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65" tabRatio="791" activeTab="0"/>
  </bookViews>
  <sheets>
    <sheet name="Fin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 Plan'!$A$1:$G$41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 fullPrecision="0"/>
</workbook>
</file>

<file path=xl/sharedStrings.xml><?xml version="1.0" encoding="utf-8"?>
<sst xmlns="http://schemas.openxmlformats.org/spreadsheetml/2006/main" count="55" uniqueCount="55">
  <si>
    <t>Expenditures</t>
  </si>
  <si>
    <t>Revenues</t>
  </si>
  <si>
    <t>Non-CX Financial Plan</t>
  </si>
  <si>
    <t>Category</t>
  </si>
  <si>
    <t>Estimated-Adopted Change</t>
  </si>
  <si>
    <t>Explanation of Change</t>
  </si>
  <si>
    <t xml:space="preserve">Beginning Fund Balance </t>
  </si>
  <si>
    <t>Total Revenues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</si>
  <si>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</si>
  <si>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</si>
  <si>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</si>
  <si>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</si>
  <si>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</si>
  <si>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</si>
  <si>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</si>
  <si>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</si>
  <si>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r>
      <t>Target Fund Balance</t>
    </r>
    <r>
      <rPr>
        <b/>
        <vertAlign val="superscript"/>
        <sz val="12"/>
        <rFont val="Times New Roman"/>
        <family val="1"/>
      </rPr>
      <t>4</t>
    </r>
  </si>
  <si>
    <t>Financial Plan Notes:</t>
  </si>
  <si>
    <t>Prepared by:  Jennifer Lehman, Budget Analyst, Office of Management and Budget</t>
  </si>
  <si>
    <r>
      <t>2010 Adopted</t>
    </r>
    <r>
      <rPr>
        <b/>
        <vertAlign val="superscript"/>
        <sz val="12"/>
        <rFont val="Times New Roman"/>
        <family val="1"/>
      </rPr>
      <t>2</t>
    </r>
  </si>
  <si>
    <r>
      <t>2009 Actual</t>
    </r>
    <r>
      <rPr>
        <b/>
        <vertAlign val="superscript"/>
        <sz val="12"/>
        <rFont val="Times New Roman"/>
        <family val="1"/>
      </rPr>
      <t>1</t>
    </r>
  </si>
  <si>
    <t xml:space="preserve">2010 Revised  </t>
  </si>
  <si>
    <t>2010 Estimated</t>
  </si>
  <si>
    <t>Fund Name:  County Road Fund</t>
  </si>
  <si>
    <t>Fund Number:  000001030</t>
  </si>
  <si>
    <t>Reflects the Kent Panther Lake annexation and the addition of a 0.7% under collection assumption to the property tax  projection.</t>
  </si>
  <si>
    <t>Update WSDOT gas tax projections (March 2010).</t>
  </si>
  <si>
    <t>2009 reimbursable encumbrances carried forward into 2010</t>
  </si>
  <si>
    <t>estimate includes under expenditure assumption</t>
  </si>
  <si>
    <t>$1.8 M is reimbursable services such as city overlay contract and city maintenance services.</t>
  </si>
  <si>
    <t>Date:  23 April 2010</t>
  </si>
  <si>
    <t>Roads Operations (730)</t>
  </si>
  <si>
    <t>Surface Water Utility Payment</t>
  </si>
  <si>
    <t>Traffic Enforcement Payment to Sheriff (GF)</t>
  </si>
  <si>
    <t>Regional Stormwater Disposal Program (726)</t>
  </si>
  <si>
    <t>Previous Year Encumbrance Carryover</t>
  </si>
  <si>
    <t>Q2 Omnibus Ordinance</t>
  </si>
  <si>
    <t>CIP Fund Contribution (0734)</t>
  </si>
  <si>
    <t>Administratively frozen expenditures</t>
  </si>
  <si>
    <t>Property Taxes</t>
  </si>
  <si>
    <t>Gas Taxes</t>
  </si>
  <si>
    <t>Reimbursable Fees for Service</t>
  </si>
  <si>
    <t>Sale of Assets</t>
  </si>
  <si>
    <t>Grants</t>
  </si>
  <si>
    <t>Projected 2009 federal storm grants that were not collected in 2009 and will be collected in 2010.</t>
  </si>
  <si>
    <t>CIP Reduction to Balance to fund Balance target</t>
  </si>
  <si>
    <t xml:space="preserve">Reduced private timber tax, road variance review fees, MPS mitigation administration fees, right of way inspection fees, regional Vactor waste disposal fees and right of way inspection fees </t>
  </si>
  <si>
    <t>Other Revenues</t>
  </si>
  <si>
    <r>
      <t>1</t>
    </r>
    <r>
      <rPr>
        <sz val="11"/>
        <rFont val="Times New Roman"/>
        <family val="1"/>
      </rPr>
      <t xml:space="preserve">  Actuals are taken from ARMS 14th Month.</t>
    </r>
  </si>
  <si>
    <r>
      <t>2</t>
    </r>
    <r>
      <rPr>
        <sz val="11"/>
        <rFont val="Times New Roman"/>
        <family val="1"/>
      </rPr>
      <t xml:space="preserve">  Adopted is taken form 2010 Adopted Budget Book.</t>
    </r>
  </si>
  <si>
    <r>
      <t xml:space="preserve">3    </t>
    </r>
    <r>
      <rPr>
        <sz val="11"/>
        <rFont val="Times New Roman"/>
        <family val="1"/>
      </rPr>
      <t>Estimated underexpenditure assumes 1% of total expenditures</t>
    </r>
  </si>
  <si>
    <r>
      <t xml:space="preserve">5   </t>
    </r>
    <r>
      <rPr>
        <sz val="11"/>
        <rFont val="Times New Roman"/>
        <family val="1"/>
      </rPr>
      <t>Target fund balance set at 1.5% of total revenues.</t>
    </r>
  </si>
  <si>
    <r>
      <t xml:space="preserve">4   </t>
    </r>
    <r>
      <rPr>
        <sz val="11"/>
        <rFont val="Times New Roman"/>
        <family val="1"/>
      </rPr>
      <t>The items below describe target reductions that DOT Road Services Division set in order to identify project budget reductions in CIP and to freeze operating expenditures in order to mitigate a negative fund balance at year end.</t>
    </r>
  </si>
  <si>
    <t>Reduce budget associated with Sherriff Transfer reduction adopted by Council proviso, adjust GF Overhead amount, and eliminate direct service costs in the Kent Panther Lake PAA.</t>
  </si>
  <si>
    <t>Additional underexpenditure, i.e., holding vacancies.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</si>
</sst>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[$-409]d\-mmm\-yy;@"/>
    <numFmt numFmtId="167" formatCode="_(* #,##0.000_);_(* \(#,##0.000\);_(* &quot;-&quot;???_);_(@_)"/>
  </numFmts>
  <fonts count="53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2"/>
      <name val="Times New Roman"/>
      <family val="0"/>
    </font>
    <font>
      <b/>
      <sz val="16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sz val="10"/>
      <name val="MS Sans Serif"/>
      <family val="0"/>
    </font>
    <font>
      <b/>
      <vertAlign val="superscript"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vertAlign val="superscript"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37" fontId="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37" fontId="9" fillId="33" borderId="10" xfId="59" applyFont="1" applyFill="1" applyBorder="1" applyAlignment="1" applyProtection="1">
      <alignment horizontal="left" wrapText="1"/>
      <protection/>
    </xf>
    <xf numFmtId="37" fontId="9" fillId="33" borderId="11" xfId="59" applyFont="1" applyFill="1" applyBorder="1" applyAlignment="1">
      <alignment horizontal="center" wrapText="1"/>
      <protection/>
    </xf>
    <xf numFmtId="37" fontId="9" fillId="33" borderId="12" xfId="59" applyFont="1" applyFill="1" applyBorder="1" applyAlignment="1">
      <alignment horizontal="center" wrapText="1"/>
      <protection/>
    </xf>
    <xf numFmtId="37" fontId="9" fillId="33" borderId="0" xfId="59" applyFont="1" applyFill="1" applyAlignment="1">
      <alignment horizontal="center" wrapText="1"/>
      <protection/>
    </xf>
    <xf numFmtId="0" fontId="6" fillId="33" borderId="0" xfId="0" applyFont="1" applyFill="1" applyAlignment="1">
      <alignment/>
    </xf>
    <xf numFmtId="164" fontId="6" fillId="34" borderId="13" xfId="42" applyNumberFormat="1" applyFont="1" applyFill="1" applyBorder="1" applyAlignment="1">
      <alignment/>
    </xf>
    <xf numFmtId="0" fontId="5" fillId="33" borderId="0" xfId="0" applyFont="1" applyFill="1" applyAlignment="1">
      <alignment/>
    </xf>
    <xf numFmtId="164" fontId="6" fillId="34" borderId="11" xfId="42" applyNumberFormat="1" applyFont="1" applyFill="1" applyBorder="1" applyAlignment="1" quotePrefix="1">
      <alignment/>
    </xf>
    <xf numFmtId="37" fontId="7" fillId="33" borderId="0" xfId="59" applyFont="1" applyFill="1" applyBorder="1" applyAlignment="1">
      <alignment horizontal="centerContinuous" wrapText="1"/>
      <protection/>
    </xf>
    <xf numFmtId="37" fontId="8" fillId="33" borderId="0" xfId="59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"/>
    </xf>
    <xf numFmtId="37" fontId="6" fillId="33" borderId="0" xfId="59" applyFont="1" applyFill="1" applyBorder="1" applyAlignment="1">
      <alignment horizontal="centerContinuous" wrapText="1"/>
      <protection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37" fontId="9" fillId="33" borderId="0" xfId="59" applyFont="1" applyFill="1" applyBorder="1" applyAlignment="1">
      <alignment horizontal="center" wrapText="1"/>
      <protection/>
    </xf>
    <xf numFmtId="0" fontId="5" fillId="33" borderId="0" xfId="0" applyFont="1" applyFill="1" applyBorder="1" applyAlignment="1">
      <alignment horizontal="centerContinuous"/>
    </xf>
    <xf numFmtId="164" fontId="5" fillId="33" borderId="0" xfId="0" applyNumberFormat="1" applyFont="1" applyFill="1" applyBorder="1" applyAlignment="1">
      <alignment horizontal="centerContinuous"/>
    </xf>
    <xf numFmtId="37" fontId="6" fillId="33" borderId="0" xfId="59" applyFont="1" applyFill="1" applyBorder="1" applyAlignment="1">
      <alignment horizontal="left" wrapText="1"/>
      <protection/>
    </xf>
    <xf numFmtId="37" fontId="9" fillId="33" borderId="0" xfId="59" applyFont="1" applyFill="1" applyBorder="1" applyAlignment="1">
      <alignment horizontal="left"/>
      <protection/>
    </xf>
    <xf numFmtId="166" fontId="6" fillId="33" borderId="0" xfId="59" applyNumberFormat="1" applyFont="1" applyFill="1" applyBorder="1" applyAlignment="1">
      <alignment horizontal="left" wrapText="1"/>
      <protection/>
    </xf>
    <xf numFmtId="37" fontId="9" fillId="33" borderId="14" xfId="59" applyFont="1" applyFill="1" applyBorder="1" applyAlignment="1">
      <alignment horizontal="left" wrapText="1"/>
      <protection/>
    </xf>
    <xf numFmtId="37" fontId="10" fillId="33" borderId="0" xfId="59" applyFont="1" applyFill="1" applyBorder="1" applyAlignment="1">
      <alignment horizontal="left" wrapText="1"/>
      <protection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7" fontId="16" fillId="33" borderId="0" xfId="59" applyFont="1" applyFill="1" applyBorder="1" applyAlignment="1">
      <alignment horizontal="centerContinuous" wrapText="1"/>
      <protection/>
    </xf>
    <xf numFmtId="0" fontId="5" fillId="33" borderId="0" xfId="0" applyFont="1" applyFill="1" applyBorder="1" applyAlignment="1">
      <alignment/>
    </xf>
    <xf numFmtId="37" fontId="11" fillId="33" borderId="0" xfId="59" applyFont="1" applyFill="1" applyBorder="1" applyAlignment="1">
      <alignment horizontal="centerContinuous" wrapText="1"/>
      <protection/>
    </xf>
    <xf numFmtId="37" fontId="9" fillId="33" borderId="11" xfId="59" applyFont="1" applyFill="1" applyBorder="1" applyAlignment="1">
      <alignment horizontal="left"/>
      <protection/>
    </xf>
    <xf numFmtId="164" fontId="9" fillId="33" borderId="11" xfId="42" applyNumberFormat="1" applyFont="1" applyFill="1" applyBorder="1" applyAlignment="1">
      <alignment/>
    </xf>
    <xf numFmtId="164" fontId="9" fillId="33" borderId="13" xfId="42" applyNumberFormat="1" applyFont="1" applyFill="1" applyBorder="1" applyAlignment="1">
      <alignment/>
    </xf>
    <xf numFmtId="164" fontId="9" fillId="33" borderId="12" xfId="42" applyNumberFormat="1" applyFont="1" applyFill="1" applyBorder="1" applyAlignment="1">
      <alignment/>
    </xf>
    <xf numFmtId="164" fontId="9" fillId="33" borderId="15" xfId="42" applyNumberFormat="1" applyFont="1" applyFill="1" applyBorder="1" applyAlignment="1">
      <alignment/>
    </xf>
    <xf numFmtId="164" fontId="9" fillId="33" borderId="16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164" fontId="9" fillId="33" borderId="0" xfId="42" applyNumberFormat="1" applyFont="1" applyFill="1" applyAlignment="1">
      <alignment/>
    </xf>
    <xf numFmtId="0" fontId="9" fillId="33" borderId="0" xfId="0" applyFont="1" applyFill="1" applyAlignment="1">
      <alignment/>
    </xf>
    <xf numFmtId="37" fontId="9" fillId="33" borderId="17" xfId="59" applyFont="1" applyFill="1" applyBorder="1" applyAlignment="1">
      <alignment horizontal="left"/>
      <protection/>
    </xf>
    <xf numFmtId="164" fontId="6" fillId="33" borderId="17" xfId="42" applyNumberFormat="1" applyFont="1" applyFill="1" applyBorder="1" applyAlignment="1">
      <alignment/>
    </xf>
    <xf numFmtId="164" fontId="6" fillId="33" borderId="18" xfId="42" applyNumberFormat="1" applyFont="1" applyFill="1" applyBorder="1" applyAlignment="1">
      <alignment/>
    </xf>
    <xf numFmtId="164" fontId="6" fillId="33" borderId="19" xfId="42" applyNumberFormat="1" applyFont="1" applyFill="1" applyBorder="1" applyAlignment="1">
      <alignment/>
    </xf>
    <xf numFmtId="164" fontId="6" fillId="33" borderId="20" xfId="42" applyNumberFormat="1" applyFont="1" applyFill="1" applyBorder="1" applyAlignment="1">
      <alignment/>
    </xf>
    <xf numFmtId="164" fontId="6" fillId="33" borderId="19" xfId="44" applyNumberFormat="1" applyFont="1" applyFill="1" applyBorder="1" applyAlignment="1">
      <alignment vertical="center"/>
    </xf>
    <xf numFmtId="164" fontId="6" fillId="33" borderId="0" xfId="42" applyNumberFormat="1" applyFont="1" applyFill="1" applyBorder="1" applyAlignment="1">
      <alignment/>
    </xf>
    <xf numFmtId="164" fontId="6" fillId="33" borderId="0" xfId="42" applyNumberFormat="1" applyFont="1" applyFill="1" applyAlignment="1">
      <alignment/>
    </xf>
    <xf numFmtId="37" fontId="6" fillId="33" borderId="17" xfId="59" applyFont="1" applyFill="1" applyBorder="1" applyAlignment="1">
      <alignment horizontal="left"/>
      <protection/>
    </xf>
    <xf numFmtId="164" fontId="6" fillId="33" borderId="18" xfId="42" applyNumberFormat="1" applyFont="1" applyFill="1" applyBorder="1" applyAlignment="1">
      <alignment/>
    </xf>
    <xf numFmtId="164" fontId="6" fillId="33" borderId="21" xfId="42" applyNumberFormat="1" applyFont="1" applyFill="1" applyBorder="1" applyAlignment="1">
      <alignment/>
    </xf>
    <xf numFmtId="164" fontId="6" fillId="33" borderId="17" xfId="44" applyNumberFormat="1" applyFont="1" applyFill="1" applyBorder="1" applyAlignment="1">
      <alignment vertical="center"/>
    </xf>
    <xf numFmtId="164" fontId="6" fillId="33" borderId="17" xfId="42" applyNumberFormat="1" applyFont="1" applyFill="1" applyBorder="1" applyAlignment="1">
      <alignment/>
    </xf>
    <xf numFmtId="164" fontId="9" fillId="33" borderId="11" xfId="42" applyNumberFormat="1" applyFont="1" applyFill="1" applyBorder="1" applyAlignment="1">
      <alignment/>
    </xf>
    <xf numFmtId="164" fontId="6" fillId="33" borderId="18" xfId="44" applyNumberFormat="1" applyFont="1" applyFill="1" applyBorder="1" applyAlignment="1">
      <alignment vertical="center"/>
    </xf>
    <xf numFmtId="37" fontId="9" fillId="33" borderId="16" xfId="59" applyFont="1" applyFill="1" applyBorder="1" applyAlignment="1">
      <alignment horizontal="left"/>
      <protection/>
    </xf>
    <xf numFmtId="164" fontId="9" fillId="33" borderId="16" xfId="42" applyNumberFormat="1" applyFont="1" applyFill="1" applyBorder="1" applyAlignment="1">
      <alignment/>
    </xf>
    <xf numFmtId="164" fontId="6" fillId="33" borderId="16" xfId="42" applyNumberFormat="1" applyFont="1" applyFill="1" applyBorder="1" applyAlignment="1">
      <alignment/>
    </xf>
    <xf numFmtId="37" fontId="9" fillId="33" borderId="11" xfId="59" applyFont="1" applyFill="1" applyBorder="1" applyAlignment="1">
      <alignment horizontal="left"/>
      <protection/>
    </xf>
    <xf numFmtId="164" fontId="6" fillId="33" borderId="13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/>
    </xf>
    <xf numFmtId="164" fontId="6" fillId="33" borderId="11" xfId="42" applyNumberFormat="1" applyFont="1" applyFill="1" applyBorder="1" applyAlignment="1">
      <alignment/>
    </xf>
    <xf numFmtId="37" fontId="9" fillId="33" borderId="17" xfId="59" applyFont="1" applyFill="1" applyBorder="1" applyAlignment="1">
      <alignment horizontal="left"/>
      <protection/>
    </xf>
    <xf numFmtId="164" fontId="6" fillId="33" borderId="17" xfId="42" applyNumberFormat="1" applyFont="1" applyFill="1" applyBorder="1" applyAlignment="1" quotePrefix="1">
      <alignment/>
    </xf>
    <xf numFmtId="37" fontId="6" fillId="33" borderId="17" xfId="59" applyFont="1" applyFill="1" applyBorder="1" applyAlignment="1">
      <alignment horizontal="left" vertical="center"/>
      <protection/>
    </xf>
    <xf numFmtId="0" fontId="6" fillId="33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4" fontId="6" fillId="33" borderId="0" xfId="42" applyNumberFormat="1" applyFont="1" applyFill="1" applyBorder="1" applyAlignment="1">
      <alignment/>
    </xf>
    <xf numFmtId="164" fontId="9" fillId="33" borderId="17" xfId="42" applyNumberFormat="1" applyFont="1" applyFill="1" applyBorder="1" applyAlignment="1">
      <alignment/>
    </xf>
    <xf numFmtId="164" fontId="9" fillId="33" borderId="18" xfId="42" applyNumberFormat="1" applyFont="1" applyFill="1" applyBorder="1" applyAlignment="1">
      <alignment/>
    </xf>
    <xf numFmtId="164" fontId="9" fillId="33" borderId="0" xfId="42" applyNumberFormat="1" applyFont="1" applyFill="1" applyBorder="1" applyAlignment="1">
      <alignment/>
    </xf>
    <xf numFmtId="37" fontId="9" fillId="33" borderId="11" xfId="59" applyFont="1" applyFill="1" applyBorder="1" applyAlignment="1" quotePrefix="1">
      <alignment horizontal="left"/>
      <protection/>
    </xf>
    <xf numFmtId="164" fontId="6" fillId="33" borderId="11" xfId="42" applyNumberFormat="1" applyFont="1" applyFill="1" applyBorder="1" applyAlignment="1">
      <alignment/>
    </xf>
    <xf numFmtId="164" fontId="6" fillId="33" borderId="10" xfId="42" applyNumberFormat="1" applyFont="1" applyFill="1" applyBorder="1" applyAlignment="1">
      <alignment horizontal="right"/>
    </xf>
    <xf numFmtId="164" fontId="6" fillId="33" borderId="16" xfId="42" applyNumberFormat="1" applyFont="1" applyFill="1" applyBorder="1" applyAlignment="1">
      <alignment horizontal="right"/>
    </xf>
    <xf numFmtId="164" fontId="6" fillId="33" borderId="0" xfId="42" applyNumberFormat="1" applyFont="1" applyFill="1" applyAlignment="1">
      <alignment horizontal="right"/>
    </xf>
    <xf numFmtId="37" fontId="9" fillId="33" borderId="0" xfId="59" applyFont="1" applyFill="1" applyAlignment="1">
      <alignment horizontal="left"/>
      <protection/>
    </xf>
    <xf numFmtId="37" fontId="6" fillId="33" borderId="0" xfId="59" applyFont="1" applyFill="1" applyBorder="1">
      <alignment/>
      <protection/>
    </xf>
    <xf numFmtId="37" fontId="9" fillId="33" borderId="0" xfId="59" applyFont="1" applyFill="1" applyBorder="1">
      <alignment/>
      <protection/>
    </xf>
    <xf numFmtId="37" fontId="14" fillId="33" borderId="0" xfId="59" applyFont="1" applyFill="1" applyBorder="1">
      <alignment/>
      <protection/>
    </xf>
    <xf numFmtId="0" fontId="14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37" fontId="9" fillId="33" borderId="0" xfId="59" applyFont="1" applyFill="1" applyBorder="1" applyAlignment="1" quotePrefix="1">
      <alignment/>
      <protection/>
    </xf>
    <xf numFmtId="37" fontId="6" fillId="33" borderId="0" xfId="59" applyFont="1" applyFill="1" applyBorder="1" applyAlignment="1">
      <alignment/>
      <protection/>
    </xf>
    <xf numFmtId="0" fontId="14" fillId="33" borderId="0" xfId="0" applyFont="1" applyFill="1" applyBorder="1" applyAlignment="1">
      <alignment/>
    </xf>
    <xf numFmtId="0" fontId="14" fillId="33" borderId="0" xfId="0" applyFont="1" applyFill="1" applyAlignment="1">
      <alignment/>
    </xf>
    <xf numFmtId="0" fontId="9" fillId="33" borderId="0" xfId="0" applyFont="1" applyFill="1" applyBorder="1" applyAlignment="1" quotePrefix="1">
      <alignment/>
    </xf>
    <xf numFmtId="37" fontId="14" fillId="33" borderId="0" xfId="59" applyFont="1" applyFill="1" applyBorder="1" applyAlignment="1">
      <alignment/>
      <protection/>
    </xf>
    <xf numFmtId="37" fontId="15" fillId="33" borderId="0" xfId="59" applyFont="1" applyFill="1" applyBorder="1" applyAlignment="1">
      <alignment/>
      <protection/>
    </xf>
    <xf numFmtId="37" fontId="9" fillId="33" borderId="0" xfId="59" applyFont="1" applyFill="1" applyBorder="1" applyAlignment="1">
      <alignment/>
      <protection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/>
    </xf>
    <xf numFmtId="0" fontId="0" fillId="33" borderId="0" xfId="0" applyFill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37" fontId="9" fillId="33" borderId="11" xfId="59" applyFont="1" applyFill="1" applyBorder="1" applyAlignment="1">
      <alignment horizontal="left" vertical="center"/>
      <protection/>
    </xf>
    <xf numFmtId="164" fontId="6" fillId="33" borderId="11" xfId="42" applyNumberFormat="1" applyFont="1" applyFill="1" applyBorder="1" applyAlignment="1" quotePrefix="1">
      <alignment vertical="center"/>
    </xf>
    <xf numFmtId="164" fontId="6" fillId="33" borderId="13" xfId="42" applyNumberFormat="1" applyFont="1" applyFill="1" applyBorder="1" applyAlignment="1" quotePrefix="1">
      <alignment vertical="center"/>
    </xf>
    <xf numFmtId="164" fontId="6" fillId="33" borderId="10" xfId="42" applyNumberFormat="1" applyFont="1" applyFill="1" applyBorder="1" applyAlignment="1">
      <alignment vertical="center"/>
    </xf>
    <xf numFmtId="164" fontId="6" fillId="33" borderId="11" xfId="42" applyNumberFormat="1" applyFont="1" applyFill="1" applyBorder="1" applyAlignment="1">
      <alignment vertical="center"/>
    </xf>
    <xf numFmtId="37" fontId="6" fillId="33" borderId="22" xfId="59" applyFont="1" applyFill="1" applyBorder="1" applyAlignment="1">
      <alignment horizontal="left" vertical="center" wrapText="1"/>
      <protection/>
    </xf>
    <xf numFmtId="164" fontId="6" fillId="33" borderId="0" xfId="44" applyNumberFormat="1" applyFont="1" applyFill="1" applyBorder="1" applyAlignment="1">
      <alignment vertical="center"/>
    </xf>
    <xf numFmtId="164" fontId="13" fillId="33" borderId="17" xfId="44" applyNumberFormat="1" applyFont="1" applyFill="1" applyBorder="1" applyAlignment="1" quotePrefix="1">
      <alignment vertical="center"/>
    </xf>
    <xf numFmtId="164" fontId="6" fillId="33" borderId="13" xfId="44" applyNumberFormat="1" applyFont="1" applyFill="1" applyBorder="1" applyAlignment="1">
      <alignment vertical="center"/>
    </xf>
    <xf numFmtId="164" fontId="13" fillId="33" borderId="17" xfId="44" applyNumberFormat="1" applyFont="1" applyFill="1" applyBorder="1" applyAlignment="1">
      <alignment vertical="center" wrapText="1"/>
    </xf>
    <xf numFmtId="164" fontId="13" fillId="33" borderId="17" xfId="44" applyNumberFormat="1" applyFont="1" applyFill="1" applyBorder="1" applyAlignment="1">
      <alignment horizontal="left" vertical="center" wrapText="1" shrinkToFit="1"/>
    </xf>
    <xf numFmtId="164" fontId="9" fillId="33" borderId="16" xfId="42" applyNumberFormat="1" applyFont="1" applyFill="1" applyBorder="1" applyAlignment="1">
      <alignment/>
    </xf>
    <xf numFmtId="37" fontId="6" fillId="33" borderId="17" xfId="59" applyFont="1" applyFill="1" applyBorder="1" applyAlignment="1">
      <alignment horizontal="left" vertical="top"/>
      <protection/>
    </xf>
    <xf numFmtId="164" fontId="6" fillId="33" borderId="17" xfId="42" applyNumberFormat="1" applyFont="1" applyFill="1" applyBorder="1" applyAlignment="1">
      <alignment vertical="top"/>
    </xf>
    <xf numFmtId="164" fontId="6" fillId="33" borderId="18" xfId="42" applyNumberFormat="1" applyFont="1" applyFill="1" applyBorder="1" applyAlignment="1">
      <alignment vertical="top"/>
    </xf>
    <xf numFmtId="164" fontId="6" fillId="33" borderId="21" xfId="42" applyNumberFormat="1" applyFont="1" applyFill="1" applyBorder="1" applyAlignment="1">
      <alignment vertical="top"/>
    </xf>
    <xf numFmtId="0" fontId="17" fillId="33" borderId="0" xfId="0" applyFont="1" applyFill="1" applyAlignment="1">
      <alignment/>
    </xf>
    <xf numFmtId="37" fontId="17" fillId="33" borderId="0" xfId="59" applyFont="1" applyFill="1" applyBorder="1" applyAlignment="1">
      <alignment/>
      <protection/>
    </xf>
    <xf numFmtId="0" fontId="17" fillId="33" borderId="0" xfId="58" applyFont="1" applyFill="1" applyAlignment="1">
      <alignment/>
      <protection/>
    </xf>
    <xf numFmtId="37" fontId="8" fillId="33" borderId="0" xfId="59" applyFont="1" applyFill="1" applyBorder="1" applyAlignment="1">
      <alignment horizontal="center" wrapText="1"/>
      <protection/>
    </xf>
  </cellXfs>
  <cellStyles count="6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AIRPLAN.XLS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4"/>
  <sheetViews>
    <sheetView tabSelected="1" zoomScale="85" zoomScaleNormal="85" zoomScalePageLayoutView="0" workbookViewId="0" topLeftCell="C18">
      <selection activeCell="G32" sqref="G32"/>
    </sheetView>
  </sheetViews>
  <sheetFormatPr defaultColWidth="9.140625" defaultRowHeight="12.75"/>
  <cols>
    <col min="1" max="1" width="46.8515625" style="94" customWidth="1"/>
    <col min="2" max="2" width="14.7109375" style="15" customWidth="1"/>
    <col min="3" max="3" width="15.421875" style="96" customWidth="1"/>
    <col min="4" max="4" width="16.28125" style="15" customWidth="1"/>
    <col min="5" max="5" width="19.7109375" style="15" customWidth="1"/>
    <col min="6" max="6" width="20.7109375" style="15" customWidth="1"/>
    <col min="7" max="7" width="55.57421875" style="17" customWidth="1"/>
    <col min="8" max="8" width="8.8515625" style="17" customWidth="1"/>
    <col min="9" max="16384" width="9.140625" style="4" customWidth="1"/>
  </cols>
  <sheetData>
    <row r="1" spans="1:20" ht="20.25">
      <c r="A1" s="13"/>
      <c r="B1" s="14"/>
      <c r="C1" s="14"/>
      <c r="D1" s="14"/>
      <c r="E1" s="14"/>
      <c r="F1" s="14"/>
      <c r="G1" s="14"/>
      <c r="H1" s="15"/>
      <c r="I1" s="1"/>
      <c r="J1" s="1"/>
      <c r="K1" s="1"/>
      <c r="L1" s="1"/>
      <c r="M1" s="3"/>
      <c r="N1" s="3"/>
      <c r="O1" s="3"/>
      <c r="P1" s="3"/>
      <c r="Q1" s="3"/>
      <c r="R1" s="3"/>
      <c r="S1" s="3"/>
      <c r="T1" s="3"/>
    </row>
    <row r="2" spans="1:8" s="17" customFormat="1" ht="19.5" customHeight="1">
      <c r="A2" s="116" t="s">
        <v>2</v>
      </c>
      <c r="B2" s="116"/>
      <c r="C2" s="116"/>
      <c r="D2" s="116"/>
      <c r="E2" s="116"/>
      <c r="F2" s="116"/>
      <c r="G2" s="116"/>
      <c r="H2" s="16"/>
    </row>
    <row r="3" spans="1:8" s="17" customFormat="1" ht="19.5" customHeight="1">
      <c r="A3" s="18" t="s">
        <v>23</v>
      </c>
      <c r="B3" s="19"/>
      <c r="C3" s="19"/>
      <c r="D3" s="19"/>
      <c r="E3" s="19"/>
      <c r="F3" s="19"/>
      <c r="G3" s="19"/>
      <c r="H3" s="16"/>
    </row>
    <row r="4" spans="1:20" ht="15.75">
      <c r="A4" s="18" t="s">
        <v>24</v>
      </c>
      <c r="B4" s="20"/>
      <c r="C4" s="20"/>
      <c r="D4" s="20"/>
      <c r="E4" s="21"/>
      <c r="F4" s="22"/>
      <c r="G4" s="11"/>
      <c r="H4" s="1"/>
      <c r="I4" s="2"/>
      <c r="J4" s="2"/>
      <c r="K4" s="2"/>
      <c r="L4" s="3"/>
      <c r="M4" s="3"/>
      <c r="N4" s="3"/>
      <c r="O4" s="3"/>
      <c r="P4" s="3"/>
      <c r="Q4" s="3"/>
      <c r="R4" s="3"/>
      <c r="S4" s="3"/>
      <c r="T4" s="3"/>
    </row>
    <row r="5" spans="1:20" ht="15.75">
      <c r="A5" s="18" t="s">
        <v>18</v>
      </c>
      <c r="B5" s="20"/>
      <c r="C5" s="20"/>
      <c r="D5" s="20"/>
      <c r="E5" s="20"/>
      <c r="F5" s="23"/>
      <c r="G5" s="24" t="s">
        <v>30</v>
      </c>
      <c r="H5" s="1"/>
      <c r="I5" s="2"/>
      <c r="J5" s="2"/>
      <c r="K5" s="2"/>
      <c r="L5" s="3"/>
      <c r="M5" s="3"/>
      <c r="N5" s="3"/>
      <c r="O5" s="3"/>
      <c r="P5" s="3"/>
      <c r="Q5" s="3"/>
      <c r="R5" s="3"/>
      <c r="S5" s="3"/>
      <c r="T5" s="3"/>
    </row>
    <row r="6" spans="1:8" ht="9" customHeight="1">
      <c r="A6" s="25"/>
      <c r="B6" s="26"/>
      <c r="C6" s="27"/>
      <c r="D6" s="28"/>
      <c r="E6" s="16"/>
      <c r="F6" s="29"/>
      <c r="G6" s="30"/>
      <c r="H6" s="31"/>
    </row>
    <row r="7" spans="1:8" s="9" customFormat="1" ht="33" customHeight="1">
      <c r="A7" s="5" t="s">
        <v>3</v>
      </c>
      <c r="B7" s="6" t="s">
        <v>20</v>
      </c>
      <c r="C7" s="6" t="s">
        <v>19</v>
      </c>
      <c r="D7" s="6" t="s">
        <v>21</v>
      </c>
      <c r="E7" s="6" t="s">
        <v>22</v>
      </c>
      <c r="F7" s="7" t="s">
        <v>4</v>
      </c>
      <c r="G7" s="6" t="s">
        <v>5</v>
      </c>
      <c r="H7" s="8"/>
    </row>
    <row r="8" spans="1:9" s="40" customFormat="1" ht="15.75">
      <c r="A8" s="32" t="s">
        <v>6</v>
      </c>
      <c r="B8" s="33">
        <v>-16785105</v>
      </c>
      <c r="C8" s="34">
        <v>1878298</v>
      </c>
      <c r="D8" s="34">
        <f>B29</f>
        <v>-2952615</v>
      </c>
      <c r="E8" s="35">
        <f>B29</f>
        <v>-2952615</v>
      </c>
      <c r="F8" s="36">
        <f aca="true" t="shared" si="0" ref="F8:F13">+E8-C8</f>
        <v>-4830913</v>
      </c>
      <c r="G8" s="37"/>
      <c r="H8" s="38"/>
      <c r="I8" s="39"/>
    </row>
    <row r="9" spans="1:9" s="9" customFormat="1" ht="15.75">
      <c r="A9" s="41" t="s">
        <v>1</v>
      </c>
      <c r="B9" s="42"/>
      <c r="C9" s="43"/>
      <c r="D9" s="43"/>
      <c r="E9" s="44"/>
      <c r="F9" s="45">
        <f t="shared" si="0"/>
        <v>0</v>
      </c>
      <c r="G9" s="46"/>
      <c r="H9" s="47"/>
      <c r="I9" s="48"/>
    </row>
    <row r="10" spans="1:9" s="9" customFormat="1" ht="22.5">
      <c r="A10" s="49" t="s">
        <v>39</v>
      </c>
      <c r="B10" s="42">
        <v>82611795</v>
      </c>
      <c r="C10" s="43">
        <v>82907192</v>
      </c>
      <c r="D10" s="43">
        <v>80139723</v>
      </c>
      <c r="E10" s="50">
        <v>80139723</v>
      </c>
      <c r="F10" s="51">
        <f t="shared" si="0"/>
        <v>-2767469</v>
      </c>
      <c r="G10" s="106" t="s">
        <v>25</v>
      </c>
      <c r="H10" s="47"/>
      <c r="I10" s="48"/>
    </row>
    <row r="11" spans="1:9" s="9" customFormat="1" ht="15.75">
      <c r="A11" s="49" t="s">
        <v>40</v>
      </c>
      <c r="B11" s="42">
        <v>14176595</v>
      </c>
      <c r="C11" s="43">
        <v>15086976</v>
      </c>
      <c r="D11" s="43">
        <v>14001985</v>
      </c>
      <c r="E11" s="50">
        <v>14001985</v>
      </c>
      <c r="F11" s="51">
        <f t="shared" si="0"/>
        <v>-1084991</v>
      </c>
      <c r="G11" s="106" t="s">
        <v>26</v>
      </c>
      <c r="H11" s="47"/>
      <c r="I11" s="48"/>
    </row>
    <row r="12" spans="1:9" s="9" customFormat="1" ht="15.75">
      <c r="A12" s="49" t="s">
        <v>41</v>
      </c>
      <c r="B12" s="42">
        <v>15102463</v>
      </c>
      <c r="C12" s="43">
        <v>17182764</v>
      </c>
      <c r="D12" s="43">
        <v>18869019</v>
      </c>
      <c r="E12" s="50">
        <v>18869019</v>
      </c>
      <c r="F12" s="51">
        <f t="shared" si="0"/>
        <v>1686255</v>
      </c>
      <c r="G12" s="106" t="s">
        <v>27</v>
      </c>
      <c r="H12" s="47"/>
      <c r="I12" s="48"/>
    </row>
    <row r="13" spans="1:9" s="9" customFormat="1" ht="15.75">
      <c r="A13" s="49" t="s">
        <v>42</v>
      </c>
      <c r="B13" s="42">
        <v>0</v>
      </c>
      <c r="C13" s="43">
        <v>6000000</v>
      </c>
      <c r="D13" s="43">
        <v>6000000</v>
      </c>
      <c r="E13" s="43">
        <v>6000000</v>
      </c>
      <c r="F13" s="51">
        <f t="shared" si="0"/>
        <v>0</v>
      </c>
      <c r="G13" s="106"/>
      <c r="H13" s="47"/>
      <c r="I13" s="48"/>
    </row>
    <row r="14" spans="1:9" s="9" customFormat="1" ht="22.5">
      <c r="A14" s="49" t="s">
        <v>43</v>
      </c>
      <c r="B14" s="42">
        <v>8302506</v>
      </c>
      <c r="C14" s="43">
        <v>4635787</v>
      </c>
      <c r="D14" s="43">
        <v>4948238</v>
      </c>
      <c r="E14" s="43">
        <f>4948238</f>
        <v>4948238</v>
      </c>
      <c r="F14" s="51">
        <f>+E14-C14</f>
        <v>312451</v>
      </c>
      <c r="G14" s="106" t="s">
        <v>44</v>
      </c>
      <c r="H14" s="47"/>
      <c r="I14" s="48"/>
    </row>
    <row r="15" spans="1:9" s="9" customFormat="1" ht="33.75">
      <c r="A15" s="109" t="s">
        <v>47</v>
      </c>
      <c r="B15" s="110">
        <v>1986568</v>
      </c>
      <c r="C15" s="111">
        <v>1559820</v>
      </c>
      <c r="D15" s="111">
        <v>1326545</v>
      </c>
      <c r="E15" s="111">
        <v>1326545</v>
      </c>
      <c r="F15" s="112">
        <f>+E15-C15</f>
        <v>-233275</v>
      </c>
      <c r="G15" s="107" t="s">
        <v>46</v>
      </c>
      <c r="H15" s="47"/>
      <c r="I15" s="48"/>
    </row>
    <row r="16" spans="1:9" s="40" customFormat="1" ht="15.75">
      <c r="A16" s="32" t="s">
        <v>7</v>
      </c>
      <c r="B16" s="33">
        <f>SUM(B9:B15)</f>
        <v>122179927</v>
      </c>
      <c r="C16" s="33">
        <f>SUM(C9:C15)</f>
        <v>127372539</v>
      </c>
      <c r="D16" s="33">
        <f>SUM(D9:D15)</f>
        <v>125285510</v>
      </c>
      <c r="E16" s="33">
        <f>SUM(E9:E15)</f>
        <v>125285510</v>
      </c>
      <c r="F16" s="33">
        <f>SUM(F13:F15)</f>
        <v>79176</v>
      </c>
      <c r="G16" s="54"/>
      <c r="H16" s="38"/>
      <c r="I16" s="39"/>
    </row>
    <row r="17" spans="1:9" s="9" customFormat="1" ht="15.75">
      <c r="A17" s="41" t="s">
        <v>0</v>
      </c>
      <c r="B17" s="42"/>
      <c r="C17" s="43"/>
      <c r="D17" s="43"/>
      <c r="E17" s="53"/>
      <c r="F17" s="51"/>
      <c r="G17" s="44"/>
      <c r="H17" s="47"/>
      <c r="I17" s="48"/>
    </row>
    <row r="18" spans="1:9" s="9" customFormat="1" ht="15.75">
      <c r="A18" s="49" t="s">
        <v>31</v>
      </c>
      <c r="B18" s="42">
        <v>-75665031</v>
      </c>
      <c r="C18" s="43">
        <v>-81303325</v>
      </c>
      <c r="D18" s="43">
        <v>-81303325</v>
      </c>
      <c r="E18" s="43">
        <v>-80408874</v>
      </c>
      <c r="F18" s="51">
        <f aca="true" t="shared" si="1" ref="F18:F23">+E18-C18</f>
        <v>894451</v>
      </c>
      <c r="G18" s="106" t="s">
        <v>28</v>
      </c>
      <c r="H18" s="47"/>
      <c r="I18" s="48"/>
    </row>
    <row r="19" spans="1:9" s="9" customFormat="1" ht="15.75">
      <c r="A19" s="49" t="s">
        <v>32</v>
      </c>
      <c r="B19" s="42">
        <v>-3607199</v>
      </c>
      <c r="C19" s="43">
        <v>-3532511</v>
      </c>
      <c r="D19" s="43">
        <v>-3532511</v>
      </c>
      <c r="E19" s="43">
        <v>-3473023</v>
      </c>
      <c r="F19" s="51">
        <f t="shared" si="1"/>
        <v>59488</v>
      </c>
      <c r="G19" s="106"/>
      <c r="H19" s="47"/>
      <c r="I19" s="48"/>
    </row>
    <row r="20" spans="1:9" s="9" customFormat="1" ht="15.75">
      <c r="A20" s="49" t="s">
        <v>33</v>
      </c>
      <c r="B20" s="42">
        <v>-5703249</v>
      </c>
      <c r="C20" s="43">
        <v>-4000000</v>
      </c>
      <c r="D20" s="43">
        <v>-4000000</v>
      </c>
      <c r="E20" s="43">
        <v>-4000000</v>
      </c>
      <c r="F20" s="51">
        <f t="shared" si="1"/>
        <v>0</v>
      </c>
      <c r="G20" s="106"/>
      <c r="H20" s="47"/>
      <c r="I20" s="48"/>
    </row>
    <row r="21" spans="1:9" s="9" customFormat="1" ht="15.75">
      <c r="A21" s="49" t="s">
        <v>34</v>
      </c>
      <c r="B21" s="42">
        <v>-510758</v>
      </c>
      <c r="C21" s="43">
        <v>-609230</v>
      </c>
      <c r="D21" s="43">
        <v>-609230</v>
      </c>
      <c r="E21" s="43">
        <v>-609230</v>
      </c>
      <c r="F21" s="51">
        <f t="shared" si="1"/>
        <v>0</v>
      </c>
      <c r="G21" s="106"/>
      <c r="H21" s="47"/>
      <c r="I21" s="48"/>
    </row>
    <row r="22" spans="1:9" s="9" customFormat="1" ht="22.5">
      <c r="A22" s="49" t="s">
        <v>35</v>
      </c>
      <c r="B22" s="42"/>
      <c r="C22" s="43"/>
      <c r="D22" s="43">
        <v>-2087731</v>
      </c>
      <c r="E22" s="43">
        <v>-2087731</v>
      </c>
      <c r="F22" s="51">
        <f t="shared" si="1"/>
        <v>-2087731</v>
      </c>
      <c r="G22" s="106" t="s">
        <v>29</v>
      </c>
      <c r="H22" s="47"/>
      <c r="I22" s="48"/>
    </row>
    <row r="23" spans="1:9" s="9" customFormat="1" ht="33.75">
      <c r="A23" s="49" t="s">
        <v>36</v>
      </c>
      <c r="B23" s="42"/>
      <c r="C23" s="43"/>
      <c r="D23" s="43"/>
      <c r="E23" s="51">
        <v>2302203</v>
      </c>
      <c r="F23" s="51">
        <f t="shared" si="1"/>
        <v>2302203</v>
      </c>
      <c r="G23" s="106" t="s">
        <v>53</v>
      </c>
      <c r="H23" s="47"/>
      <c r="I23" s="48"/>
    </row>
    <row r="24" spans="1:9" s="40" customFormat="1" ht="15.75">
      <c r="A24" s="56" t="s">
        <v>8</v>
      </c>
      <c r="B24" s="57">
        <f>SUM(B18:B23)</f>
        <v>-85486237</v>
      </c>
      <c r="C24" s="57">
        <f>SUM(C18:C23)</f>
        <v>-89445066</v>
      </c>
      <c r="D24" s="57">
        <f>SUM(D18:D23)</f>
        <v>-91532797</v>
      </c>
      <c r="E24" s="57">
        <f>SUM(E18:E23)</f>
        <v>-88276655</v>
      </c>
      <c r="F24" s="36">
        <f>+E24-C24</f>
        <v>1168411</v>
      </c>
      <c r="G24" s="58"/>
      <c r="H24" s="38"/>
      <c r="I24" s="39"/>
    </row>
    <row r="25" spans="1:9" s="9" customFormat="1" ht="15.75">
      <c r="A25" s="59" t="s">
        <v>9</v>
      </c>
      <c r="B25" s="12"/>
      <c r="C25" s="105">
        <f>-0.01*C24</f>
        <v>894451</v>
      </c>
      <c r="D25" s="105">
        <v>894450.66</v>
      </c>
      <c r="E25" s="10"/>
      <c r="F25" s="61"/>
      <c r="G25" s="62"/>
      <c r="H25" s="47"/>
      <c r="I25" s="48"/>
    </row>
    <row r="26" spans="1:9" s="9" customFormat="1" ht="15.75">
      <c r="A26" s="63" t="s">
        <v>10</v>
      </c>
      <c r="B26" s="64"/>
      <c r="C26" s="42"/>
      <c r="D26" s="42"/>
      <c r="E26" s="42"/>
      <c r="F26" s="53"/>
      <c r="G26" s="50"/>
      <c r="H26" s="47"/>
      <c r="I26" s="48"/>
    </row>
    <row r="27" spans="1:9" s="9" customFormat="1" ht="15.75">
      <c r="A27" s="65" t="s">
        <v>37</v>
      </c>
      <c r="B27" s="52">
        <v>-22861200</v>
      </c>
      <c r="C27" s="52">
        <v>-38789633</v>
      </c>
      <c r="D27" s="52">
        <v>-38789633</v>
      </c>
      <c r="E27" s="52">
        <v>-38789633</v>
      </c>
      <c r="F27" s="52">
        <f>+E27-C27</f>
        <v>0</v>
      </c>
      <c r="G27" s="55"/>
      <c r="H27" s="47"/>
      <c r="I27" s="48"/>
    </row>
    <row r="28" spans="1:9" s="9" customFormat="1" ht="15.75">
      <c r="A28" s="41" t="s">
        <v>11</v>
      </c>
      <c r="B28" s="64">
        <f>SUM(B26:B27)</f>
        <v>-22861200</v>
      </c>
      <c r="C28" s="64">
        <f>SUM(C26:C27)</f>
        <v>-38789633</v>
      </c>
      <c r="D28" s="64">
        <f>SUM(D26:D27)</f>
        <v>-38789633</v>
      </c>
      <c r="E28" s="64">
        <f>SUM(E26:E27)</f>
        <v>-38789633</v>
      </c>
      <c r="F28" s="53">
        <f>+E28-C28</f>
        <v>0</v>
      </c>
      <c r="G28" s="50"/>
      <c r="H28" s="47"/>
      <c r="I28" s="48"/>
    </row>
    <row r="29" spans="1:102" s="67" customFormat="1" ht="32.25" customHeight="1">
      <c r="A29" s="97" t="s">
        <v>12</v>
      </c>
      <c r="B29" s="98">
        <f>+B8+B16+B24+B28</f>
        <v>-2952615</v>
      </c>
      <c r="C29" s="99">
        <f>+C8+C16+C24+C25+C28</f>
        <v>1910589</v>
      </c>
      <c r="D29" s="99">
        <f>+D8+D16+D24+D25+D28</f>
        <v>-7095084</v>
      </c>
      <c r="E29" s="99">
        <f>+E8+E16+E24+E25+E28</f>
        <v>-4733393</v>
      </c>
      <c r="F29" s="100">
        <f>+E29-C29</f>
        <v>-6643982</v>
      </c>
      <c r="G29" s="101"/>
      <c r="H29" s="47"/>
      <c r="I29" s="47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</row>
    <row r="30" spans="1:9" s="9" customFormat="1" ht="15.75">
      <c r="A30" s="63" t="s">
        <v>13</v>
      </c>
      <c r="B30" s="42"/>
      <c r="C30" s="43"/>
      <c r="D30" s="43"/>
      <c r="E30" s="68"/>
      <c r="F30" s="44"/>
      <c r="G30" s="44"/>
      <c r="H30" s="47"/>
      <c r="I30" s="48"/>
    </row>
    <row r="31" spans="1:7" ht="15.75">
      <c r="A31" s="102" t="s">
        <v>38</v>
      </c>
      <c r="B31" s="52"/>
      <c r="C31" s="55"/>
      <c r="D31" s="52">
        <v>2000000</v>
      </c>
      <c r="E31" s="103">
        <v>2012676</v>
      </c>
      <c r="F31" s="52">
        <f>+E31-C31</f>
        <v>2012676</v>
      </c>
      <c r="G31" s="106" t="s">
        <v>54</v>
      </c>
    </row>
    <row r="32" spans="1:7" ht="15.75">
      <c r="A32" s="102" t="s">
        <v>45</v>
      </c>
      <c r="B32" s="104"/>
      <c r="C32" s="52"/>
      <c r="D32" s="52">
        <v>4604411</v>
      </c>
      <c r="E32" s="52">
        <v>4600000</v>
      </c>
      <c r="F32" s="52">
        <f>+E32-C32</f>
        <v>4600000</v>
      </c>
      <c r="G32" s="106"/>
    </row>
    <row r="33" spans="1:9" s="40" customFormat="1" ht="15.75">
      <c r="A33" s="63" t="s">
        <v>14</v>
      </c>
      <c r="B33" s="69">
        <f>SUM(B30:B32)</f>
        <v>0</v>
      </c>
      <c r="C33" s="70">
        <f>SUM(C30:C32)</f>
        <v>0</v>
      </c>
      <c r="D33" s="70">
        <f>SUM(D30:D32)</f>
        <v>6604411</v>
      </c>
      <c r="E33" s="71">
        <f>SUM(E30:E32)</f>
        <v>6612676</v>
      </c>
      <c r="F33" s="37"/>
      <c r="G33" s="108"/>
      <c r="H33" s="38"/>
      <c r="I33" s="39"/>
    </row>
    <row r="34" spans="1:9" s="40" customFormat="1" ht="15.75">
      <c r="A34" s="32" t="s">
        <v>15</v>
      </c>
      <c r="B34" s="33">
        <f>+B29+B33</f>
        <v>-2952615</v>
      </c>
      <c r="C34" s="34">
        <f>+C29+C33</f>
        <v>1910589</v>
      </c>
      <c r="D34" s="34">
        <f>+D29+D33</f>
        <v>-490673</v>
      </c>
      <c r="E34" s="34">
        <f>+E29+E33</f>
        <v>1879283</v>
      </c>
      <c r="F34" s="36"/>
      <c r="G34" s="62"/>
      <c r="H34" s="38"/>
      <c r="I34" s="39"/>
    </row>
    <row r="35" spans="1:9" s="9" customFormat="1" ht="18.75">
      <c r="A35" s="72" t="s">
        <v>16</v>
      </c>
      <c r="B35" s="73">
        <f>0.015*B16</f>
        <v>1832699</v>
      </c>
      <c r="C35" s="73">
        <f>0.015*C16</f>
        <v>1910588</v>
      </c>
      <c r="D35" s="60">
        <f>0.015*D16</f>
        <v>1879283</v>
      </c>
      <c r="E35" s="60">
        <f>0.015*E16</f>
        <v>1879283</v>
      </c>
      <c r="F35" s="74"/>
      <c r="G35" s="75"/>
      <c r="H35" s="76"/>
      <c r="I35" s="48"/>
    </row>
    <row r="36" spans="1:8" s="81" customFormat="1" ht="15.75">
      <c r="A36" s="77" t="s">
        <v>17</v>
      </c>
      <c r="B36" s="78"/>
      <c r="C36" s="79"/>
      <c r="D36" s="78"/>
      <c r="E36" s="78"/>
      <c r="F36" s="9"/>
      <c r="G36" s="78"/>
      <c r="H36" s="80"/>
    </row>
    <row r="37" spans="1:8" s="86" customFormat="1" ht="18">
      <c r="A37" s="113" t="s">
        <v>48</v>
      </c>
      <c r="B37" s="82"/>
      <c r="C37" s="83"/>
      <c r="D37" s="82"/>
      <c r="E37" s="84"/>
      <c r="F37" s="84"/>
      <c r="G37" s="82"/>
      <c r="H37" s="85"/>
    </row>
    <row r="38" spans="1:8" s="86" customFormat="1" ht="18">
      <c r="A38" s="114" t="s">
        <v>49</v>
      </c>
      <c r="B38" s="82"/>
      <c r="C38" s="87"/>
      <c r="D38" s="82"/>
      <c r="E38" s="84"/>
      <c r="F38" s="84"/>
      <c r="G38" s="82"/>
      <c r="H38" s="85"/>
    </row>
    <row r="39" spans="1:8" s="86" customFormat="1" ht="18">
      <c r="A39" s="113" t="s">
        <v>50</v>
      </c>
      <c r="B39" s="88"/>
      <c r="C39" s="89"/>
      <c r="D39" s="88"/>
      <c r="E39" s="88"/>
      <c r="F39" s="88"/>
      <c r="G39" s="85"/>
      <c r="H39" s="85"/>
    </row>
    <row r="40" spans="1:8" s="91" customFormat="1" ht="18">
      <c r="A40" s="115" t="s">
        <v>52</v>
      </c>
      <c r="B40" s="82"/>
      <c r="C40" s="90"/>
      <c r="D40" s="82"/>
      <c r="E40" s="84"/>
      <c r="F40" s="84"/>
      <c r="G40" s="88"/>
      <c r="H40" s="84"/>
    </row>
    <row r="41" spans="1:8" s="9" customFormat="1" ht="18">
      <c r="A41" s="113" t="s">
        <v>51</v>
      </c>
      <c r="B41" s="92"/>
      <c r="C41" s="18"/>
      <c r="D41" s="92"/>
      <c r="E41" s="92"/>
      <c r="F41" s="92"/>
      <c r="G41" s="93"/>
      <c r="H41" s="66"/>
    </row>
    <row r="42" spans="2:8" ht="15">
      <c r="B42" s="28"/>
      <c r="C42" s="27"/>
      <c r="D42" s="28"/>
      <c r="E42" s="28"/>
      <c r="F42" s="28"/>
      <c r="G42" s="95"/>
      <c r="H42" s="30"/>
    </row>
    <row r="43" spans="2:8" ht="15">
      <c r="B43" s="28"/>
      <c r="C43" s="27"/>
      <c r="D43" s="28"/>
      <c r="E43" s="28"/>
      <c r="F43" s="28"/>
      <c r="G43" s="95"/>
      <c r="H43" s="30"/>
    </row>
    <row r="44" spans="2:8" ht="15">
      <c r="B44" s="28"/>
      <c r="C44" s="27"/>
      <c r="D44" s="28"/>
      <c r="E44" s="28"/>
      <c r="F44" s="28"/>
      <c r="G44" s="95"/>
      <c r="H44" s="30"/>
    </row>
    <row r="45" spans="2:8" ht="15">
      <c r="B45" s="28"/>
      <c r="C45" s="27"/>
      <c r="D45" s="28"/>
      <c r="E45" s="28"/>
      <c r="F45" s="28"/>
      <c r="G45" s="95"/>
      <c r="H45" s="30"/>
    </row>
    <row r="46" ht="12.75">
      <c r="G46" s="95"/>
    </row>
    <row r="47" ht="12.75">
      <c r="G47" s="95"/>
    </row>
    <row r="48" ht="12.75">
      <c r="G48" s="95"/>
    </row>
    <row r="49" ht="12.75">
      <c r="G49" s="95"/>
    </row>
    <row r="50" ht="12.75">
      <c r="G50" s="95"/>
    </row>
    <row r="51" ht="12.75">
      <c r="G51" s="95"/>
    </row>
    <row r="52" ht="12.75">
      <c r="G52" s="95"/>
    </row>
    <row r="53" ht="12.75">
      <c r="G53" s="95"/>
    </row>
    <row r="54" ht="12.75">
      <c r="G54" s="95"/>
    </row>
    <row r="55" ht="12.75">
      <c r="G55" s="95"/>
    </row>
    <row r="56" ht="12.75">
      <c r="G56" s="95"/>
    </row>
    <row r="57" ht="12.75">
      <c r="G57" s="95"/>
    </row>
    <row r="58" ht="12.75">
      <c r="G58" s="95"/>
    </row>
    <row r="59" ht="12.75">
      <c r="G59" s="95"/>
    </row>
    <row r="60" ht="12.75">
      <c r="G60" s="95"/>
    </row>
    <row r="61" ht="12.75">
      <c r="G61" s="95"/>
    </row>
    <row r="62" ht="12.75">
      <c r="G62" s="95"/>
    </row>
    <row r="63" ht="12.75">
      <c r="G63" s="95"/>
    </row>
    <row r="64" ht="12.75">
      <c r="G64" s="95"/>
    </row>
    <row r="65" ht="12.75">
      <c r="G65" s="95"/>
    </row>
    <row r="66" ht="12.75">
      <c r="G66" s="95"/>
    </row>
    <row r="67" ht="12.75">
      <c r="G67" s="95"/>
    </row>
    <row r="68" ht="12.75">
      <c r="G68" s="95"/>
    </row>
    <row r="69" ht="12.75">
      <c r="G69" s="95"/>
    </row>
    <row r="70" ht="12.75">
      <c r="G70" s="95"/>
    </row>
    <row r="71" ht="12.75">
      <c r="G71" s="95"/>
    </row>
    <row r="72" ht="12.75">
      <c r="G72" s="95"/>
    </row>
    <row r="73" ht="12.75">
      <c r="G73" s="95"/>
    </row>
    <row r="74" ht="12.75">
      <c r="G74" s="95"/>
    </row>
    <row r="75" ht="12.75">
      <c r="G75" s="95"/>
    </row>
    <row r="76" ht="12.75">
      <c r="G76" s="95"/>
    </row>
    <row r="77" ht="12.75">
      <c r="G77" s="95"/>
    </row>
    <row r="78" ht="12.75">
      <c r="G78" s="95"/>
    </row>
    <row r="79" ht="12.75">
      <c r="G79" s="95"/>
    </row>
    <row r="80" ht="12.75">
      <c r="G80" s="95"/>
    </row>
    <row r="81" ht="12.75">
      <c r="G81" s="95"/>
    </row>
    <row r="82" ht="12.75">
      <c r="G82" s="95"/>
    </row>
    <row r="83" ht="12.75">
      <c r="G83" s="95"/>
    </row>
    <row r="84" ht="12.75">
      <c r="G84" s="95"/>
    </row>
    <row r="85" ht="12.75">
      <c r="G85" s="95"/>
    </row>
    <row r="86" ht="12.75">
      <c r="G86" s="95"/>
    </row>
    <row r="87" ht="12.75">
      <c r="G87" s="95"/>
    </row>
    <row r="88" ht="12.75">
      <c r="G88" s="95"/>
    </row>
    <row r="89" ht="12.75">
      <c r="G89" s="95"/>
    </row>
    <row r="90" ht="12.75">
      <c r="G90" s="95"/>
    </row>
    <row r="91" ht="12.75">
      <c r="G91" s="95"/>
    </row>
    <row r="92" ht="12.75">
      <c r="G92" s="95"/>
    </row>
    <row r="93" ht="12.75">
      <c r="G93" s="95"/>
    </row>
    <row r="94" ht="12.75">
      <c r="G94" s="95"/>
    </row>
    <row r="95" ht="12.75">
      <c r="G95" s="95"/>
    </row>
    <row r="96" ht="12.75">
      <c r="G96" s="95"/>
    </row>
    <row r="97" ht="12.75">
      <c r="G97" s="95"/>
    </row>
    <row r="98" ht="12.75">
      <c r="G98" s="95"/>
    </row>
    <row r="99" ht="12.75">
      <c r="G99" s="95"/>
    </row>
    <row r="100" ht="12.75">
      <c r="G100" s="95"/>
    </row>
    <row r="101" ht="12.75">
      <c r="G101" s="95"/>
    </row>
    <row r="102" ht="12.75">
      <c r="G102" s="95"/>
    </row>
    <row r="103" ht="12.75">
      <c r="G103" s="95"/>
    </row>
    <row r="104" ht="12.75">
      <c r="G104" s="95"/>
    </row>
    <row r="105" ht="12.75">
      <c r="G105" s="95"/>
    </row>
    <row r="106" ht="12.75">
      <c r="G106" s="95"/>
    </row>
    <row r="107" ht="12.75">
      <c r="G107" s="95"/>
    </row>
    <row r="108" ht="12.75">
      <c r="G108" s="95"/>
    </row>
    <row r="109" ht="12.75">
      <c r="G109" s="95"/>
    </row>
    <row r="110" ht="12.75">
      <c r="G110" s="95"/>
    </row>
    <row r="111" ht="12.75">
      <c r="G111" s="95"/>
    </row>
    <row r="112" ht="12.75">
      <c r="G112" s="95"/>
    </row>
    <row r="113" ht="12.75">
      <c r="G113" s="95"/>
    </row>
    <row r="114" ht="12.75">
      <c r="G114" s="95"/>
    </row>
    <row r="115" ht="12.75">
      <c r="G115" s="95"/>
    </row>
    <row r="116" ht="12.75">
      <c r="G116" s="95"/>
    </row>
    <row r="117" ht="12.75">
      <c r="G117" s="95"/>
    </row>
    <row r="118" ht="12.75">
      <c r="G118" s="95"/>
    </row>
    <row r="119" ht="12.75">
      <c r="G119" s="95"/>
    </row>
    <row r="120" ht="12.75">
      <c r="G120" s="95"/>
    </row>
    <row r="121" ht="12.75">
      <c r="G121" s="95"/>
    </row>
    <row r="122" ht="12.75">
      <c r="G122" s="95"/>
    </row>
    <row r="123" ht="12.75">
      <c r="G123" s="95"/>
    </row>
    <row r="124" ht="12.75">
      <c r="G124" s="95"/>
    </row>
    <row r="125" ht="12.75">
      <c r="G125" s="95"/>
    </row>
    <row r="126" ht="12.75">
      <c r="G126" s="95"/>
    </row>
    <row r="127" ht="12.75">
      <c r="G127" s="95"/>
    </row>
    <row r="128" ht="12.75">
      <c r="G128" s="95"/>
    </row>
    <row r="129" ht="12.75">
      <c r="G129" s="95"/>
    </row>
    <row r="130" ht="12.75">
      <c r="G130" s="95"/>
    </row>
    <row r="131" ht="12.75">
      <c r="G131" s="95"/>
    </row>
    <row r="132" ht="12.75">
      <c r="G132" s="95"/>
    </row>
    <row r="133" ht="12.75">
      <c r="G133" s="95"/>
    </row>
    <row r="134" ht="12.75">
      <c r="G134" s="95"/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opsallen</dc:creator>
  <cp:keywords/>
  <dc:description/>
  <cp:lastModifiedBy>Masuo, Janet</cp:lastModifiedBy>
  <cp:lastPrinted>2010-06-07T23:25:56Z</cp:lastPrinted>
  <dcterms:created xsi:type="dcterms:W3CDTF">2008-01-30T21:51:14Z</dcterms:created>
  <dcterms:modified xsi:type="dcterms:W3CDTF">2010-07-22T17:09:03Z</dcterms:modified>
  <cp:category/>
  <cp:version/>
  <cp:contentType/>
  <cp:contentStatus/>
</cp:coreProperties>
</file>