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65" tabRatio="791" activeTab="0"/>
  </bookViews>
  <sheets>
    <sheet name="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 Plan'!$A$1:$G$40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fullPrecision="0"/>
</workbook>
</file>

<file path=xl/sharedStrings.xml><?xml version="1.0" encoding="utf-8"?>
<sst xmlns="http://schemas.openxmlformats.org/spreadsheetml/2006/main" count="48" uniqueCount="45">
  <si>
    <t>Expenditures</t>
  </si>
  <si>
    <t>Revenues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</si>
  <si>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</si>
  <si>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</si>
  <si>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</si>
  <si>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</si>
  <si>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</si>
  <si>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Total Revenues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</si>
  <si>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</si>
  <si>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</si>
  <si>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</si>
  <si>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</si>
  <si>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</si>
  <si>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</si>
  <si>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</si>
  <si>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</si>
  <si>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Prepared by:  Jennifer Lehman, Budget Analyst, Office of Management and Budget</t>
  </si>
  <si>
    <r>
      <t>2010 Adopted</t>
    </r>
    <r>
      <rPr>
        <b/>
        <vertAlign val="superscript"/>
        <sz val="12"/>
        <rFont val="Times New Roman"/>
        <family val="1"/>
      </rPr>
      <t>2</t>
    </r>
  </si>
  <si>
    <r>
      <t>2009 Actual</t>
    </r>
    <r>
      <rPr>
        <b/>
        <vertAlign val="superscript"/>
        <sz val="12"/>
        <rFont val="Times New Roman"/>
        <family val="1"/>
      </rPr>
      <t>1</t>
    </r>
  </si>
  <si>
    <t xml:space="preserve">2010 Revised  </t>
  </si>
  <si>
    <t>2010 Estimated</t>
  </si>
  <si>
    <t>Flood District Levy - Operating</t>
  </si>
  <si>
    <t>Other Revenue</t>
  </si>
  <si>
    <t>Grants</t>
  </si>
  <si>
    <t xml:space="preserve">Operating Expenditures </t>
  </si>
  <si>
    <t>Encumbrances</t>
  </si>
  <si>
    <t>*</t>
  </si>
  <si>
    <t>GF overhead revision</t>
  </si>
  <si>
    <t>CIP grant funded projects and carryover</t>
  </si>
  <si>
    <r>
      <t>Target Fund Balance</t>
    </r>
    <r>
      <rPr>
        <b/>
        <vertAlign val="superscript"/>
        <sz val="12"/>
        <rFont val="Times New Roman"/>
        <family val="1"/>
      </rPr>
      <t>5</t>
    </r>
  </si>
  <si>
    <r>
      <t>Capital Program Expenditures</t>
    </r>
    <r>
      <rPr>
        <vertAlign val="superscript"/>
        <sz val="12"/>
        <rFont val="Times New Roman"/>
        <family val="1"/>
      </rPr>
      <t>4</t>
    </r>
  </si>
  <si>
    <r>
      <t>Estimated Underexpenditures</t>
    </r>
    <r>
      <rPr>
        <b/>
        <vertAlign val="superscript"/>
        <sz val="12"/>
        <rFont val="Times New Roman"/>
        <family val="1"/>
      </rPr>
      <t>3</t>
    </r>
  </si>
  <si>
    <t>Fund Name: Flood Control Zone Contract Fund</t>
  </si>
  <si>
    <t>Fund Number: 000001561</t>
  </si>
  <si>
    <t>Date:  April 23, 2010</t>
  </si>
  <si>
    <t>Q2 Supplemental - Operating</t>
  </si>
  <si>
    <t>Q2 Supplemental - CIP</t>
  </si>
  <si>
    <t>Flood Control CIP Revenue</t>
  </si>
  <si>
    <t>Revenue for CIP carryover and new grants</t>
  </si>
  <si>
    <t>Includes additional revenue for encumbrances and Q2 supp.</t>
  </si>
  <si>
    <r>
      <t>1</t>
    </r>
    <r>
      <rPr>
        <sz val="12"/>
        <rFont val="Times New Roman"/>
        <family val="1"/>
      </rPr>
      <t xml:space="preserve">  2009  Actuals are taken from 14th month ARMS report.  The 14th month ARMS report does not include capital expenditures.</t>
    </r>
  </si>
  <si>
    <r>
      <t>2</t>
    </r>
    <r>
      <rPr>
        <sz val="12"/>
        <rFont val="Times New Roman"/>
        <family val="1"/>
      </rPr>
      <t xml:space="preserve">  2010 Adopted is taken form 2010 Adopted Budget Book.</t>
    </r>
  </si>
  <si>
    <r>
      <t>3</t>
    </r>
    <r>
      <rPr>
        <sz val="12"/>
        <rFont val="Times New Roman"/>
        <family val="1"/>
      </rPr>
      <t xml:space="preserve">  The fund's underexpenditure is set so that the ending funding balance equals the target fund balance.</t>
    </r>
  </si>
  <si>
    <r>
      <t xml:space="preserve">4  </t>
    </r>
    <r>
      <rPr>
        <sz val="12"/>
        <rFont val="Times New Roman"/>
        <family val="1"/>
      </rPr>
      <t>To illustrate the contract agreement between King County and the King County Flood District, the capital program expenditures were added to the operating budget.</t>
    </r>
  </si>
  <si>
    <r>
      <t>5</t>
    </r>
    <r>
      <rPr>
        <sz val="12"/>
        <rFont val="Times New Roman"/>
        <family val="1"/>
      </rPr>
      <t xml:space="preserve">  Target Fund Balance is equal to 10% of total revenues.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</si>
</sst>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[$-409]d\-mmm\-yy;@"/>
  </numFmts>
  <fonts count="5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9" fillId="33" borderId="10" xfId="57" applyFont="1" applyFill="1" applyBorder="1" applyAlignment="1" applyProtection="1">
      <alignment horizontal="left" wrapText="1"/>
      <protection/>
    </xf>
    <xf numFmtId="37" fontId="9" fillId="33" borderId="11" xfId="57" applyFont="1" applyFill="1" applyBorder="1" applyAlignment="1">
      <alignment horizontal="center" wrapText="1"/>
      <protection/>
    </xf>
    <xf numFmtId="37" fontId="9" fillId="33" borderId="12" xfId="57" applyFont="1" applyFill="1" applyBorder="1" applyAlignment="1">
      <alignment horizontal="center" wrapText="1"/>
      <protection/>
    </xf>
    <xf numFmtId="37" fontId="9" fillId="33" borderId="0" xfId="57" applyFont="1" applyFill="1" applyAlignment="1">
      <alignment horizontal="center" wrapText="1"/>
      <protection/>
    </xf>
    <xf numFmtId="0" fontId="6" fillId="33" borderId="0" xfId="0" applyFont="1" applyFill="1" applyAlignment="1">
      <alignment/>
    </xf>
    <xf numFmtId="37" fontId="7" fillId="33" borderId="0" xfId="57" applyFont="1" applyFill="1" applyBorder="1" applyAlignment="1">
      <alignment horizontal="centerContinuous" wrapText="1"/>
      <protection/>
    </xf>
    <xf numFmtId="37" fontId="8" fillId="33" borderId="0" xfId="57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"/>
    </xf>
    <xf numFmtId="37" fontId="6" fillId="33" borderId="0" xfId="57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37" fontId="6" fillId="33" borderId="0" xfId="57" applyFont="1" applyFill="1" applyBorder="1" applyAlignment="1">
      <alignment horizontal="left" wrapText="1"/>
      <protection/>
    </xf>
    <xf numFmtId="37" fontId="9" fillId="33" borderId="0" xfId="57" applyFont="1" applyFill="1" applyBorder="1" applyAlignment="1">
      <alignment horizontal="left"/>
      <protection/>
    </xf>
    <xf numFmtId="166" fontId="6" fillId="33" borderId="0" xfId="57" applyNumberFormat="1" applyFont="1" applyFill="1" applyBorder="1" applyAlignment="1">
      <alignment horizontal="left" wrapText="1"/>
      <protection/>
    </xf>
    <xf numFmtId="37" fontId="10" fillId="33" borderId="0" xfId="57" applyFont="1" applyFill="1" applyBorder="1" applyAlignment="1">
      <alignment horizontal="left" wrapText="1"/>
      <protection/>
    </xf>
    <xf numFmtId="0" fontId="0" fillId="33" borderId="0" xfId="0" applyFill="1" applyBorder="1" applyAlignment="1">
      <alignment horizontal="left"/>
    </xf>
    <xf numFmtId="37" fontId="11" fillId="33" borderId="0" xfId="57" applyFont="1" applyFill="1" applyBorder="1" applyAlignment="1">
      <alignment horizontal="centerContinuous" wrapText="1"/>
      <protection/>
    </xf>
    <xf numFmtId="37" fontId="9" fillId="33" borderId="11" xfId="57" applyFont="1" applyFill="1" applyBorder="1" applyAlignment="1">
      <alignment horizontal="left"/>
      <protection/>
    </xf>
    <xf numFmtId="164" fontId="9" fillId="33" borderId="11" xfId="42" applyNumberFormat="1" applyFont="1" applyFill="1" applyBorder="1" applyAlignment="1">
      <alignment/>
    </xf>
    <xf numFmtId="164" fontId="9" fillId="33" borderId="13" xfId="42" applyNumberFormat="1" applyFont="1" applyFill="1" applyBorder="1" applyAlignment="1">
      <alignment/>
    </xf>
    <xf numFmtId="164" fontId="9" fillId="33" borderId="12" xfId="42" applyNumberFormat="1" applyFont="1" applyFill="1" applyBorder="1" applyAlignment="1">
      <alignment/>
    </xf>
    <xf numFmtId="164" fontId="9" fillId="33" borderId="14" xfId="42" applyNumberFormat="1" applyFont="1" applyFill="1" applyBorder="1" applyAlignment="1">
      <alignment/>
    </xf>
    <xf numFmtId="164" fontId="9" fillId="33" borderId="0" xfId="42" applyNumberFormat="1" applyFont="1" applyFill="1" applyBorder="1" applyAlignment="1">
      <alignment/>
    </xf>
    <xf numFmtId="164" fontId="9" fillId="33" borderId="0" xfId="42" applyNumberFormat="1" applyFont="1" applyFill="1" applyAlignment="1">
      <alignment/>
    </xf>
    <xf numFmtId="0" fontId="9" fillId="33" borderId="0" xfId="0" applyFont="1" applyFill="1" applyAlignment="1">
      <alignment/>
    </xf>
    <xf numFmtId="37" fontId="9" fillId="33" borderId="15" xfId="57" applyFont="1" applyFill="1" applyBorder="1" applyAlignment="1">
      <alignment horizontal="left"/>
      <protection/>
    </xf>
    <xf numFmtId="164" fontId="6" fillId="33" borderId="15" xfId="42" applyNumberFormat="1" applyFont="1" applyFill="1" applyBorder="1" applyAlignment="1">
      <alignment/>
    </xf>
    <xf numFmtId="164" fontId="6" fillId="33" borderId="16" xfId="42" applyNumberFormat="1" applyFont="1" applyFill="1" applyBorder="1" applyAlignment="1">
      <alignment/>
    </xf>
    <xf numFmtId="164" fontId="6" fillId="33" borderId="17" xfId="42" applyNumberFormat="1" applyFont="1" applyFill="1" applyBorder="1" applyAlignment="1">
      <alignment/>
    </xf>
    <xf numFmtId="164" fontId="6" fillId="33" borderId="18" xfId="42" applyNumberFormat="1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164" fontId="6" fillId="33" borderId="0" xfId="42" applyNumberFormat="1" applyFont="1" applyFill="1" applyAlignment="1">
      <alignment/>
    </xf>
    <xf numFmtId="37" fontId="6" fillId="33" borderId="15" xfId="57" applyFont="1" applyFill="1" applyBorder="1" applyAlignment="1">
      <alignment horizontal="left"/>
      <protection/>
    </xf>
    <xf numFmtId="164" fontId="6" fillId="33" borderId="19" xfId="42" applyNumberFormat="1" applyFont="1" applyFill="1" applyBorder="1" applyAlignment="1">
      <alignment/>
    </xf>
    <xf numFmtId="164" fontId="6" fillId="33" borderId="15" xfId="42" applyNumberFormat="1" applyFont="1" applyFill="1" applyBorder="1" applyAlignment="1">
      <alignment/>
    </xf>
    <xf numFmtId="164" fontId="6" fillId="33" borderId="16" xfId="42" applyNumberFormat="1" applyFont="1" applyFill="1" applyBorder="1" applyAlignment="1">
      <alignment horizontal="center"/>
    </xf>
    <xf numFmtId="37" fontId="9" fillId="33" borderId="20" xfId="57" applyFont="1" applyFill="1" applyBorder="1" applyAlignment="1">
      <alignment horizontal="left"/>
      <protection/>
    </xf>
    <xf numFmtId="164" fontId="9" fillId="33" borderId="20" xfId="42" applyNumberFormat="1" applyFont="1" applyFill="1" applyBorder="1" applyAlignment="1">
      <alignment/>
    </xf>
    <xf numFmtId="164" fontId="9" fillId="33" borderId="20" xfId="42" applyNumberFormat="1" applyFont="1" applyFill="1" applyBorder="1" applyAlignment="1">
      <alignment/>
    </xf>
    <xf numFmtId="37" fontId="9" fillId="33" borderId="11" xfId="57" applyFont="1" applyFill="1" applyBorder="1" applyAlignment="1">
      <alignment horizontal="left"/>
      <protection/>
    </xf>
    <xf numFmtId="164" fontId="6" fillId="33" borderId="13" xfId="42" applyNumberFormat="1" applyFont="1" applyFill="1" applyBorder="1" applyAlignment="1">
      <alignment/>
    </xf>
    <xf numFmtId="164" fontId="6" fillId="33" borderId="10" xfId="42" applyNumberFormat="1" applyFont="1" applyFill="1" applyBorder="1" applyAlignment="1">
      <alignment/>
    </xf>
    <xf numFmtId="37" fontId="9" fillId="33" borderId="15" xfId="57" applyFont="1" applyFill="1" applyBorder="1" applyAlignment="1">
      <alignment horizontal="left"/>
      <protection/>
    </xf>
    <xf numFmtId="164" fontId="6" fillId="33" borderId="15" xfId="42" applyNumberFormat="1" applyFont="1" applyFill="1" applyBorder="1" applyAlignment="1" quotePrefix="1">
      <alignment/>
    </xf>
    <xf numFmtId="164" fontId="6" fillId="33" borderId="11" xfId="42" applyNumberFormat="1" applyFont="1" applyFill="1" applyBorder="1" applyAlignment="1" quotePrefix="1">
      <alignment/>
    </xf>
    <xf numFmtId="164" fontId="6" fillId="33" borderId="13" xfId="42" applyNumberFormat="1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164" fontId="9" fillId="33" borderId="15" xfId="42" applyNumberFormat="1" applyFont="1" applyFill="1" applyBorder="1" applyAlignment="1">
      <alignment/>
    </xf>
    <xf numFmtId="164" fontId="9" fillId="33" borderId="16" xfId="42" applyNumberFormat="1" applyFont="1" applyFill="1" applyBorder="1" applyAlignment="1">
      <alignment/>
    </xf>
    <xf numFmtId="164" fontId="9" fillId="33" borderId="0" xfId="42" applyNumberFormat="1" applyFont="1" applyFill="1" applyBorder="1" applyAlignment="1">
      <alignment/>
    </xf>
    <xf numFmtId="37" fontId="9" fillId="33" borderId="11" xfId="57" applyFont="1" applyFill="1" applyBorder="1" applyAlignment="1" quotePrefix="1">
      <alignment horizontal="left"/>
      <protection/>
    </xf>
    <xf numFmtId="164" fontId="6" fillId="33" borderId="11" xfId="42" applyNumberFormat="1" applyFont="1" applyFill="1" applyBorder="1" applyAlignment="1">
      <alignment/>
    </xf>
    <xf numFmtId="164" fontId="6" fillId="33" borderId="0" xfId="42" applyNumberFormat="1" applyFont="1" applyFill="1" applyAlignment="1">
      <alignment horizontal="right"/>
    </xf>
    <xf numFmtId="37" fontId="13" fillId="33" borderId="0" xfId="57" applyFont="1" applyFill="1" applyBorder="1">
      <alignment/>
      <protection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7" fontId="6" fillId="33" borderId="0" xfId="57" applyFont="1" applyFill="1" applyBorder="1" applyAlignment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9" fillId="33" borderId="0" xfId="57" applyFont="1" applyFill="1" applyAlignment="1">
      <alignment horizontal="left"/>
      <protection/>
    </xf>
    <xf numFmtId="37" fontId="9" fillId="33" borderId="0" xfId="57" applyFont="1" applyFill="1" applyBorder="1" applyAlignment="1" quotePrefix="1">
      <alignment horizontal="left"/>
      <protection/>
    </xf>
    <xf numFmtId="37" fontId="9" fillId="33" borderId="0" xfId="57" applyFont="1" applyFill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centerContinuous"/>
    </xf>
    <xf numFmtId="164" fontId="5" fillId="33" borderId="0" xfId="0" applyNumberFormat="1" applyFont="1" applyFill="1" applyBorder="1" applyAlignment="1">
      <alignment horizontal="centerContinuous"/>
    </xf>
    <xf numFmtId="0" fontId="5" fillId="33" borderId="0" xfId="0" applyFont="1" applyFill="1" applyAlignment="1">
      <alignment/>
    </xf>
    <xf numFmtId="37" fontId="9" fillId="33" borderId="21" xfId="57" applyFont="1" applyFill="1" applyBorder="1" applyAlignment="1">
      <alignment horizontal="left" wrapText="1"/>
      <protection/>
    </xf>
    <xf numFmtId="37" fontId="15" fillId="33" borderId="0" xfId="57" applyFont="1" applyFill="1" applyBorder="1" applyAlignment="1">
      <alignment horizontal="centerContinuous" wrapText="1"/>
      <protection/>
    </xf>
    <xf numFmtId="164" fontId="9" fillId="33" borderId="11" xfId="42" applyNumberFormat="1" applyFont="1" applyFill="1" applyBorder="1" applyAlignment="1">
      <alignment/>
    </xf>
    <xf numFmtId="164" fontId="6" fillId="33" borderId="20" xfId="42" applyNumberFormat="1" applyFont="1" applyFill="1" applyBorder="1" applyAlignment="1">
      <alignment/>
    </xf>
    <xf numFmtId="164" fontId="6" fillId="34" borderId="11" xfId="42" applyNumberFormat="1" applyFont="1" applyFill="1" applyBorder="1" applyAlignment="1" quotePrefix="1">
      <alignment/>
    </xf>
    <xf numFmtId="164" fontId="6" fillId="33" borderId="11" xfId="42" applyNumberFormat="1" applyFont="1" applyFill="1" applyBorder="1" applyAlignment="1">
      <alignment/>
    </xf>
    <xf numFmtId="164" fontId="6" fillId="33" borderId="16" xfId="42" applyNumberFormat="1" applyFont="1" applyFill="1" applyBorder="1" applyAlignment="1">
      <alignment/>
    </xf>
    <xf numFmtId="164" fontId="9" fillId="33" borderId="15" xfId="42" applyNumberFormat="1" applyFont="1" applyFill="1" applyBorder="1" applyAlignment="1">
      <alignment/>
    </xf>
    <xf numFmtId="164" fontId="6" fillId="33" borderId="20" xfId="42" applyNumberFormat="1" applyFont="1" applyFill="1" applyBorder="1" applyAlignment="1">
      <alignment horizontal="right"/>
    </xf>
    <xf numFmtId="164" fontId="6" fillId="33" borderId="0" xfId="42" applyNumberFormat="1" applyFont="1" applyFill="1" applyBorder="1" applyAlignment="1">
      <alignment horizontal="right"/>
    </xf>
    <xf numFmtId="37" fontId="6" fillId="33" borderId="0" xfId="57" applyFont="1" applyFill="1" applyBorder="1">
      <alignment/>
      <protection/>
    </xf>
    <xf numFmtId="37" fontId="9" fillId="33" borderId="0" xfId="57" applyFont="1" applyFill="1" applyBorder="1">
      <alignment/>
      <protection/>
    </xf>
    <xf numFmtId="0" fontId="14" fillId="33" borderId="0" xfId="0" applyFont="1" applyFill="1" applyAlignment="1">
      <alignment/>
    </xf>
    <xf numFmtId="37" fontId="8" fillId="33" borderId="0" xfId="57" applyFont="1" applyFill="1" applyBorder="1" applyAlignment="1">
      <alignment horizont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8"/>
  <sheetViews>
    <sheetView tabSelected="1" zoomScale="75" zoomScaleNormal="75" zoomScalePageLayoutView="0" workbookViewId="0" topLeftCell="A7">
      <selection activeCell="E24" sqref="E24"/>
    </sheetView>
  </sheetViews>
  <sheetFormatPr defaultColWidth="9.140625" defaultRowHeight="12.75"/>
  <cols>
    <col min="1" max="1" width="43.7109375" style="70" customWidth="1"/>
    <col min="2" max="2" width="14.7109375" style="12" customWidth="1"/>
    <col min="3" max="3" width="15.421875" style="20" customWidth="1"/>
    <col min="4" max="4" width="16.28125" style="12" customWidth="1"/>
    <col min="5" max="5" width="19.7109375" style="12" customWidth="1"/>
    <col min="6" max="6" width="20.7109375" style="12" customWidth="1"/>
    <col min="7" max="7" width="57.00390625" style="14" customWidth="1"/>
    <col min="8" max="8" width="12.8515625" style="14" bestFit="1" customWidth="1"/>
    <col min="9" max="9" width="13.28125" style="4" bestFit="1" customWidth="1"/>
    <col min="10" max="16384" width="9.140625" style="4" customWidth="1"/>
  </cols>
  <sheetData>
    <row r="1" spans="1:20" ht="20.25">
      <c r="A1" s="10"/>
      <c r="B1" s="11"/>
      <c r="C1" s="11"/>
      <c r="D1" s="11"/>
      <c r="E1" s="11"/>
      <c r="F1" s="11"/>
      <c r="G1" s="11"/>
      <c r="H1" s="12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</row>
    <row r="2" spans="1:8" s="14" customFormat="1" ht="19.5" customHeight="1">
      <c r="A2" s="94" t="s">
        <v>2</v>
      </c>
      <c r="B2" s="94"/>
      <c r="C2" s="94"/>
      <c r="D2" s="94"/>
      <c r="E2" s="94"/>
      <c r="F2" s="94"/>
      <c r="G2" s="94"/>
      <c r="H2" s="13"/>
    </row>
    <row r="3" spans="1:8" s="14" customFormat="1" ht="19.5" customHeight="1">
      <c r="A3" s="15" t="s">
        <v>32</v>
      </c>
      <c r="B3" s="77"/>
      <c r="C3" s="77"/>
      <c r="D3" s="77"/>
      <c r="E3" s="77"/>
      <c r="F3" s="77"/>
      <c r="G3" s="77"/>
      <c r="H3" s="13"/>
    </row>
    <row r="4" spans="1:20" ht="15.75">
      <c r="A4" s="15" t="s">
        <v>33</v>
      </c>
      <c r="B4" s="78"/>
      <c r="C4" s="78"/>
      <c r="D4" s="78"/>
      <c r="E4" s="79"/>
      <c r="F4" s="16"/>
      <c r="G4" s="80"/>
      <c r="H4" s="1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</row>
    <row r="5" spans="1:20" ht="15.75">
      <c r="A5" s="15" t="s">
        <v>16</v>
      </c>
      <c r="B5" s="78"/>
      <c r="C5" s="78"/>
      <c r="D5" s="78"/>
      <c r="E5" s="78"/>
      <c r="F5" s="17"/>
      <c r="G5" s="18" t="s">
        <v>34</v>
      </c>
      <c r="H5" s="1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</row>
    <row r="6" spans="1:8" ht="9" customHeight="1">
      <c r="A6" s="81"/>
      <c r="B6" s="19"/>
      <c r="C6" s="72"/>
      <c r="D6" s="71"/>
      <c r="E6" s="13"/>
      <c r="F6" s="82"/>
      <c r="G6" s="74"/>
      <c r="H6" s="21"/>
    </row>
    <row r="7" spans="1:8" s="9" customFormat="1" ht="33" customHeight="1">
      <c r="A7" s="5" t="s">
        <v>3</v>
      </c>
      <c r="B7" s="6" t="s">
        <v>18</v>
      </c>
      <c r="C7" s="6" t="s">
        <v>17</v>
      </c>
      <c r="D7" s="6" t="s">
        <v>19</v>
      </c>
      <c r="E7" s="6" t="s">
        <v>20</v>
      </c>
      <c r="F7" s="7" t="s">
        <v>4</v>
      </c>
      <c r="G7" s="6" t="s">
        <v>5</v>
      </c>
      <c r="H7" s="8"/>
    </row>
    <row r="8" spans="1:9" s="29" customFormat="1" ht="15.75">
      <c r="A8" s="22" t="s">
        <v>6</v>
      </c>
      <c r="B8" s="23">
        <v>454163</v>
      </c>
      <c r="C8" s="24">
        <v>615791</v>
      </c>
      <c r="D8" s="24">
        <f>B27</f>
        <v>452861</v>
      </c>
      <c r="E8" s="25">
        <f>B27</f>
        <v>452861</v>
      </c>
      <c r="F8" s="26"/>
      <c r="G8" s="43"/>
      <c r="H8" s="27"/>
      <c r="I8" s="28"/>
    </row>
    <row r="9" spans="1:9" s="9" customFormat="1" ht="15.75">
      <c r="A9" s="30" t="s">
        <v>1</v>
      </c>
      <c r="B9" s="31"/>
      <c r="C9" s="32"/>
      <c r="D9" s="32"/>
      <c r="E9" s="33"/>
      <c r="F9" s="34"/>
      <c r="G9" s="33"/>
      <c r="H9" s="35"/>
      <c r="I9" s="36"/>
    </row>
    <row r="10" spans="1:9" s="9" customFormat="1" ht="15.75">
      <c r="A10" s="37" t="s">
        <v>21</v>
      </c>
      <c r="B10" s="31">
        <v>5320896</v>
      </c>
      <c r="C10" s="32">
        <f>6258544-9485</f>
        <v>6249059</v>
      </c>
      <c r="D10" s="32">
        <f>C10+635102</f>
        <v>6884161</v>
      </c>
      <c r="E10" s="32">
        <f>D10+19269</f>
        <v>6903430</v>
      </c>
      <c r="F10" s="38">
        <f>+E10-C10</f>
        <v>654371</v>
      </c>
      <c r="G10" s="39" t="s">
        <v>39</v>
      </c>
      <c r="H10" s="35"/>
      <c r="I10" s="36"/>
    </row>
    <row r="11" spans="1:9" s="9" customFormat="1" ht="15.75">
      <c r="A11" s="37" t="s">
        <v>37</v>
      </c>
      <c r="B11" s="31">
        <v>0</v>
      </c>
      <c r="C11" s="32">
        <v>29088137</v>
      </c>
      <c r="D11" s="32">
        <v>29088137</v>
      </c>
      <c r="E11" s="32">
        <f>D11+31218605+5777762</f>
        <v>66084504</v>
      </c>
      <c r="F11" s="38">
        <f>+E11-C11</f>
        <v>36996367</v>
      </c>
      <c r="G11" s="39" t="s">
        <v>38</v>
      </c>
      <c r="H11" s="35"/>
      <c r="I11" s="36"/>
    </row>
    <row r="12" spans="1:9" s="9" customFormat="1" ht="15.75">
      <c r="A12" s="37" t="s">
        <v>22</v>
      </c>
      <c r="B12" s="31">
        <v>1286</v>
      </c>
      <c r="C12" s="32">
        <v>461</v>
      </c>
      <c r="D12" s="32">
        <v>461</v>
      </c>
      <c r="E12" s="32">
        <f>D12</f>
        <v>461</v>
      </c>
      <c r="F12" s="38">
        <f>+E12-C12</f>
        <v>0</v>
      </c>
      <c r="G12" s="39"/>
      <c r="H12" s="35"/>
      <c r="I12" s="36"/>
    </row>
    <row r="13" spans="1:9" s="9" customFormat="1" ht="15.75">
      <c r="A13" s="37" t="s">
        <v>23</v>
      </c>
      <c r="B13" s="31">
        <v>76342</v>
      </c>
      <c r="C13" s="32">
        <v>250000</v>
      </c>
      <c r="D13" s="32">
        <v>250000</v>
      </c>
      <c r="E13" s="32">
        <f>D13</f>
        <v>250000</v>
      </c>
      <c r="F13" s="38">
        <f>+E13-C13</f>
        <v>0</v>
      </c>
      <c r="G13" s="39"/>
      <c r="H13" s="35"/>
      <c r="I13" s="36"/>
    </row>
    <row r="14" spans="1:9" s="29" customFormat="1" ht="15.75">
      <c r="A14" s="22" t="s">
        <v>7</v>
      </c>
      <c r="B14" s="23">
        <f>SUM(B9:B13)</f>
        <v>5398524</v>
      </c>
      <c r="C14" s="23">
        <f>SUM(C10:C13)</f>
        <v>35587657</v>
      </c>
      <c r="D14" s="23">
        <f>SUM(D10:D13)</f>
        <v>36222759</v>
      </c>
      <c r="E14" s="23">
        <f>SUM(E10:E13)</f>
        <v>73238395</v>
      </c>
      <c r="F14" s="23">
        <f>SUM(F10:F13)</f>
        <v>37650738</v>
      </c>
      <c r="G14" s="83"/>
      <c r="H14" s="27"/>
      <c r="I14" s="28"/>
    </row>
    <row r="15" spans="1:9" s="9" customFormat="1" ht="15.75">
      <c r="A15" s="30" t="s">
        <v>0</v>
      </c>
      <c r="B15" s="31"/>
      <c r="C15" s="32"/>
      <c r="D15" s="32"/>
      <c r="E15" s="39"/>
      <c r="F15" s="38"/>
      <c r="G15" s="33"/>
      <c r="H15" s="35"/>
      <c r="I15" s="36"/>
    </row>
    <row r="16" spans="1:9" s="9" customFormat="1" ht="15.75">
      <c r="A16" s="37" t="s">
        <v>24</v>
      </c>
      <c r="B16" s="31">
        <v>-5399826</v>
      </c>
      <c r="C16" s="32">
        <v>-6499520</v>
      </c>
      <c r="D16" s="32">
        <v>-6499520</v>
      </c>
      <c r="E16" s="32">
        <f>D16</f>
        <v>-6499520</v>
      </c>
      <c r="F16" s="38">
        <f aca="true" t="shared" si="0" ref="F16:F21">+E16-C16</f>
        <v>0</v>
      </c>
      <c r="G16" s="39"/>
      <c r="H16" s="35"/>
      <c r="I16" s="36"/>
    </row>
    <row r="17" spans="1:9" s="9" customFormat="1" ht="15.75">
      <c r="A17" s="37" t="s">
        <v>25</v>
      </c>
      <c r="B17" s="31"/>
      <c r="C17" s="32"/>
      <c r="D17" s="32">
        <v>-635102</v>
      </c>
      <c r="E17" s="32">
        <f>D17</f>
        <v>-635102</v>
      </c>
      <c r="F17" s="38">
        <f t="shared" si="0"/>
        <v>-635102</v>
      </c>
      <c r="G17" s="39"/>
      <c r="H17" s="35"/>
      <c r="I17" s="36"/>
    </row>
    <row r="18" spans="1:9" s="9" customFormat="1" ht="15.75">
      <c r="A18" s="37" t="s">
        <v>35</v>
      </c>
      <c r="B18" s="31"/>
      <c r="C18" s="32"/>
      <c r="D18" s="32"/>
      <c r="E18" s="32">
        <f>-19269</f>
        <v>-19269</v>
      </c>
      <c r="F18" s="38">
        <f t="shared" si="0"/>
        <v>-19269</v>
      </c>
      <c r="G18" s="39" t="s">
        <v>27</v>
      </c>
      <c r="H18" s="35"/>
      <c r="I18" s="36"/>
    </row>
    <row r="19" spans="1:9" s="9" customFormat="1" ht="15.75">
      <c r="A19" s="37" t="s">
        <v>26</v>
      </c>
      <c r="B19" s="31"/>
      <c r="C19" s="40"/>
      <c r="D19" s="32"/>
      <c r="E19" s="32"/>
      <c r="F19" s="38">
        <f t="shared" si="0"/>
        <v>0</v>
      </c>
      <c r="G19" s="39"/>
      <c r="H19" s="35"/>
      <c r="I19" s="36"/>
    </row>
    <row r="20" spans="1:9" s="29" customFormat="1" ht="15.75">
      <c r="A20" s="41" t="s">
        <v>8</v>
      </c>
      <c r="B20" s="42">
        <f>SUM(B16:B19)</f>
        <v>-5399826</v>
      </c>
      <c r="C20" s="42">
        <f>SUM(C16:C19)</f>
        <v>-6499520</v>
      </c>
      <c r="D20" s="42">
        <f>SUM(D16:D19)</f>
        <v>-7134622</v>
      </c>
      <c r="E20" s="42">
        <f>SUM(E16:E19)</f>
        <v>-7153891</v>
      </c>
      <c r="F20" s="26">
        <f t="shared" si="0"/>
        <v>-654371</v>
      </c>
      <c r="G20" s="84"/>
      <c r="H20" s="27"/>
      <c r="I20" s="28"/>
    </row>
    <row r="21" spans="1:9" s="9" customFormat="1" ht="18.75">
      <c r="A21" s="44" t="s">
        <v>31</v>
      </c>
      <c r="B21" s="85"/>
      <c r="C21" s="45">
        <v>25625</v>
      </c>
      <c r="D21" s="45">
        <v>252065</v>
      </c>
      <c r="E21" s="45">
        <v>252065</v>
      </c>
      <c r="F21" s="46">
        <f t="shared" si="0"/>
        <v>226440</v>
      </c>
      <c r="G21" s="86"/>
      <c r="H21" s="35"/>
      <c r="I21" s="36"/>
    </row>
    <row r="22" spans="1:9" s="9" customFormat="1" ht="15.75">
      <c r="A22" s="47" t="s">
        <v>9</v>
      </c>
      <c r="B22" s="48"/>
      <c r="C22" s="31"/>
      <c r="D22" s="31"/>
      <c r="E22" s="31"/>
      <c r="F22" s="39"/>
      <c r="G22" s="87"/>
      <c r="H22" s="35"/>
      <c r="I22" s="36"/>
    </row>
    <row r="23" spans="1:9" s="9" customFormat="1" ht="18.75">
      <c r="A23" s="37" t="s">
        <v>30</v>
      </c>
      <c r="B23" s="48"/>
      <c r="C23" s="31">
        <v>-29088137</v>
      </c>
      <c r="D23" s="31">
        <v>-29088137</v>
      </c>
      <c r="E23" s="31">
        <f>D23</f>
        <v>-29088137</v>
      </c>
      <c r="F23" s="39">
        <f>+E23-C23</f>
        <v>0</v>
      </c>
      <c r="G23" s="87"/>
      <c r="H23" s="35"/>
      <c r="I23" s="36"/>
    </row>
    <row r="24" spans="1:9" s="9" customFormat="1" ht="15.75">
      <c r="A24" s="37" t="s">
        <v>36</v>
      </c>
      <c r="B24" s="48"/>
      <c r="C24" s="31"/>
      <c r="D24" s="31"/>
      <c r="E24" s="31">
        <f>-31218605-5777762</f>
        <v>-36996367</v>
      </c>
      <c r="F24" s="39"/>
      <c r="G24" s="39" t="s">
        <v>28</v>
      </c>
      <c r="H24" s="35"/>
      <c r="I24" s="36"/>
    </row>
    <row r="25" spans="1:9" s="9" customFormat="1" ht="15.75">
      <c r="A25" s="37" t="s">
        <v>26</v>
      </c>
      <c r="B25" s="48"/>
      <c r="C25" s="31"/>
      <c r="D25" s="31"/>
      <c r="E25" s="31"/>
      <c r="F25" s="39">
        <f>+E25-C25</f>
        <v>0</v>
      </c>
      <c r="G25" s="87"/>
      <c r="H25" s="35"/>
      <c r="I25" s="36"/>
    </row>
    <row r="26" spans="1:9" s="9" customFormat="1" ht="15.75">
      <c r="A26" s="30" t="s">
        <v>10</v>
      </c>
      <c r="B26" s="42">
        <f>SUM(B23:B25)</f>
        <v>0</v>
      </c>
      <c r="C26" s="42">
        <f>SUM(C23:C25)</f>
        <v>-29088137</v>
      </c>
      <c r="D26" s="42">
        <f>SUM(D23:D25)</f>
        <v>-29088137</v>
      </c>
      <c r="E26" s="42">
        <f>SUM(E23:E25)</f>
        <v>-66084504</v>
      </c>
      <c r="F26" s="42">
        <f>+E26-C26</f>
        <v>-36996367</v>
      </c>
      <c r="G26" s="87"/>
      <c r="H26" s="35"/>
      <c r="I26" s="36"/>
    </row>
    <row r="27" spans="1:102" s="52" customFormat="1" ht="15.75">
      <c r="A27" s="22" t="s">
        <v>11</v>
      </c>
      <c r="B27" s="49">
        <f>+B8+B14+B20+B21+B26</f>
        <v>452861</v>
      </c>
      <c r="C27" s="50">
        <f>+C8+C14+C20+C21+C26</f>
        <v>641416</v>
      </c>
      <c r="D27" s="50">
        <f>+D8+D14+D20+D21+D26</f>
        <v>704926</v>
      </c>
      <c r="E27" s="50">
        <f>+E8+E14+E20+E21+E26</f>
        <v>704926</v>
      </c>
      <c r="F27" s="46">
        <f>+F8+F14+F20+F21+F26</f>
        <v>226440</v>
      </c>
      <c r="G27" s="86"/>
      <c r="H27" s="35"/>
      <c r="I27" s="35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</row>
    <row r="28" spans="1:9" s="9" customFormat="1" ht="15.75">
      <c r="A28" s="47" t="s">
        <v>12</v>
      </c>
      <c r="B28" s="31"/>
      <c r="C28" s="32"/>
      <c r="D28" s="32"/>
      <c r="E28" s="53"/>
      <c r="F28" s="33">
        <f aca="true" t="shared" si="1" ref="F28:F33">+E28-C28</f>
        <v>0</v>
      </c>
      <c r="G28" s="39"/>
      <c r="H28" s="35"/>
      <c r="I28" s="36"/>
    </row>
    <row r="29" spans="1:9" s="9" customFormat="1" ht="15.75">
      <c r="A29" s="37" t="s">
        <v>25</v>
      </c>
      <c r="B29" s="31">
        <v>-635102</v>
      </c>
      <c r="C29" s="32"/>
      <c r="D29" s="32"/>
      <c r="E29" s="53"/>
      <c r="F29" s="39">
        <f t="shared" si="1"/>
        <v>0</v>
      </c>
      <c r="G29" s="39"/>
      <c r="H29" s="35"/>
      <c r="I29" s="36"/>
    </row>
    <row r="30" spans="1:9" s="9" customFormat="1" ht="15.75">
      <c r="A30" s="37" t="s">
        <v>26</v>
      </c>
      <c r="B30" s="31"/>
      <c r="C30" s="32"/>
      <c r="D30" s="32"/>
      <c r="E30" s="53"/>
      <c r="F30" s="39">
        <f t="shared" si="1"/>
        <v>0</v>
      </c>
      <c r="G30" s="39"/>
      <c r="H30" s="35"/>
      <c r="I30" s="36"/>
    </row>
    <row r="31" spans="1:9" s="29" customFormat="1" ht="15.75">
      <c r="A31" s="47" t="s">
        <v>13</v>
      </c>
      <c r="B31" s="54">
        <f>SUM(B28:B30)</f>
        <v>-635102</v>
      </c>
      <c r="C31" s="55">
        <f>SUM(C28:C30)</f>
        <v>0</v>
      </c>
      <c r="D31" s="55">
        <f>SUM(D28:D30)</f>
        <v>0</v>
      </c>
      <c r="E31" s="56">
        <f>SUM(E28:E30)</f>
        <v>0</v>
      </c>
      <c r="F31" s="43">
        <f t="shared" si="1"/>
        <v>0</v>
      </c>
      <c r="G31" s="88"/>
      <c r="H31" s="27"/>
      <c r="I31" s="28"/>
    </row>
    <row r="32" spans="1:9" s="29" customFormat="1" ht="15.75">
      <c r="A32" s="22" t="s">
        <v>14</v>
      </c>
      <c r="B32" s="23">
        <f>+B27+B31</f>
        <v>-182241</v>
      </c>
      <c r="C32" s="24">
        <f>+C27+C31</f>
        <v>641416</v>
      </c>
      <c r="D32" s="24">
        <f>+D27+D31</f>
        <v>704926</v>
      </c>
      <c r="E32" s="24">
        <f>+E27+E31</f>
        <v>704926</v>
      </c>
      <c r="F32" s="26">
        <f t="shared" si="1"/>
        <v>63510</v>
      </c>
      <c r="G32" s="86"/>
      <c r="H32" s="27"/>
      <c r="I32" s="28"/>
    </row>
    <row r="33" spans="1:9" s="9" customFormat="1" ht="18.75">
      <c r="A33" s="57" t="s">
        <v>29</v>
      </c>
      <c r="B33" s="58">
        <f>0.1*(B14-B11)</f>
        <v>539852</v>
      </c>
      <c r="C33" s="58">
        <f>0.1*(C14-C11)</f>
        <v>649952</v>
      </c>
      <c r="D33" s="45">
        <f>0.1*(D14-D11)</f>
        <v>713462</v>
      </c>
      <c r="E33" s="45">
        <v>714411</v>
      </c>
      <c r="F33" s="26">
        <f t="shared" si="1"/>
        <v>64459</v>
      </c>
      <c r="G33" s="89"/>
      <c r="H33" s="59"/>
      <c r="I33" s="36"/>
    </row>
    <row r="34" spans="1:9" s="9" customFormat="1" ht="9" customHeight="1">
      <c r="A34" s="76"/>
      <c r="B34" s="53"/>
      <c r="C34" s="53"/>
      <c r="D34" s="53"/>
      <c r="E34" s="53"/>
      <c r="F34" s="27"/>
      <c r="G34" s="90"/>
      <c r="H34" s="59"/>
      <c r="I34" s="36"/>
    </row>
    <row r="35" spans="1:8" s="61" customFormat="1" ht="13.5" customHeight="1">
      <c r="A35" s="75" t="s">
        <v>15</v>
      </c>
      <c r="B35" s="91"/>
      <c r="C35" s="92"/>
      <c r="D35" s="91"/>
      <c r="E35" s="91"/>
      <c r="F35" s="9"/>
      <c r="G35" s="91"/>
      <c r="H35" s="60"/>
    </row>
    <row r="36" spans="1:8" s="63" customFormat="1" ht="15" customHeight="1">
      <c r="A36" s="93" t="s">
        <v>40</v>
      </c>
      <c r="B36" s="9"/>
      <c r="C36" s="9"/>
      <c r="D36" s="64"/>
      <c r="E36" s="65"/>
      <c r="F36" s="65"/>
      <c r="G36" s="64"/>
      <c r="H36" s="62"/>
    </row>
    <row r="37" spans="1:8" s="63" customFormat="1" ht="15" customHeight="1">
      <c r="A37" s="93" t="s">
        <v>41</v>
      </c>
      <c r="B37" s="9"/>
      <c r="C37" s="9"/>
      <c r="D37" s="64"/>
      <c r="E37" s="65"/>
      <c r="F37" s="65"/>
      <c r="G37" s="64"/>
      <c r="H37" s="62"/>
    </row>
    <row r="38" spans="1:8" s="63" customFormat="1" ht="15" customHeight="1">
      <c r="A38" s="93" t="s">
        <v>42</v>
      </c>
      <c r="B38" s="9"/>
      <c r="C38" s="9"/>
      <c r="D38" s="65"/>
      <c r="E38" s="65"/>
      <c r="F38" s="65"/>
      <c r="G38" s="64"/>
      <c r="H38" s="62"/>
    </row>
    <row r="39" spans="1:8" s="66" customFormat="1" ht="15" customHeight="1">
      <c r="A39" s="93" t="s">
        <v>43</v>
      </c>
      <c r="B39" s="9"/>
      <c r="C39" s="9"/>
      <c r="D39" s="64"/>
      <c r="E39" s="65"/>
      <c r="F39" s="65"/>
      <c r="G39" s="65"/>
      <c r="H39" s="65"/>
    </row>
    <row r="40" spans="1:8" s="9" customFormat="1" ht="18.75">
      <c r="A40" s="93" t="s">
        <v>44</v>
      </c>
      <c r="D40" s="67"/>
      <c r="E40" s="67"/>
      <c r="F40" s="67"/>
      <c r="G40" s="51"/>
      <c r="H40" s="51"/>
    </row>
    <row r="41" spans="4:8" s="9" customFormat="1" ht="15.75">
      <c r="D41" s="67"/>
      <c r="E41" s="67"/>
      <c r="F41" s="67"/>
      <c r="G41" s="68"/>
      <c r="H41" s="51"/>
    </row>
    <row r="42" spans="4:8" s="9" customFormat="1" ht="15.75">
      <c r="D42" s="67"/>
      <c r="E42" s="67"/>
      <c r="F42" s="67"/>
      <c r="G42" s="68"/>
      <c r="H42" s="51"/>
    </row>
    <row r="43" spans="1:8" s="9" customFormat="1" ht="15.75">
      <c r="A43" s="69"/>
      <c r="B43" s="67"/>
      <c r="C43" s="15"/>
      <c r="D43" s="67"/>
      <c r="E43" s="67"/>
      <c r="F43" s="67"/>
      <c r="G43" s="68"/>
      <c r="H43" s="51"/>
    </row>
    <row r="44" spans="1:8" s="9" customFormat="1" ht="15.75">
      <c r="A44" s="69"/>
      <c r="B44" s="67"/>
      <c r="C44" s="15"/>
      <c r="D44" s="67"/>
      <c r="E44" s="67"/>
      <c r="F44" s="67"/>
      <c r="G44" s="68"/>
      <c r="H44" s="51"/>
    </row>
    <row r="45" spans="1:8" s="9" customFormat="1" ht="15.75">
      <c r="A45" s="69"/>
      <c r="B45" s="67"/>
      <c r="C45" s="15"/>
      <c r="D45" s="67"/>
      <c r="E45" s="67"/>
      <c r="F45" s="67"/>
      <c r="G45" s="68"/>
      <c r="H45" s="51"/>
    </row>
    <row r="46" spans="2:8" ht="15">
      <c r="B46" s="71"/>
      <c r="C46" s="72"/>
      <c r="D46" s="71"/>
      <c r="E46" s="71"/>
      <c r="F46" s="71"/>
      <c r="G46" s="73"/>
      <c r="H46" s="74"/>
    </row>
    <row r="47" spans="2:8" ht="15">
      <c r="B47" s="71"/>
      <c r="C47" s="72"/>
      <c r="D47" s="71"/>
      <c r="E47" s="71"/>
      <c r="F47" s="71"/>
      <c r="G47" s="73"/>
      <c r="H47" s="74"/>
    </row>
    <row r="48" spans="2:8" ht="15">
      <c r="B48" s="71"/>
      <c r="C48" s="72"/>
      <c r="D48" s="71"/>
      <c r="E48" s="71"/>
      <c r="F48" s="71"/>
      <c r="G48" s="73"/>
      <c r="H48" s="74"/>
    </row>
    <row r="49" spans="2:8" ht="15">
      <c r="B49" s="71"/>
      <c r="C49" s="72"/>
      <c r="D49" s="71"/>
      <c r="E49" s="71"/>
      <c r="F49" s="71"/>
      <c r="G49" s="73"/>
      <c r="H49" s="74"/>
    </row>
    <row r="50" ht="12.75">
      <c r="G50" s="73"/>
    </row>
    <row r="51" ht="12.75">
      <c r="G51" s="73"/>
    </row>
    <row r="52" ht="12.75">
      <c r="G52" s="73"/>
    </row>
    <row r="53" ht="12.75">
      <c r="G53" s="73"/>
    </row>
    <row r="54" ht="12.75">
      <c r="G54" s="73"/>
    </row>
    <row r="55" ht="12.75">
      <c r="G55" s="73"/>
    </row>
    <row r="56" ht="12.75">
      <c r="G56" s="73"/>
    </row>
    <row r="57" ht="12.75">
      <c r="G57" s="73"/>
    </row>
    <row r="58" ht="12.75">
      <c r="G58" s="73"/>
    </row>
    <row r="59" ht="12.75">
      <c r="G59" s="73"/>
    </row>
    <row r="60" ht="12.75">
      <c r="G60" s="73"/>
    </row>
    <row r="61" ht="12.75">
      <c r="G61" s="73"/>
    </row>
    <row r="62" ht="12.75">
      <c r="G62" s="73"/>
    </row>
    <row r="63" ht="12.75">
      <c r="G63" s="73"/>
    </row>
    <row r="64" ht="12.75">
      <c r="G64" s="73"/>
    </row>
    <row r="65" ht="12.75">
      <c r="G65" s="73"/>
    </row>
    <row r="66" ht="12.75">
      <c r="G66" s="73"/>
    </row>
    <row r="67" ht="12.75">
      <c r="G67" s="73"/>
    </row>
    <row r="68" ht="12.75">
      <c r="G68" s="73"/>
    </row>
    <row r="69" ht="12.75">
      <c r="G69" s="73"/>
    </row>
    <row r="70" ht="12.75">
      <c r="G70" s="73"/>
    </row>
    <row r="71" ht="12.75">
      <c r="G71" s="73"/>
    </row>
    <row r="72" ht="12.75">
      <c r="G72" s="73"/>
    </row>
    <row r="73" ht="12.75">
      <c r="G73" s="73"/>
    </row>
    <row r="74" ht="12.75">
      <c r="G74" s="73"/>
    </row>
    <row r="75" ht="12.75">
      <c r="G75" s="73"/>
    </row>
    <row r="76" ht="12.75">
      <c r="G76" s="73"/>
    </row>
    <row r="77" ht="12.75">
      <c r="G77" s="73"/>
    </row>
    <row r="78" ht="12.75">
      <c r="G78" s="73"/>
    </row>
    <row r="79" ht="12.75">
      <c r="G79" s="73"/>
    </row>
    <row r="80" ht="12.75">
      <c r="G80" s="73"/>
    </row>
    <row r="81" ht="12.75">
      <c r="G81" s="73"/>
    </row>
    <row r="82" ht="12.75">
      <c r="G82" s="73"/>
    </row>
    <row r="83" ht="12.75">
      <c r="G83" s="73"/>
    </row>
    <row r="84" ht="12.75">
      <c r="G84" s="73"/>
    </row>
    <row r="85" ht="12.75">
      <c r="G85" s="73"/>
    </row>
    <row r="86" ht="12.75">
      <c r="G86" s="73"/>
    </row>
    <row r="87" ht="12.75">
      <c r="G87" s="73"/>
    </row>
    <row r="88" ht="12.75">
      <c r="G88" s="73"/>
    </row>
    <row r="89" ht="12.75">
      <c r="G89" s="73"/>
    </row>
    <row r="90" ht="12.75">
      <c r="G90" s="73"/>
    </row>
    <row r="91" ht="12.75">
      <c r="G91" s="73"/>
    </row>
    <row r="92" ht="12.75">
      <c r="G92" s="73"/>
    </row>
    <row r="93" ht="12.75">
      <c r="G93" s="73"/>
    </row>
    <row r="94" ht="12.75">
      <c r="G94" s="73"/>
    </row>
    <row r="95" ht="12.75">
      <c r="G95" s="73"/>
    </row>
    <row r="96" ht="12.75">
      <c r="G96" s="73"/>
    </row>
    <row r="97" ht="12.75">
      <c r="G97" s="73"/>
    </row>
    <row r="98" ht="12.75">
      <c r="G98" s="73"/>
    </row>
    <row r="99" ht="12.75">
      <c r="G99" s="73"/>
    </row>
    <row r="100" ht="12.75">
      <c r="G100" s="73"/>
    </row>
    <row r="101" ht="12.75">
      <c r="G101" s="73"/>
    </row>
    <row r="102" ht="12.75">
      <c r="G102" s="73"/>
    </row>
    <row r="103" ht="12.75">
      <c r="G103" s="73"/>
    </row>
    <row r="104" ht="12.75">
      <c r="G104" s="73"/>
    </row>
    <row r="105" ht="12.75">
      <c r="G105" s="73"/>
    </row>
    <row r="106" ht="12.75">
      <c r="G106" s="73"/>
    </row>
    <row r="107" ht="12.75">
      <c r="G107" s="73"/>
    </row>
    <row r="108" ht="12.75">
      <c r="G108" s="73"/>
    </row>
    <row r="109" ht="12.75">
      <c r="G109" s="73"/>
    </row>
    <row r="110" ht="12.75">
      <c r="G110" s="73"/>
    </row>
    <row r="111" ht="12.75">
      <c r="G111" s="73"/>
    </row>
    <row r="112" ht="12.75">
      <c r="G112" s="73"/>
    </row>
    <row r="113" ht="12.75">
      <c r="G113" s="73"/>
    </row>
    <row r="114" ht="12.75">
      <c r="G114" s="73"/>
    </row>
    <row r="115" ht="12.75">
      <c r="G115" s="73"/>
    </row>
    <row r="116" ht="12.75">
      <c r="G116" s="73"/>
    </row>
    <row r="117" ht="12.75">
      <c r="G117" s="73"/>
    </row>
    <row r="118" ht="12.75">
      <c r="G118" s="73"/>
    </row>
    <row r="119" ht="12.75">
      <c r="G119" s="73"/>
    </row>
    <row r="120" ht="12.75">
      <c r="G120" s="73"/>
    </row>
    <row r="121" ht="12.75">
      <c r="G121" s="73"/>
    </row>
    <row r="122" ht="12.75">
      <c r="G122" s="73"/>
    </row>
    <row r="123" ht="12.75">
      <c r="G123" s="73"/>
    </row>
    <row r="124" ht="12.75">
      <c r="G124" s="73"/>
    </row>
    <row r="125" ht="12.75">
      <c r="G125" s="73"/>
    </row>
    <row r="126" ht="12.75">
      <c r="G126" s="73"/>
    </row>
    <row r="127" ht="12.75">
      <c r="G127" s="73"/>
    </row>
    <row r="128" ht="12.75">
      <c r="G128" s="73"/>
    </row>
    <row r="129" ht="12.75">
      <c r="G129" s="73"/>
    </row>
    <row r="130" ht="12.75">
      <c r="G130" s="73"/>
    </row>
    <row r="131" ht="12.75">
      <c r="G131" s="73"/>
    </row>
    <row r="132" ht="12.75">
      <c r="G132" s="73"/>
    </row>
    <row r="133" ht="12.75">
      <c r="G133" s="73"/>
    </row>
    <row r="134" ht="12.75">
      <c r="G134" s="73"/>
    </row>
    <row r="135" ht="12.75">
      <c r="G135" s="73"/>
    </row>
    <row r="136" ht="12.75">
      <c r="G136" s="73"/>
    </row>
    <row r="137" ht="12.75">
      <c r="G137" s="73"/>
    </row>
    <row r="138" ht="12.75">
      <c r="G138" s="73"/>
    </row>
  </sheetData>
  <sheetProtection/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Masuo, Janet</cp:lastModifiedBy>
  <cp:lastPrinted>2010-04-20T19:07:03Z</cp:lastPrinted>
  <dcterms:created xsi:type="dcterms:W3CDTF">2008-01-30T21:51:14Z</dcterms:created>
  <dcterms:modified xsi:type="dcterms:W3CDTF">2010-07-22T17:04:37Z</dcterms:modified>
  <cp:category/>
  <cp:version/>
  <cp:contentType/>
  <cp:contentStatus/>
</cp:coreProperties>
</file>