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801"/>
  <workbookPr defaultThemeVersion="124226"/>
  <bookViews>
    <workbookView xWindow="27016" yWindow="65506" windowWidth="38640" windowHeight="15840" activeTab="0"/>
  </bookViews>
  <sheets>
    <sheet name="FiscalNote" sheetId="2" r:id="rId1"/>
    <sheet name="AnnualSummary" sheetId="3" state="hidden" r:id="rId2"/>
    <sheet name="Template" sheetId="1" state="hidden" r:id="rId3"/>
  </sheets>
  <definedNames>
    <definedName name="_xlnm.Print_Area" localSheetId="0">'FiscalNote'!$A$1:$G$41</definedName>
    <definedName name="_xlnm.Print_Area" localSheetId="2">'Template'!$A$1:$G$41</definedName>
  </definedNames>
  <calcPr calcId="191029"/>
  <extLst/>
</workbook>
</file>

<file path=xl/sharedStrings.xml><?xml version="1.0" encoding="utf-8"?>
<sst xmlns="http://schemas.openxmlformats.org/spreadsheetml/2006/main" count="84" uniqueCount="64">
  <si>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</si>
  <si>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</si>
  <si>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</si>
  <si>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</si>
  <si>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</si>
  <si>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</si>
  <si>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</si>
  <si>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</si>
  <si>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</si>
  <si>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</si>
  <si>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</si>
  <si>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</si>
  <si>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2015/2016</t>
  </si>
  <si>
    <t>2017/2018</t>
  </si>
  <si>
    <t>2019/2020</t>
  </si>
  <si>
    <t>Date Prepared:</t>
  </si>
  <si>
    <t>Date Reviewed:</t>
  </si>
  <si>
    <t>Agency</t>
  </si>
  <si>
    <t xml:space="preserve">Expenditures by Categories </t>
  </si>
  <si>
    <t>2015/2016 FISCAL NOTE</t>
  </si>
  <si>
    <t>Does this legislation require a budget supplemental?</t>
  </si>
  <si>
    <r>
      <t xml:space="preserve">Fiscal Note Guidance </t>
    </r>
    <r>
      <rPr>
        <i/>
        <sz val="10.5"/>
        <rFont val="Univers"/>
        <family val="2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2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</si>
  <si>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>Ordinance/Motion:    2015-XXXX</t>
  </si>
  <si>
    <t xml:space="preserve">Notes and Assumptions: </t>
  </si>
  <si>
    <t>Water Quality</t>
  </si>
  <si>
    <t>Affected Agency and/or Agencies:   Wastewater Treatment Division, Department of Natural Resources</t>
  </si>
  <si>
    <t>Biennium</t>
  </si>
  <si>
    <t>Does this legislation require a budget supplemental?  No</t>
  </si>
  <si>
    <t>New Bond Issuance</t>
  </si>
  <si>
    <t>Bond proceeds</t>
  </si>
  <si>
    <t xml:space="preserve"> </t>
  </si>
  <si>
    <t>Source</t>
  </si>
  <si>
    <t>Debt Service</t>
  </si>
  <si>
    <t>AN ORDINANCE authorizing the issuance of sewer revenue bonds and limited tax general</t>
  </si>
  <si>
    <t xml:space="preserve">obligation bonds (payable from sewer revenues) of the county in an aggregate principal </t>
  </si>
  <si>
    <t>Note Prepared By:   Nigel Lewis, 263-2857</t>
  </si>
  <si>
    <t>Bond Proceeds</t>
  </si>
  <si>
    <t>Variable rate debt</t>
  </si>
  <si>
    <t>Fixed Rate</t>
  </si>
  <si>
    <t>Fixed rate debt</t>
  </si>
  <si>
    <t>VRDB debt</t>
  </si>
  <si>
    <t>Variable Interest</t>
  </si>
  <si>
    <t>Total debt service</t>
  </si>
  <si>
    <t>Sewer Revenue Bond Fund</t>
  </si>
  <si>
    <t>Exec Services</t>
  </si>
  <si>
    <t>Wastewater debt service expense</t>
  </si>
  <si>
    <t>2021/2022</t>
  </si>
  <si>
    <t>F:\CapitalFinanceGroup\Sewer Rates\2018 Rate\WTDSRM2018Recommended.xlsm</t>
  </si>
  <si>
    <t>Capital</t>
  </si>
  <si>
    <t>15% excess</t>
  </si>
  <si>
    <t>15% excess, 2017-2020</t>
  </si>
  <si>
    <t>Note Reviewed By:   Nigel Lewis, 263-2857</t>
  </si>
  <si>
    <t>2023/2024</t>
  </si>
  <si>
    <t xml:space="preserve">Expenditures by Categories: </t>
  </si>
  <si>
    <t>Ordinance/Motion:    2021-XXXX</t>
  </si>
  <si>
    <t>2025/2026</t>
  </si>
  <si>
    <t>2021/2022 FISCAL NOTE</t>
  </si>
  <si>
    <t>improvements to the sewer system through 2024 and the issuance of refunding bonds without</t>
  </si>
  <si>
    <t>limitation to refund outstanding sewer system debt to reduce future debt service costs.</t>
  </si>
  <si>
    <t>Andrés Bas Moore, 263-5778</t>
  </si>
  <si>
    <t xml:space="preserve">amount not to exceed $905,000,000 to provide funds for acquiring and constructing </t>
  </si>
  <si>
    <t xml:space="preserve">WTD's financial plan that supports its proposed 2022 monthly sewer rate includes approximately $950 million in capital spending for the period 2022-2024. The requested new money authorization of $905 million provides sufficient capacity to allow for issuance of parity bonds for the remainder of the current and the next biennium for WTD's capital program.  </t>
  </si>
  <si>
    <t>August 19, 2021</t>
  </si>
  <si>
    <t xml:space="preserve">Notes and Assumptions:  This legislation has no impact on any prior biennium. Projected debt service costs assumes sales take place at mid-year and are based on interest rates of 4.50% in 2022 and 5.00% in 2023 and 2024. No issuance of refunding bonds is assumed.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</si>
</sst>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_(&quot;$&quot;* #,##0_);_(&quot;$&quot;* \(#,##0\);_(&quot;$&quot;* &quot;-&quot;??_);_(@_)"/>
  </numFmts>
  <fonts count="10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b/>
      <sz val="11"/>
      <name val="Univers"/>
      <family val="2"/>
    </font>
    <font>
      <b/>
      <sz val="10"/>
      <name val="Arial"/>
      <family val="2"/>
    </font>
    <font>
      <u val="single"/>
      <sz val="10"/>
      <color theme="10"/>
      <name val="Arial"/>
      <family val="2"/>
    </font>
    <font>
      <sz val="10"/>
      <name val="Univers"/>
      <family val="2"/>
    </font>
    <font>
      <sz val="11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3" fillId="0" borderId="0" xfId="0" applyFont="1" applyBorder="1"/>
    <xf numFmtId="0" fontId="3" fillId="0" borderId="0" xfId="0" applyFont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3" fontId="3" fillId="0" borderId="25" xfId="0" applyNumberFormat="1" applyFont="1" applyBorder="1"/>
    <xf numFmtId="0" fontId="1" fillId="0" borderId="1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3" fontId="1" fillId="0" borderId="1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2" borderId="2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3" fontId="3" fillId="0" borderId="28" xfId="0" applyNumberFormat="1" applyFont="1" applyBorder="1"/>
    <xf numFmtId="3" fontId="1" fillId="0" borderId="29" xfId="0" applyNumberFormat="1" applyFont="1" applyBorder="1"/>
    <xf numFmtId="3" fontId="1" fillId="0" borderId="29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wrapText="1"/>
    </xf>
    <xf numFmtId="0" fontId="1" fillId="0" borderId="27" xfId="0" applyFont="1" applyBorder="1" applyAlignment="1">
      <alignment horizontal="center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30" xfId="0" applyFont="1" applyBorder="1"/>
    <xf numFmtId="3" fontId="3" fillId="0" borderId="30" xfId="0" applyNumberFormat="1" applyFont="1" applyBorder="1"/>
    <xf numFmtId="0" fontId="5" fillId="0" borderId="0" xfId="0" applyFont="1" applyAlignment="1">
      <alignment horizontal="centerContinuous"/>
    </xf>
    <xf numFmtId="15" fontId="1" fillId="0" borderId="7" xfId="0" applyNumberFormat="1" applyFont="1" applyBorder="1"/>
    <xf numFmtId="44" fontId="0" fillId="0" borderId="0" xfId="0" applyNumberFormat="1"/>
    <xf numFmtId="0" fontId="0" fillId="0" borderId="0" xfId="0" applyAlignment="1">
      <alignment horizontal="right"/>
    </xf>
    <xf numFmtId="165" fontId="0" fillId="0" borderId="0" xfId="18" applyNumberFormat="1" applyFont="1"/>
    <xf numFmtId="166" fontId="0" fillId="0" borderId="0" xfId="16" applyNumberFormat="1" applyFont="1"/>
    <xf numFmtId="165" fontId="0" fillId="0" borderId="0" xfId="0" applyNumberFormat="1"/>
    <xf numFmtId="166" fontId="0" fillId="0" borderId="0" xfId="0" applyNumberFormat="1"/>
    <xf numFmtId="0" fontId="1" fillId="0" borderId="0" xfId="0" applyFont="1" applyBorder="1"/>
    <xf numFmtId="166" fontId="3" fillId="0" borderId="25" xfId="16" applyNumberFormat="1" applyFont="1" applyBorder="1"/>
    <xf numFmtId="166" fontId="3" fillId="0" borderId="25" xfId="0" applyNumberFormat="1" applyFont="1" applyBorder="1"/>
    <xf numFmtId="166" fontId="3" fillId="0" borderId="28" xfId="0" applyNumberFormat="1" applyFont="1" applyBorder="1"/>
    <xf numFmtId="0" fontId="6" fillId="0" borderId="0" xfId="0" applyFont="1"/>
    <xf numFmtId="0" fontId="7" fillId="0" borderId="0" xfId="20"/>
    <xf numFmtId="37" fontId="0" fillId="0" borderId="0" xfId="0" applyNumberFormat="1"/>
    <xf numFmtId="0" fontId="8" fillId="0" borderId="0" xfId="0" applyFont="1" applyFill="1" applyBorder="1"/>
    <xf numFmtId="0" fontId="8" fillId="0" borderId="0" xfId="0" applyFont="1"/>
    <xf numFmtId="3" fontId="8" fillId="0" borderId="0" xfId="0" applyNumberFormat="1" applyFont="1"/>
    <xf numFmtId="166" fontId="1" fillId="0" borderId="10" xfId="16" applyNumberFormat="1" applyFont="1" applyBorder="1"/>
    <xf numFmtId="0" fontId="0" fillId="0" borderId="0" xfId="0" applyFont="1" applyAlignment="1">
      <alignment horizontal="right"/>
    </xf>
    <xf numFmtId="43" fontId="0" fillId="0" borderId="0" xfId="18" applyFont="1"/>
    <xf numFmtId="0" fontId="0" fillId="0" borderId="0" xfId="0" applyFont="1" applyAlignment="1">
      <alignment horizontal="left"/>
    </xf>
    <xf numFmtId="10" fontId="0" fillId="0" borderId="0" xfId="0" applyNumberFormat="1"/>
    <xf numFmtId="166" fontId="1" fillId="0" borderId="10" xfId="16" applyNumberFormat="1" applyFont="1" applyBorder="1" applyAlignment="1">
      <alignment wrapText="1"/>
    </xf>
    <xf numFmtId="14" fontId="1" fillId="0" borderId="0" xfId="0" applyNumberFormat="1" applyFont="1" applyBorder="1" applyAlignment="1" quotePrefix="1">
      <alignment horizontal="left"/>
    </xf>
    <xf numFmtId="37" fontId="0" fillId="0" borderId="21" xfId="0" applyNumberFormat="1" applyBorder="1"/>
    <xf numFmtId="166" fontId="1" fillId="0" borderId="29" xfId="16" applyNumberFormat="1" applyFont="1" applyBorder="1"/>
    <xf numFmtId="166" fontId="0" fillId="0" borderId="31" xfId="0" applyNumberFormat="1" applyBorder="1"/>
    <xf numFmtId="6" fontId="0" fillId="0" borderId="0" xfId="0" applyNumberFormat="1"/>
    <xf numFmtId="3" fontId="6" fillId="0" borderId="0" xfId="0" applyNumberFormat="1" applyFont="1" applyBorder="1"/>
    <xf numFmtId="0" fontId="9" fillId="0" borderId="0" xfId="0" applyFont="1" applyFill="1" applyBorder="1" applyAlignment="1">
      <alignment horizontal="left" vertical="top" wrapText="1"/>
    </xf>
    <xf numFmtId="0" fontId="1" fillId="0" borderId="0" xfId="0" applyFont="1" applyBorder="1"/>
    <xf numFmtId="0" fontId="9" fillId="0" borderId="0" xfId="0" applyFont="1" applyBorder="1" applyAlignment="1">
      <alignment vertical="top" wrapText="1"/>
    </xf>
    <xf numFmtId="0" fontId="3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top" wrapText="1"/>
    </xf>
    <xf numFmtId="0" fontId="1" fillId="2" borderId="32" xfId="0" applyFont="1" applyFill="1" applyBorder="1" applyAlignment="1">
      <alignment horizontal="left" wrapText="1"/>
    </xf>
    <xf numFmtId="0" fontId="1" fillId="2" borderId="33" xfId="0" applyFont="1" applyFill="1" applyBorder="1" applyAlignment="1">
      <alignment horizontal="left" wrapText="1"/>
    </xf>
    <xf numFmtId="0" fontId="1" fillId="2" borderId="34" xfId="0" applyFont="1" applyFill="1" applyBorder="1" applyAlignment="1">
      <alignment horizontal="left" wrapText="1"/>
    </xf>
    <xf numFmtId="0" fontId="1" fillId="2" borderId="35" xfId="0" applyFont="1" applyFill="1" applyBorder="1" applyAlignment="1">
      <alignment horizontal="left" wrapText="1"/>
    </xf>
    <xf numFmtId="0" fontId="1" fillId="2" borderId="36" xfId="0" applyFont="1" applyFill="1" applyBorder="1" applyAlignment="1">
      <alignment horizontal="left" wrapText="1"/>
    </xf>
    <xf numFmtId="0" fontId="1" fillId="2" borderId="37" xfId="0" applyFont="1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ile:///C:\Users\lewisn\AppData\Local\Microsoft\Windows\Temporary%20Internet%20Files\Sewer%20Rates\2018%20Rate\WTDSRM2018Recommended.xls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22"/>
  <sheetViews>
    <sheetView tabSelected="1" zoomScale="85" zoomScaleNormal="85" workbookViewId="0" topLeftCell="A1">
      <selection activeCell="K29" sqref="K29"/>
    </sheetView>
  </sheetViews>
  <sheetFormatPr defaultColWidth="9.140625" defaultRowHeight="12.75"/>
  <cols>
    <col min="1" max="1" width="18.421875" style="0" customWidth="1"/>
    <col min="2" max="2" width="19.140625" style="0" customWidth="1"/>
    <col min="3" max="3" width="18.00390625" style="0" customWidth="1"/>
    <col min="4" max="4" width="18.140625" style="0" bestFit="1" customWidth="1"/>
    <col min="5" max="5" width="14.57421875" style="0" bestFit="1" customWidth="1"/>
    <col min="6" max="6" width="14.421875" style="0" customWidth="1"/>
    <col min="7" max="7" width="14.57421875" style="0" bestFit="1" customWidth="1"/>
    <col min="9" max="9" width="16.140625" style="0" customWidth="1"/>
    <col min="10" max="10" width="15.140625" style="0" bestFit="1" customWidth="1"/>
    <col min="11" max="11" width="14.140625" style="0" customWidth="1"/>
    <col min="12" max="12" width="13.8515625" style="0" customWidth="1"/>
    <col min="13" max="13" width="11.00390625" style="0" bestFit="1" customWidth="1"/>
  </cols>
  <sheetData>
    <row r="1" spans="1:9" ht="17.25" customHeight="1">
      <c r="A1" s="72" t="s">
        <v>56</v>
      </c>
      <c r="B1" s="2"/>
      <c r="C1" s="2"/>
      <c r="D1" s="2"/>
      <c r="E1" s="2"/>
      <c r="F1" s="2"/>
      <c r="G1" s="2"/>
      <c r="H1" s="1"/>
      <c r="I1" s="1"/>
    </row>
    <row r="2" spans="1:8" ht="14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54</v>
      </c>
      <c r="B3" s="5"/>
      <c r="C3" s="6"/>
      <c r="D3" s="6"/>
      <c r="E3" s="6"/>
      <c r="F3" s="6"/>
      <c r="G3" s="7"/>
      <c r="H3" s="3"/>
    </row>
    <row r="4" spans="1:8" ht="18" customHeight="1">
      <c r="A4" s="8"/>
      <c r="B4" s="80" t="s">
        <v>33</v>
      </c>
      <c r="C4" s="80"/>
      <c r="D4" s="80"/>
      <c r="E4" s="80"/>
      <c r="F4" s="80"/>
      <c r="G4" s="11"/>
      <c r="H4" s="3"/>
    </row>
    <row r="5" spans="1:7" ht="18" customHeight="1">
      <c r="A5" s="8"/>
      <c r="B5" s="80" t="s">
        <v>34</v>
      </c>
      <c r="C5" s="80"/>
      <c r="D5" s="80"/>
      <c r="E5" s="80"/>
      <c r="F5" s="80"/>
      <c r="G5" s="14"/>
    </row>
    <row r="6" spans="1:7" ht="18" customHeight="1">
      <c r="A6" s="8"/>
      <c r="B6" s="80" t="s">
        <v>60</v>
      </c>
      <c r="C6" s="80"/>
      <c r="D6" s="80"/>
      <c r="E6" s="80"/>
      <c r="F6" s="80"/>
      <c r="G6" s="14"/>
    </row>
    <row r="7" spans="1:7" ht="18" customHeight="1">
      <c r="A7" s="8"/>
      <c r="B7" s="80" t="s">
        <v>57</v>
      </c>
      <c r="C7" s="80"/>
      <c r="D7" s="80"/>
      <c r="E7" s="80"/>
      <c r="F7" s="80"/>
      <c r="G7" s="14"/>
    </row>
    <row r="8" spans="1:7" ht="18" customHeight="1">
      <c r="A8" s="8"/>
      <c r="B8" s="13" t="s">
        <v>58</v>
      </c>
      <c r="C8" s="13"/>
      <c r="D8" s="13"/>
      <c r="E8" s="13"/>
      <c r="F8" s="13"/>
      <c r="G8" s="14"/>
    </row>
    <row r="9" spans="3:7" ht="18" customHeight="1">
      <c r="C9" s="80"/>
      <c r="D9" s="80"/>
      <c r="E9" s="80"/>
      <c r="F9" s="80"/>
      <c r="G9" s="14"/>
    </row>
    <row r="10" spans="1:7" ht="18" customHeight="1">
      <c r="A10" s="12" t="s">
        <v>25</v>
      </c>
      <c r="B10" s="80"/>
      <c r="C10" s="80"/>
      <c r="D10" s="80"/>
      <c r="E10" s="80"/>
      <c r="F10" s="80"/>
      <c r="G10" s="14"/>
    </row>
    <row r="11" spans="1:7" ht="18" customHeight="1">
      <c r="A11" s="12" t="s">
        <v>35</v>
      </c>
      <c r="B11" s="80" t="s">
        <v>59</v>
      </c>
      <c r="C11" s="80"/>
      <c r="D11" s="80"/>
      <c r="E11" s="80"/>
      <c r="F11" s="80"/>
      <c r="G11" s="14"/>
    </row>
    <row r="12" spans="1:7" ht="18" customHeight="1">
      <c r="A12" s="12" t="s">
        <v>15</v>
      </c>
      <c r="B12" s="96" t="s">
        <v>62</v>
      </c>
      <c r="C12" s="80"/>
      <c r="D12" s="80"/>
      <c r="E12" s="80"/>
      <c r="F12" s="80"/>
      <c r="G12" s="14"/>
    </row>
    <row r="13" spans="1:7" ht="18" customHeight="1">
      <c r="A13" s="12" t="s">
        <v>51</v>
      </c>
      <c r="B13" s="80"/>
      <c r="C13" s="80"/>
      <c r="D13" s="80"/>
      <c r="E13" s="80"/>
      <c r="F13" s="80"/>
      <c r="G13" s="14"/>
    </row>
    <row r="14" spans="1:7" ht="18" customHeight="1">
      <c r="A14" s="12"/>
      <c r="B14" s="80"/>
      <c r="C14" s="80"/>
      <c r="D14" s="80"/>
      <c r="E14" s="80"/>
      <c r="F14" s="80"/>
      <c r="G14" s="14"/>
    </row>
    <row r="15" spans="1:7" ht="18" customHeight="1" thickBot="1">
      <c r="A15" s="15" t="s">
        <v>16</v>
      </c>
      <c r="B15" s="73"/>
      <c r="C15" s="16"/>
      <c r="D15" s="16"/>
      <c r="E15" s="16"/>
      <c r="F15" s="16"/>
      <c r="G15" s="17"/>
    </row>
    <row r="16" spans="1:7" ht="18" customHeight="1" thickTop="1">
      <c r="A16" s="18"/>
      <c r="C16" s="18"/>
      <c r="D16" s="13"/>
      <c r="E16" s="13"/>
      <c r="F16" s="13"/>
      <c r="G16" s="13"/>
    </row>
    <row r="17" spans="1:7" ht="18" customHeight="1">
      <c r="A17" s="39" t="s">
        <v>11</v>
      </c>
      <c r="C17" s="18"/>
      <c r="D17" s="18"/>
      <c r="E17" s="18"/>
      <c r="F17" s="18"/>
      <c r="G17" s="18"/>
    </row>
    <row r="18" spans="1:7" ht="1.5" customHeight="1">
      <c r="A18" s="39"/>
      <c r="C18" s="18"/>
      <c r="D18" s="18"/>
      <c r="E18" s="18"/>
      <c r="F18" s="18"/>
      <c r="G18" s="18"/>
    </row>
    <row r="19" spans="1:9" ht="13" hidden="1">
      <c r="A19" s="87"/>
      <c r="B19" s="88"/>
      <c r="C19" s="88"/>
      <c r="D19" s="88"/>
      <c r="E19" s="89"/>
      <c r="F19" s="89"/>
      <c r="G19" s="89"/>
      <c r="H19" s="89"/>
      <c r="I19" s="53"/>
    </row>
    <row r="20" spans="1:9" ht="77.25" customHeight="1">
      <c r="A20" s="102" t="s">
        <v>61</v>
      </c>
      <c r="B20" s="102"/>
      <c r="C20" s="102"/>
      <c r="D20" s="102"/>
      <c r="E20" s="102"/>
      <c r="F20" s="102"/>
      <c r="G20" s="102"/>
      <c r="H20" s="89"/>
      <c r="I20" s="53"/>
    </row>
    <row r="21" spans="1:7" ht="6" customHeight="1">
      <c r="A21" s="69"/>
      <c r="B21" s="69"/>
      <c r="C21" s="69"/>
      <c r="D21" s="69"/>
      <c r="E21" s="69"/>
      <c r="F21" s="69"/>
      <c r="G21" s="69"/>
    </row>
    <row r="22" spans="1:7" ht="18" customHeight="1" thickBot="1">
      <c r="A22" s="40" t="s">
        <v>4</v>
      </c>
      <c r="B22" s="13"/>
      <c r="C22" s="18"/>
      <c r="D22" s="18"/>
      <c r="E22" s="18"/>
      <c r="F22" s="18"/>
      <c r="G22" s="18"/>
    </row>
    <row r="23" spans="1:9" ht="13.5">
      <c r="A23" s="30" t="s">
        <v>17</v>
      </c>
      <c r="B23" s="31"/>
      <c r="C23" s="49" t="s">
        <v>9</v>
      </c>
      <c r="D23" s="49" t="s">
        <v>10</v>
      </c>
      <c r="E23" s="50" t="s">
        <v>46</v>
      </c>
      <c r="F23" s="55" t="s">
        <v>52</v>
      </c>
      <c r="G23" s="55" t="s">
        <v>55</v>
      </c>
      <c r="I23" s="52"/>
    </row>
    <row r="24" spans="1:7" ht="18" customHeight="1">
      <c r="A24" s="33" t="s">
        <v>24</v>
      </c>
      <c r="B24" s="23"/>
      <c r="C24" s="56">
        <v>3610</v>
      </c>
      <c r="D24" s="56" t="s">
        <v>36</v>
      </c>
      <c r="E24" s="90">
        <v>278474114</v>
      </c>
      <c r="F24" s="90">
        <v>626086990</v>
      </c>
      <c r="G24" s="98">
        <v>0</v>
      </c>
    </row>
    <row r="25" spans="1:7" ht="18" customHeight="1">
      <c r="A25" s="33"/>
      <c r="B25" s="23"/>
      <c r="C25" s="58"/>
      <c r="D25" s="56"/>
      <c r="E25" s="20"/>
      <c r="F25" s="20"/>
      <c r="G25" s="64"/>
    </row>
    <row r="26" spans="1:7" ht="18" customHeight="1" thickBot="1">
      <c r="A26" s="34"/>
      <c r="B26" s="35" t="s">
        <v>5</v>
      </c>
      <c r="C26" s="59"/>
      <c r="D26" s="59"/>
      <c r="E26" s="81">
        <f>SUM(E24:E25)</f>
        <v>278474114</v>
      </c>
      <c r="F26" s="81">
        <f>SUM(F24:F25)</f>
        <v>626086990</v>
      </c>
      <c r="G26" s="81">
        <f>SUM(G24:G25)</f>
        <v>0</v>
      </c>
    </row>
    <row r="27" spans="1:7" ht="18" customHeight="1">
      <c r="A27" s="18"/>
      <c r="B27" s="18"/>
      <c r="C27" s="60"/>
      <c r="D27" s="60"/>
      <c r="E27" s="22"/>
      <c r="F27" s="22"/>
      <c r="G27" s="22"/>
    </row>
    <row r="28" spans="1:7" ht="18" customHeight="1" thickBot="1">
      <c r="A28" s="39" t="s">
        <v>6</v>
      </c>
      <c r="B28" s="13"/>
      <c r="C28" s="61"/>
      <c r="D28" s="60"/>
      <c r="E28" s="18"/>
      <c r="F28" s="18"/>
      <c r="G28" s="18"/>
    </row>
    <row r="29" spans="1:7" ht="16.5" customHeight="1">
      <c r="A29" s="30" t="s">
        <v>17</v>
      </c>
      <c r="B29" s="31"/>
      <c r="C29" s="49" t="s">
        <v>9</v>
      </c>
      <c r="D29" s="32" t="s">
        <v>7</v>
      </c>
      <c r="E29" s="49" t="str">
        <f aca="true" t="shared" si="0" ref="E29:G29">E23</f>
        <v>2021/2022</v>
      </c>
      <c r="F29" s="49" t="str">
        <f t="shared" si="0"/>
        <v>2023/2024</v>
      </c>
      <c r="G29" s="49" t="str">
        <f t="shared" si="0"/>
        <v>2025/2026</v>
      </c>
    </row>
    <row r="30" spans="1:7" ht="18" customHeight="1">
      <c r="A30" s="33" t="s">
        <v>43</v>
      </c>
      <c r="B30" s="23"/>
      <c r="C30" s="56">
        <v>8920</v>
      </c>
      <c r="D30" s="56" t="s">
        <v>44</v>
      </c>
      <c r="E30" s="95">
        <v>6265658</v>
      </c>
      <c r="F30" s="95">
        <v>70439084</v>
      </c>
      <c r="G30" s="98">
        <v>113282215</v>
      </c>
    </row>
    <row r="31" spans="1:17" ht="18" customHeight="1">
      <c r="A31" s="33"/>
      <c r="B31" s="23"/>
      <c r="C31" s="58"/>
      <c r="D31" s="56"/>
      <c r="E31" s="20"/>
      <c r="F31" s="20"/>
      <c r="G31" s="64"/>
      <c r="P31" s="100"/>
      <c r="Q31" s="100"/>
    </row>
    <row r="32" spans="1:8" ht="18" customHeight="1" thickBot="1">
      <c r="A32" s="34"/>
      <c r="B32" s="35" t="s">
        <v>8</v>
      </c>
      <c r="C32" s="59"/>
      <c r="D32" s="59"/>
      <c r="E32" s="82">
        <f>SUM(E30:E31)</f>
        <v>6265658</v>
      </c>
      <c r="F32" s="82">
        <f>SUM(F30:F31)</f>
        <v>70439084</v>
      </c>
      <c r="G32" s="83">
        <f>SUM(G30:G31)</f>
        <v>113282215</v>
      </c>
      <c r="H32" s="47"/>
    </row>
    <row r="33" spans="1:7" ht="18" customHeight="1">
      <c r="A33" s="18"/>
      <c r="B33" s="18"/>
      <c r="C33" s="18"/>
      <c r="D33" s="18"/>
      <c r="E33" s="22"/>
      <c r="F33" s="22"/>
      <c r="G33" s="22"/>
    </row>
    <row r="34" spans="1:13" ht="18" customHeight="1" thickBot="1">
      <c r="A34" s="39" t="s">
        <v>53</v>
      </c>
      <c r="B34" s="13"/>
      <c r="C34" s="13"/>
      <c r="D34" s="13"/>
      <c r="E34" s="18"/>
      <c r="F34" s="18"/>
      <c r="G34" s="18"/>
      <c r="M34" s="101"/>
    </row>
    <row r="35" spans="1:8" ht="36" customHeight="1">
      <c r="A35" s="30"/>
      <c r="B35" s="31"/>
      <c r="C35" s="36"/>
      <c r="D35" s="37"/>
      <c r="E35" s="49" t="str">
        <f>E23</f>
        <v>2021/2022</v>
      </c>
      <c r="F35" s="32" t="str">
        <f>F23</f>
        <v>2023/2024</v>
      </c>
      <c r="G35" s="67" t="str">
        <f>G23</f>
        <v>2025/2026</v>
      </c>
      <c r="H35" s="26"/>
    </row>
    <row r="36" spans="1:8" ht="18" customHeight="1">
      <c r="A36" s="33" t="s">
        <v>45</v>
      </c>
      <c r="B36" s="19"/>
      <c r="C36" s="24"/>
      <c r="D36" s="25"/>
      <c r="E36" s="95">
        <f>E30</f>
        <v>6265658</v>
      </c>
      <c r="F36" s="95">
        <f aca="true" t="shared" si="1" ref="F36:G36">F30</f>
        <v>70439084</v>
      </c>
      <c r="G36" s="98">
        <f t="shared" si="1"/>
        <v>113282215</v>
      </c>
      <c r="H36" s="26"/>
    </row>
    <row r="37" spans="1:8" ht="18" customHeight="1">
      <c r="A37" s="33"/>
      <c r="B37" s="19"/>
      <c r="C37" s="19"/>
      <c r="D37" s="23"/>
      <c r="E37" s="20"/>
      <c r="F37" s="20"/>
      <c r="G37" s="64"/>
      <c r="H37" s="27"/>
    </row>
    <row r="38" spans="1:7" ht="18" customHeight="1">
      <c r="A38" s="41"/>
      <c r="B38" s="42"/>
      <c r="C38" s="42"/>
      <c r="D38" s="43"/>
      <c r="E38" s="44"/>
      <c r="F38" s="44"/>
      <c r="G38" s="45"/>
    </row>
    <row r="39" spans="1:13" ht="18" customHeight="1" thickBot="1">
      <c r="A39" s="34" t="s">
        <v>8</v>
      </c>
      <c r="B39" s="35"/>
      <c r="C39" s="35"/>
      <c r="D39" s="38"/>
      <c r="E39" s="82">
        <f>SUM(E36:E38)</f>
        <v>6265658</v>
      </c>
      <c r="F39" s="82">
        <f>SUM(F36:F38)</f>
        <v>70439084</v>
      </c>
      <c r="G39" s="82">
        <f>SUM(G36:G38)</f>
        <v>113282215</v>
      </c>
      <c r="H39" s="28"/>
      <c r="M39" s="28"/>
    </row>
    <row r="40" spans="1:8" ht="18" customHeight="1">
      <c r="A40" s="39" t="s">
        <v>27</v>
      </c>
      <c r="B40" s="13"/>
      <c r="C40" s="13"/>
      <c r="D40" s="13"/>
      <c r="E40" s="68"/>
      <c r="F40" s="68"/>
      <c r="G40" s="68"/>
      <c r="H40" s="28"/>
    </row>
    <row r="41" spans="1:8" ht="63.5" customHeight="1">
      <c r="A41" s="104" t="s">
        <v>63</v>
      </c>
      <c r="B41" s="104"/>
      <c r="C41" s="104"/>
      <c r="D41" s="104"/>
      <c r="E41" s="104"/>
      <c r="F41" s="104"/>
      <c r="G41" s="104"/>
      <c r="H41" s="28"/>
    </row>
    <row r="42" spans="1:8" ht="18" customHeight="1">
      <c r="A42" s="70"/>
      <c r="B42" s="70"/>
      <c r="C42" s="70"/>
      <c r="D42" s="70"/>
      <c r="E42" s="71"/>
      <c r="F42" s="71"/>
      <c r="G42" s="71"/>
      <c r="H42" s="28"/>
    </row>
    <row r="43" spans="1:8" ht="137" customHeight="1">
      <c r="A43" s="105" t="s">
        <v>21</v>
      </c>
      <c r="B43" s="105"/>
      <c r="C43" s="105"/>
      <c r="D43" s="105"/>
      <c r="E43" s="105"/>
      <c r="F43" s="105"/>
      <c r="G43" s="105"/>
      <c r="H43" s="28"/>
    </row>
    <row r="44" spans="1:8" ht="14.5" customHeight="1">
      <c r="A44" s="106"/>
      <c r="B44" s="107"/>
      <c r="C44" s="107"/>
      <c r="D44" s="107"/>
      <c r="E44" s="107"/>
      <c r="F44" s="107"/>
      <c r="G44" s="107"/>
      <c r="H44" s="28"/>
    </row>
    <row r="45" spans="1:7" ht="13.5">
      <c r="A45" s="103"/>
      <c r="B45" s="103"/>
      <c r="C45" s="103"/>
      <c r="D45" s="103"/>
      <c r="E45" s="103"/>
      <c r="F45" s="103"/>
      <c r="G45" s="103"/>
    </row>
    <row r="46" spans="1:7" ht="14.5" customHeight="1">
      <c r="A46" s="108"/>
      <c r="B46" s="108"/>
      <c r="C46" s="108"/>
      <c r="D46" s="108"/>
      <c r="E46" s="108"/>
      <c r="F46" s="108"/>
      <c r="G46" s="108"/>
    </row>
    <row r="47" spans="1:8" ht="13.5">
      <c r="A47" s="103"/>
      <c r="B47" s="103"/>
      <c r="C47" s="103"/>
      <c r="D47" s="103"/>
      <c r="E47" s="103"/>
      <c r="F47" s="103"/>
      <c r="G47" s="103"/>
      <c r="H47" s="28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</sheetData>
  <mergeCells count="7">
    <mergeCell ref="A20:G20"/>
    <mergeCell ref="A47:G47"/>
    <mergeCell ref="A41:G41"/>
    <mergeCell ref="A43:G43"/>
    <mergeCell ref="A44:G44"/>
    <mergeCell ref="A45:G45"/>
    <mergeCell ref="A46:G46"/>
  </mergeCells>
  <printOptions horizontalCentered="1"/>
  <pageMargins left="0.77" right="0.75" top="1" bottom="1" header="0.5" footer="0.5"/>
  <pageSetup fitToHeight="1" fitToWidth="1" horizontalDpi="600" verticalDpi="600" orientation="portrait" scale="77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5"/>
  <sheetViews>
    <sheetView workbookViewId="0" topLeftCell="B1">
      <selection activeCell="K7" sqref="K7"/>
    </sheetView>
  </sheetViews>
  <sheetFormatPr defaultColWidth="9.140625" defaultRowHeight="12.75"/>
  <cols>
    <col min="2" max="2" width="13.57421875" style="0" bestFit="1" customWidth="1"/>
    <col min="3" max="3" width="12.140625" style="0" bestFit="1" customWidth="1"/>
    <col min="4" max="4" width="10.140625" style="0" bestFit="1" customWidth="1"/>
    <col min="5" max="5" width="9.8515625" style="0" bestFit="1" customWidth="1"/>
    <col min="6" max="6" width="11.140625" style="0" bestFit="1" customWidth="1"/>
    <col min="7" max="8" width="11.140625" style="0" customWidth="1"/>
    <col min="10" max="12" width="11.140625" style="0" bestFit="1" customWidth="1"/>
  </cols>
  <sheetData>
    <row r="1" ht="13">
      <c r="A1" s="84" t="s">
        <v>28</v>
      </c>
    </row>
    <row r="3" ht="12.75">
      <c r="J3" s="53" t="s">
        <v>26</v>
      </c>
    </row>
    <row r="4" spans="3:12" ht="12.75">
      <c r="C4">
        <v>2017</v>
      </c>
      <c r="D4">
        <v>2018</v>
      </c>
      <c r="E4">
        <v>2019</v>
      </c>
      <c r="F4">
        <v>2020</v>
      </c>
      <c r="G4">
        <v>2021</v>
      </c>
      <c r="H4">
        <v>2022</v>
      </c>
      <c r="J4" s="75" t="str">
        <f>FiscalNote!E23</f>
        <v>2021/2022</v>
      </c>
      <c r="K4" s="75" t="str">
        <f>FiscalNote!F23</f>
        <v>2023/2024</v>
      </c>
      <c r="L4" s="75" t="str">
        <f>FiscalNote!G23</f>
        <v>2025/2026</v>
      </c>
    </row>
    <row r="6" spans="2:12" ht="12.75">
      <c r="B6" t="s">
        <v>29</v>
      </c>
      <c r="C6" s="77">
        <v>0</v>
      </c>
      <c r="E6" s="77">
        <v>113816</v>
      </c>
      <c r="F6" s="77">
        <v>152668</v>
      </c>
      <c r="G6" s="77">
        <v>144526</v>
      </c>
      <c r="H6" s="77">
        <v>157293</v>
      </c>
      <c r="J6" s="76">
        <f>SUM(D8:D9)</f>
        <v>41883</v>
      </c>
      <c r="K6" s="76">
        <f>SUM(E6:F9)</f>
        <v>266484</v>
      </c>
      <c r="L6" s="76">
        <f>SUM(G6:H9)</f>
        <v>301819</v>
      </c>
    </row>
    <row r="7" spans="1:11" ht="12.75">
      <c r="A7" t="s">
        <v>30</v>
      </c>
      <c r="J7" s="75" t="s">
        <v>50</v>
      </c>
      <c r="K7" s="78">
        <f>SUM(C35:F35)</f>
        <v>154031.27254739645</v>
      </c>
    </row>
    <row r="8" spans="2:11" ht="12.75">
      <c r="B8" s="91" t="s">
        <v>37</v>
      </c>
      <c r="C8" s="92"/>
      <c r="D8" s="76">
        <v>41883</v>
      </c>
      <c r="E8" s="92" t="s">
        <v>30</v>
      </c>
      <c r="F8" s="76"/>
      <c r="G8" s="76"/>
      <c r="H8" s="76"/>
      <c r="K8" s="78">
        <f>SUM(K6:K7)</f>
        <v>420515.2725473965</v>
      </c>
    </row>
    <row r="9" spans="2:11" ht="12.75">
      <c r="B9" s="91"/>
      <c r="C9" s="92"/>
      <c r="D9" s="76"/>
      <c r="E9" s="76"/>
      <c r="F9" s="76"/>
      <c r="G9" s="76"/>
      <c r="H9" s="76"/>
      <c r="K9" s="79"/>
    </row>
    <row r="11" spans="2:8" ht="12.75">
      <c r="B11" s="53" t="s">
        <v>39</v>
      </c>
      <c r="C11" s="94">
        <v>0.06</v>
      </c>
      <c r="D11" s="94">
        <v>0.06</v>
      </c>
      <c r="E11" s="94">
        <v>0.06</v>
      </c>
      <c r="F11" s="94">
        <v>0.06</v>
      </c>
      <c r="G11" s="94">
        <v>0.06</v>
      </c>
      <c r="H11" s="94">
        <v>0.06</v>
      </c>
    </row>
    <row r="12" spans="2:8" ht="12.75">
      <c r="B12" s="53" t="s">
        <v>40</v>
      </c>
      <c r="C12" s="94">
        <v>0.020234824652054798</v>
      </c>
      <c r="D12" s="94">
        <v>0.025670249999999978</v>
      </c>
      <c r="E12" s="94">
        <v>0.02626574999999999</v>
      </c>
      <c r="F12" s="94">
        <v>0.02926399999999999</v>
      </c>
      <c r="G12" s="94">
        <v>0.03145125000000001</v>
      </c>
      <c r="H12" s="94">
        <v>0.032732500000000005</v>
      </c>
    </row>
    <row r="15" spans="2:8" ht="12.75">
      <c r="B15" s="53"/>
      <c r="C15" s="74"/>
      <c r="D15" s="74"/>
      <c r="E15" s="74"/>
      <c r="F15" s="74"/>
      <c r="G15" s="74"/>
      <c r="H15" s="74"/>
    </row>
    <row r="16" spans="2:8" ht="12.75">
      <c r="B16" s="53" t="s">
        <v>32</v>
      </c>
      <c r="C16" s="86">
        <v>0</v>
      </c>
      <c r="E16" s="86">
        <f>E6*0.07265</f>
        <v>8268.7324</v>
      </c>
      <c r="F16" s="86">
        <f>E16</f>
        <v>8268.7324</v>
      </c>
      <c r="G16" s="86">
        <f aca="true" t="shared" si="0" ref="G16:H16">F16</f>
        <v>8268.7324</v>
      </c>
      <c r="H16" s="86">
        <f t="shared" si="0"/>
        <v>8268.7324</v>
      </c>
    </row>
    <row r="17" spans="2:8" ht="12.75">
      <c r="B17" s="93" t="s">
        <v>38</v>
      </c>
      <c r="C17" s="76"/>
      <c r="D17" s="76"/>
      <c r="F17" s="86">
        <f>F6*0.07265</f>
        <v>11091.3302</v>
      </c>
      <c r="G17" s="86">
        <f>F17</f>
        <v>11091.3302</v>
      </c>
      <c r="H17" s="86">
        <f>G17</f>
        <v>11091.3302</v>
      </c>
    </row>
    <row r="18" spans="5:8" ht="12.75">
      <c r="E18" s="86"/>
      <c r="G18" s="86">
        <f>G6*0.07265</f>
        <v>10499.813900000001</v>
      </c>
      <c r="H18" s="86">
        <f>G18</f>
        <v>10499.813900000001</v>
      </c>
    </row>
    <row r="19" spans="6:8" ht="12.75">
      <c r="F19" s="86"/>
      <c r="G19" s="86"/>
      <c r="H19" s="86">
        <f>H6*0.07265</f>
        <v>11427.33645</v>
      </c>
    </row>
    <row r="20" spans="3:12" ht="12.75">
      <c r="C20" s="97">
        <f>SUM(C16:C19)</f>
        <v>0</v>
      </c>
      <c r="D20" s="97">
        <v>0</v>
      </c>
      <c r="E20" s="97">
        <f>SUM(E16:E19)</f>
        <v>8268.7324</v>
      </c>
      <c r="F20" s="97">
        <f>SUM(F16:F19)</f>
        <v>19360.0626</v>
      </c>
      <c r="G20" s="97">
        <f>SUM(G16:G19)</f>
        <v>29859.876500000002</v>
      </c>
      <c r="H20" s="97">
        <f>SUM(H16:H19)</f>
        <v>41287.21295</v>
      </c>
      <c r="J20" s="76">
        <f>C20+D20</f>
        <v>0</v>
      </c>
      <c r="K20" s="76"/>
      <c r="L20" s="76"/>
    </row>
    <row r="22" ht="12.75">
      <c r="B22" s="53" t="s">
        <v>32</v>
      </c>
    </row>
    <row r="23" spans="2:8" ht="12.75">
      <c r="B23" s="53" t="s">
        <v>41</v>
      </c>
      <c r="D23" s="76">
        <f>($D$8+D9)*D12</f>
        <v>1075.147080749999</v>
      </c>
      <c r="E23" s="76">
        <f>SUM($D$8:E9)*E12</f>
        <v>1100.0884072499996</v>
      </c>
      <c r="F23" s="76">
        <f>SUM($D$8:F9)*F12</f>
        <v>1225.6641119999997</v>
      </c>
      <c r="G23" s="76">
        <f>SUM($D$8:G9)*G12</f>
        <v>1317.2727037500003</v>
      </c>
      <c r="H23" s="76">
        <f>SUM($D$8:H9)*H12</f>
        <v>1370.9352975000002</v>
      </c>
    </row>
    <row r="25" spans="2:12" ht="13" thickBot="1">
      <c r="B25" s="91" t="s">
        <v>42</v>
      </c>
      <c r="C25" s="99">
        <f>C20+C23</f>
        <v>0</v>
      </c>
      <c r="D25" s="99">
        <f>D20+D23</f>
        <v>1075.147080749999</v>
      </c>
      <c r="E25" s="99">
        <f aca="true" t="shared" si="1" ref="E25:H25">E20+E23</f>
        <v>9368.82080725</v>
      </c>
      <c r="F25" s="99">
        <f t="shared" si="1"/>
        <v>20585.726712</v>
      </c>
      <c r="G25" s="99">
        <f t="shared" si="1"/>
        <v>31177.149203750003</v>
      </c>
      <c r="H25" s="99">
        <f t="shared" si="1"/>
        <v>42658.1482475</v>
      </c>
      <c r="J25" s="76">
        <f>C25+D25</f>
        <v>1075.147080749999</v>
      </c>
      <c r="K25" s="76">
        <f>E25+F25</f>
        <v>29954.54751925</v>
      </c>
      <c r="L25" s="76">
        <f>G25+H25</f>
        <v>73835.29745125001</v>
      </c>
    </row>
    <row r="26" spans="4:8" ht="13" thickTop="1">
      <c r="D26" s="78"/>
      <c r="E26" s="78"/>
      <c r="F26" s="78"/>
      <c r="G26" s="78"/>
      <c r="H26" s="78"/>
    </row>
    <row r="29" ht="12.75">
      <c r="D29" s="79"/>
    </row>
    <row r="30" spans="2:3" ht="12.75">
      <c r="B30" s="53" t="s">
        <v>31</v>
      </c>
      <c r="C30" s="85" t="s">
        <v>47</v>
      </c>
    </row>
    <row r="33" spans="2:7" ht="12.75">
      <c r="B33" t="s">
        <v>48</v>
      </c>
      <c r="C33" s="86">
        <v>-192448.57778475495</v>
      </c>
      <c r="D33" s="86">
        <v>-221288.583102395</v>
      </c>
      <c r="E33" s="86">
        <v>-232756.38236262003</v>
      </c>
      <c r="F33" s="86">
        <v>-226350.33451880992</v>
      </c>
      <c r="G33" s="86">
        <v>-240299.87073392002</v>
      </c>
    </row>
    <row r="35" spans="2:7" ht="12.75">
      <c r="B35" t="s">
        <v>49</v>
      </c>
      <c r="C35" s="76">
        <f>-C33*0.15/0.85</f>
        <v>33961.51372672146</v>
      </c>
      <c r="D35" s="76">
        <f aca="true" t="shared" si="2" ref="D35:G35">-D33*0.15/0.85</f>
        <v>39050.92642983441</v>
      </c>
      <c r="E35" s="76">
        <f t="shared" si="2"/>
        <v>41074.65571105059</v>
      </c>
      <c r="F35" s="76">
        <f t="shared" si="2"/>
        <v>39944.17667978999</v>
      </c>
      <c r="G35" s="76">
        <f t="shared" si="2"/>
        <v>42405.859541280006</v>
      </c>
    </row>
  </sheetData>
  <hyperlinks>
    <hyperlink ref="C30" r:id="rId1" display="file:///C:\Users\lewisn\AppData\Local\Microsoft\Windows\Temporary%20Internet%20Files\Sewer%20Rates\2018%20Rate\WTDSRM2018Recommended.xlsm"/>
  </hyperlinks>
  <printOptions/>
  <pageMargins left="0.7" right="0.7" top="0.75" bottom="0.75" header="0.3" footer="0.3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422"/>
  <sheetViews>
    <sheetView workbookViewId="0" topLeftCell="A10">
      <selection activeCell="B41" sqref="B41"/>
    </sheetView>
  </sheetViews>
  <sheetFormatPr defaultColWidth="9.140625" defaultRowHeight="12.75"/>
  <cols>
    <col min="1" max="1" width="16.8515625" style="0" customWidth="1"/>
    <col min="2" max="2" width="12.140625" style="0" customWidth="1"/>
    <col min="3" max="7" width="15.8515625" style="0" customWidth="1"/>
  </cols>
  <sheetData>
    <row r="1" spans="1:9" ht="17.25" customHeight="1">
      <c r="A1" s="72" t="s">
        <v>19</v>
      </c>
      <c r="B1" s="2"/>
      <c r="C1" s="2"/>
      <c r="D1" s="2"/>
      <c r="E1" s="2"/>
      <c r="F1" s="2"/>
      <c r="G1" s="2"/>
      <c r="H1" s="1"/>
      <c r="I1" s="1"/>
    </row>
    <row r="2" spans="1:8" ht="14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22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0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1</v>
      </c>
      <c r="B5" s="13"/>
      <c r="C5" s="13"/>
      <c r="D5" s="13"/>
      <c r="E5" s="13"/>
      <c r="F5" s="13"/>
      <c r="G5" s="14"/>
    </row>
    <row r="6" spans="1:7" ht="18" customHeight="1">
      <c r="A6" s="12" t="s">
        <v>2</v>
      </c>
      <c r="B6" s="13"/>
      <c r="C6" s="13"/>
      <c r="D6" s="13"/>
      <c r="E6" s="13"/>
      <c r="F6" s="13"/>
      <c r="G6" s="14"/>
    </row>
    <row r="7" spans="1:7" ht="18" customHeight="1">
      <c r="A7" s="12" t="s">
        <v>15</v>
      </c>
      <c r="B7" s="13"/>
      <c r="C7" s="13"/>
      <c r="D7" s="13"/>
      <c r="E7" s="13"/>
      <c r="F7" s="13"/>
      <c r="G7" s="14"/>
    </row>
    <row r="8" spans="1:7" ht="18" customHeight="1">
      <c r="A8" s="12" t="s">
        <v>3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16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11</v>
      </c>
      <c r="C11" s="18"/>
      <c r="D11" s="18"/>
      <c r="E11" s="18"/>
      <c r="F11" s="18"/>
      <c r="G11" s="18"/>
    </row>
    <row r="12" spans="1:9" ht="18" customHeight="1">
      <c r="A12" s="110"/>
      <c r="B12" s="111"/>
      <c r="C12" s="111"/>
      <c r="D12" s="111"/>
      <c r="E12" s="111"/>
      <c r="F12" s="111"/>
      <c r="G12" s="112"/>
      <c r="I12" s="53"/>
    </row>
    <row r="13" spans="1:7" ht="35.25" customHeight="1" thickBot="1">
      <c r="A13" s="113"/>
      <c r="B13" s="114"/>
      <c r="C13" s="114"/>
      <c r="D13" s="114"/>
      <c r="E13" s="114"/>
      <c r="F13" s="114"/>
      <c r="G13" s="115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4</v>
      </c>
      <c r="B15" s="13"/>
      <c r="C15" s="18"/>
      <c r="D15" s="18"/>
      <c r="E15" s="18"/>
      <c r="F15" s="18"/>
      <c r="G15" s="18"/>
    </row>
    <row r="16" spans="1:9" ht="27">
      <c r="A16" s="30" t="s">
        <v>17</v>
      </c>
      <c r="B16" s="31"/>
      <c r="C16" s="49" t="s">
        <v>9</v>
      </c>
      <c r="D16" s="49" t="s">
        <v>10</v>
      </c>
      <c r="E16" s="49" t="s">
        <v>12</v>
      </c>
      <c r="F16" s="50" t="s">
        <v>13</v>
      </c>
      <c r="G16" s="55" t="s">
        <v>14</v>
      </c>
      <c r="I16" s="52"/>
    </row>
    <row r="17" spans="1:7" ht="18" customHeight="1">
      <c r="A17" s="33"/>
      <c r="B17" s="19"/>
      <c r="C17" s="56"/>
      <c r="D17" s="56"/>
      <c r="E17" s="20"/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5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6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17</v>
      </c>
      <c r="B24" s="31"/>
      <c r="C24" s="49" t="s">
        <v>9</v>
      </c>
      <c r="D24" s="32" t="s">
        <v>7</v>
      </c>
      <c r="E24" s="49" t="str">
        <f>E16</f>
        <v>2015/2016</v>
      </c>
      <c r="F24" s="49" t="str">
        <f>F16</f>
        <v>2017/2018</v>
      </c>
      <c r="G24" s="62" t="str">
        <f>G16</f>
        <v>2019/2020</v>
      </c>
    </row>
    <row r="25" spans="1:7" ht="18" customHeight="1">
      <c r="A25" s="33"/>
      <c r="B25" s="23"/>
      <c r="C25" s="56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8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18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2015/2016</v>
      </c>
      <c r="F32" s="32" t="str">
        <f>F16</f>
        <v>2017/2018</v>
      </c>
      <c r="G32" s="67" t="str">
        <f>G16</f>
        <v>2019/2020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8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20</v>
      </c>
      <c r="B39" s="13"/>
      <c r="C39" s="13"/>
      <c r="D39" s="13"/>
      <c r="E39" s="68"/>
      <c r="F39" s="68"/>
      <c r="G39" s="68"/>
      <c r="H39" s="28"/>
      <c r="I39" s="28"/>
    </row>
    <row r="40" spans="1:9" ht="95.5" customHeight="1">
      <c r="A40" s="109" t="s">
        <v>23</v>
      </c>
      <c r="B40" s="109"/>
      <c r="C40" s="109"/>
      <c r="D40" s="109"/>
      <c r="E40" s="109"/>
      <c r="F40" s="109"/>
      <c r="G40" s="109"/>
      <c r="H40" s="28"/>
      <c r="I40" s="28"/>
    </row>
    <row r="41" spans="1:9" ht="18" customHeight="1">
      <c r="A41" s="13"/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70"/>
      <c r="B42" s="70"/>
      <c r="C42" s="70"/>
      <c r="D42" s="70"/>
      <c r="E42" s="71"/>
      <c r="F42" s="71"/>
      <c r="G42" s="71"/>
      <c r="H42" s="28"/>
      <c r="I42" s="28"/>
    </row>
    <row r="43" spans="1:9" ht="137" customHeight="1">
      <c r="A43" s="105" t="s">
        <v>21</v>
      </c>
      <c r="B43" s="105"/>
      <c r="C43" s="105"/>
      <c r="D43" s="105"/>
      <c r="E43" s="105"/>
      <c r="F43" s="105"/>
      <c r="G43" s="105"/>
      <c r="H43" s="28"/>
      <c r="I43" s="28"/>
    </row>
    <row r="44" spans="1:9" ht="14.5" customHeight="1">
      <c r="A44" s="106"/>
      <c r="B44" s="107"/>
      <c r="C44" s="107"/>
      <c r="D44" s="107"/>
      <c r="E44" s="107"/>
      <c r="F44" s="107"/>
      <c r="G44" s="107"/>
      <c r="H44" s="28"/>
      <c r="I44" s="28"/>
    </row>
    <row r="45" spans="1:7" ht="13.5">
      <c r="A45" s="103"/>
      <c r="B45" s="103"/>
      <c r="C45" s="103"/>
      <c r="D45" s="103"/>
      <c r="E45" s="103"/>
      <c r="F45" s="103"/>
      <c r="G45" s="103"/>
    </row>
    <row r="46" spans="1:7" ht="14.5" customHeight="1">
      <c r="A46" s="108"/>
      <c r="B46" s="108"/>
      <c r="C46" s="108"/>
      <c r="D46" s="108"/>
      <c r="E46" s="108"/>
      <c r="F46" s="108"/>
      <c r="G46" s="108"/>
    </row>
    <row r="47" spans="1:9" ht="13.5">
      <c r="A47" s="103"/>
      <c r="B47" s="103"/>
      <c r="C47" s="103"/>
      <c r="D47" s="103"/>
      <c r="E47" s="103"/>
      <c r="F47" s="103"/>
      <c r="G47" s="103"/>
      <c r="H47" s="28"/>
      <c r="I47" s="54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</sheetData>
  <mergeCells count="7">
    <mergeCell ref="A47:G47"/>
    <mergeCell ref="A40:G40"/>
    <mergeCell ref="A12:G13"/>
    <mergeCell ref="A44:G44"/>
    <mergeCell ref="A46:G46"/>
    <mergeCell ref="A43:G43"/>
    <mergeCell ref="A45:G45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0" ma:contentTypeDescription="Create a new document." ma:contentTypeScope="" ma:versionID="a1bc9d4347149c40c989e29930405c8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384EBA-7E68-4F26-B682-8BE0D9F1ECD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E90C578E-D6F9-4A98-BA6D-1BED533241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Lucero, Danielle</cp:lastModifiedBy>
  <cp:lastPrinted>2017-08-08T15:44:09Z</cp:lastPrinted>
  <dcterms:created xsi:type="dcterms:W3CDTF">1999-06-02T23:29:55Z</dcterms:created>
  <dcterms:modified xsi:type="dcterms:W3CDTF">2021-09-08T00:27:20Z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