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filterPrivacy="1" defaultThemeVersion="124226"/>
  <bookViews>
    <workbookView xWindow="65416" yWindow="65416" windowWidth="29040" windowHeight="15840" activeTab="0"/>
  </bookViews>
  <sheets>
    <sheet name="2nd Omnibus Operating Crosswalk" sheetId="1" r:id="rId1"/>
  </sheets>
  <externalReferences>
    <externalReference r:id="rId4"/>
  </externalReferences>
  <definedNames>
    <definedName name="_xlnm.Print_Area" localSheetId="0">'2nd Omnibus Operating Crosswalk'!$A$3:$M$246</definedName>
    <definedName name="_xlnm.Print_Titles" localSheetId="0">'2nd Omnibus Operating Crosswalk'!$3:$5</definedName>
  </definedNames>
  <calcPr calcId="191028"/>
  <extLst/>
</workbook>
</file>

<file path=xl/sharedStrings.xml><?xml version="1.0" encoding="utf-8"?>
<sst xmlns="http://schemas.openxmlformats.org/spreadsheetml/2006/main" count="1205" uniqueCount="565">
  <si>
    <t>2021-22 2ND OMNIBUS OPERATING CROSSWALK</t>
  </si>
  <si>
    <t>2nd Omnibus Section</t>
  </si>
  <si>
    <t>Ord Section 19210</t>
  </si>
  <si>
    <t>Appro_Ess</t>
  </si>
  <si>
    <t>Appropriation Name</t>
  </si>
  <si>
    <t>DP</t>
  </si>
  <si>
    <t>Title</t>
  </si>
  <si>
    <t>Narrative</t>
  </si>
  <si>
    <t>Decision Package Type</t>
  </si>
  <si>
    <t>Appropriation $</t>
  </si>
  <si>
    <t>Revenues $</t>
  </si>
  <si>
    <t>Dec FTEs</t>
  </si>
  <si>
    <t>Dec TLTs</t>
  </si>
  <si>
    <t>Fund Balance Used $</t>
  </si>
  <si>
    <t>COUNCIL ADMINISTRATION (EN_A02000)</t>
  </si>
  <si>
    <t>S2_001</t>
  </si>
  <si>
    <t>Non-Labor Add Backs</t>
  </si>
  <si>
    <t>Restore non-labor budgets eliminated in 2021-2022 biennial budget.</t>
  </si>
  <si>
    <t>Administrative Changes</t>
  </si>
  <si>
    <t>S2_002</t>
  </si>
  <si>
    <t>Position Add Back</t>
  </si>
  <si>
    <t>Restore public relations specialist position eliminated in 2021-2022 biennial budget.</t>
  </si>
  <si>
    <t>S2_003</t>
  </si>
  <si>
    <t>Restore central staff position eliminated in 2021-2022 biennial budget.</t>
  </si>
  <si>
    <t>S2_004</t>
  </si>
  <si>
    <t>Restore legislative analyst position eliminated in 2021-2022 biennial budget.</t>
  </si>
  <si>
    <t>S2_005</t>
  </si>
  <si>
    <t>General Fund Overhead Revenue</t>
  </si>
  <si>
    <t>Add revenue for part-time flex adjustment adopted in the 1st Omnibus for Council Agencies for $85,113, which 2/3 is paid from general fund overhead.</t>
  </si>
  <si>
    <t>HEARING EXAMINER (EN_A03000)</t>
  </si>
  <si>
    <t>COUNTY AUDITOR (EN_A04000)</t>
  </si>
  <si>
    <t>OMBUDS TAX ADVISOR (EN_A05000)</t>
  </si>
  <si>
    <t>Partial Position Add Back</t>
  </si>
  <si>
    <t>Restore manager I position partially eliminated in 2021-2022 biennial budget.</t>
  </si>
  <si>
    <t>KING COUNTY CIVIC TELEVISION (EN_A06000)</t>
  </si>
  <si>
    <t>Restore non-labor budgets eliminated in the 2021-2022 biennial budget.</t>
  </si>
  <si>
    <t>BOARD OF APPEALS (EN_A07000)</t>
  </si>
  <si>
    <t>Restore legislative secretary II position partially eliminated in 2021-2022 biennial budget.</t>
  </si>
  <si>
    <t>Part-Time Flex Adjustment Correction</t>
  </si>
  <si>
    <t>Add budget inadvertently removed in 1st Omnibus Ordinance 19307 preparation.</t>
  </si>
  <si>
    <t>Technical Adjustments</t>
  </si>
  <si>
    <t>OFFICE OF LAW ENFORCEMENT OVERSIGHT (EN_A08500)</t>
  </si>
  <si>
    <t>OFFICE OF ECONOMIC AND FINANCIAL ANALYSIS (EN_A08700)</t>
  </si>
  <si>
    <t>Restore 2022 Reduction</t>
  </si>
  <si>
    <t>Restore unpaid days off for 2022.</t>
  </si>
  <si>
    <t>OFFICE OF THE EXECUTIVE (EN_A12000)</t>
  </si>
  <si>
    <t>Restore 2022 Reductions</t>
  </si>
  <si>
    <t>Restore six unpaid days off and temporary staffing reduction.</t>
  </si>
  <si>
    <t>OFFICE OF PERFORMANCE STRATEGY AND BUDGET (EN_A14000)</t>
  </si>
  <si>
    <t>Restore 2022 reductions for two positions, six unpaid days off and merit.</t>
  </si>
  <si>
    <t>Environmental Impact Statement for 2024 Comprehensive Plan</t>
  </si>
  <si>
    <t>Fund one term-limited position and consulting resources to produce an environmental impact statement for the 2024 comprehensive plan.</t>
  </si>
  <si>
    <t>RCP Implementation Proviso P2 Date Change</t>
  </si>
  <si>
    <t xml:space="preserve">Change due date from five months after implementation to nine months after implementation. </t>
  </si>
  <si>
    <t>Proviso/ER</t>
  </si>
  <si>
    <t>Transfer Gun Violence Prevention Initiative to Public Health</t>
  </si>
  <si>
    <t>Disappropriate $2 million in funding for a gun violence prevention initiative from PSB and move the appropriation to Public Health. Remove the associated expenditure restriction from PSB's budget.</t>
  </si>
  <si>
    <t>DAJD Staffing Study Consultant</t>
  </si>
  <si>
    <t>Direct Service Changes</t>
  </si>
  <si>
    <t>S2_006</t>
  </si>
  <si>
    <t>ER4 and Proviso P4 Technical Changes</t>
  </si>
  <si>
    <t>Cite adopted Ordinance 19289 in ER4; cite adopted Ordinance 19318 in proviso P4.</t>
  </si>
  <si>
    <t>OFFICE OF EQUITY AND SOCIAL JUSTICE (EN_A14100)</t>
  </si>
  <si>
    <t>Coalition Against Hate and Bias Membership</t>
  </si>
  <si>
    <t>Expand the Coalition Against Hate and Bias's membership with one-time funds from the City of Seattle.</t>
  </si>
  <si>
    <t>Community Engagement</t>
  </si>
  <si>
    <t xml:space="preserve">Fund community liaisons and a community co-creation fund. </t>
  </si>
  <si>
    <t>ADA Coordinators</t>
  </si>
  <si>
    <t xml:space="preserve">Add funding for two FTEs and position authority for one FTE to coordinate ADA services. The positions will coordinate county-wide compliance with Title II of the ADA and Section 504 of the Rehabilitation Act; conduct assessments on public facing programs, services, and facilities and create transition and improvement plans to ensure equitable and meaningful access for people with disabilities. </t>
  </si>
  <si>
    <t xml:space="preserve">Deputy Director for Program, Policy, and Strategy </t>
  </si>
  <si>
    <t xml:space="preserve">Create a Deputy Director for Program, Policy, and Strategy to help strategically guide county-wide equity and racial justice priorities, policies and strategy. </t>
  </si>
  <si>
    <t>S2_008</t>
  </si>
  <si>
    <t>Restore six unpaid days off for 2022.</t>
  </si>
  <si>
    <t>SHERIFF (EN_A20000)</t>
  </si>
  <si>
    <t>Equity Inclusion, and Belonging Manager</t>
  </si>
  <si>
    <t>Add an equity, inclusion, and belonging manager to assist the Sheriff’s Office by providing a dedicated employee to focus on equity and social justice (ESJ) initiatives and help drive organization change which supports the ESJ principles.</t>
  </si>
  <si>
    <t>Personal Protective Equipment</t>
  </si>
  <si>
    <t xml:space="preserve">Provide personal protective equipment and training for KCSO commissioned officers.  Equipment includes helmets, eye protection, and full body gear for a 36-member response team.  This equipment will bring KCSO into compliance with a Washington State Labor and Industries directive. </t>
  </si>
  <si>
    <t>Policy Writer</t>
  </si>
  <si>
    <t xml:space="preserve">Add a position to assist the Sheriff’s Office by researching and drafting policy in compliance with Federal, State, and King County laws and regulations as well as best practices in law enforcement. </t>
  </si>
  <si>
    <t>S2_007</t>
  </si>
  <si>
    <t>Professional Standards Manager</t>
  </si>
  <si>
    <t xml:space="preserve">Add a professional standards manager to ensure important accountability and compliance work is performed consistent with laws, policy, and best practices. </t>
  </si>
  <si>
    <t>Smart 911</t>
  </si>
  <si>
    <t>Fund the transfer of the Smart 911 contract from the E-911 program office to KCSO.  Smart 911 provides call receivers with important safety information about the people and places linked to the number placing an emergency call.</t>
  </si>
  <si>
    <t>S2_020</t>
  </si>
  <si>
    <t>Sound Transit Deputies</t>
  </si>
  <si>
    <t xml:space="preserve">Add three positions backed by contract revenue as requested by Sound Transit.  </t>
  </si>
  <si>
    <t>S2_021</t>
  </si>
  <si>
    <t>Legal Advisor Support</t>
  </si>
  <si>
    <t>Add a program and project manager to the  Legal Advisor's Office.  Currently, the KCSO legal unit does not have support staff and the two attorneys rely on one PPM III to respond to subpoenas and other requests required by law</t>
  </si>
  <si>
    <t>S2_023</t>
  </si>
  <si>
    <t>Correction</t>
  </si>
  <si>
    <t>Add budget that was inadvertently missed in preparation of 1st Omnibus ordinance 19307.</t>
  </si>
  <si>
    <t>S2_024</t>
  </si>
  <si>
    <t xml:space="preserve">Executive Protection Unit </t>
  </si>
  <si>
    <t>S2_025</t>
  </si>
  <si>
    <t>Body-Worn Camera Project Manager</t>
  </si>
  <si>
    <t xml:space="preserve">Add a project manager to manage the body-worn camera pilot and plan  for future implementation. </t>
  </si>
  <si>
    <t>OFFICE OF EMERGENCY MANAGEMENT (EN_A40100)</t>
  </si>
  <si>
    <t xml:space="preserve">Emergency Operations Center Infrastructure Enhancements </t>
  </si>
  <si>
    <t>Add resources to bring King County Emergency Operations Center (EOC) infrastructure up to acceptable, ergonomic, and industry standards.</t>
  </si>
  <si>
    <t>HUMAN RESOURCES MANAGEMENT (EN_A42000)</t>
  </si>
  <si>
    <t>Deferred Compensation Budget Technical Adjustment</t>
  </si>
  <si>
    <t>Transfer budgeted expenditure authority from DHR's general fund appropriation to the newly created deferred compensation fund (1330). This fund will be used to record the administrative expenditures &amp; revenues for the deferred compensation program. This change aligns oversight of the funds with agency responsibilities.</t>
  </si>
  <si>
    <t xml:space="preserve">DHR Equity Inclusion and Belonging Manager </t>
  </si>
  <si>
    <t>Add an Equity, Inclusion &amp; Belonging Manager FTE position to provide strategic direction and to identify and implement Equity &amp; Social Justice initiatives.  This position will also support the Department of Human Resources by providing consultation, coaching, and support to ensure DHR employees are creating culturally responsive, inclusive, and equitable services/programs.</t>
  </si>
  <si>
    <t xml:space="preserve">HR Manager III for Department of Public Safety </t>
  </si>
  <si>
    <t>Add a HR Manager III FTE position to support the Department of Public Safety. This position will be responsible for directing and overseeing comprehensive human resources programs and services for DPS. This position will report to DHR and support the alignment of centralized requirements, resources, and direction that King County has established for HR Service Delivery countywide.</t>
  </si>
  <si>
    <t xml:space="preserve">HR Manager II for Department of Judicial Administration </t>
  </si>
  <si>
    <t>Add a HR Manager II FTE position to support the Department of Judicial Administration.  The HR Manager will be responsible for providing comprehensive human resources services and programs for the department.</t>
  </si>
  <si>
    <t xml:space="preserve">Civil Service HR Analyst </t>
  </si>
  <si>
    <t>Add a Civil Service Analyst FTE position to conduct outreach services for the Department of Public Safety.  DPS has many vacancies to fill and applications for Public Safety jobs have declined nationally.  This FTE would provide a consistent resource to support the civil service team’s community outreach efforts.</t>
  </si>
  <si>
    <t xml:space="preserve">Convert HR Analyst TLT to FTE </t>
  </si>
  <si>
    <t>Convert one TLT position to one FTE position to reflect the ongoing nature of King County’s Department of Public Safety (DPS) civil service recruitments.</t>
  </si>
  <si>
    <t xml:space="preserve">ESJ Educator Consultant </t>
  </si>
  <si>
    <t>Add one Educator Consultant FTE position to address the increased demand for ESJ focused training.</t>
  </si>
  <si>
    <t>S2_009</t>
  </si>
  <si>
    <t xml:space="preserve">Countywide Training Development Content and Integration </t>
  </si>
  <si>
    <t>Fund development of training content to support ESJ, other countywide HR trainings, and assist departments with incorporating specific training needs in the new Learn system</t>
  </si>
  <si>
    <t>S2_010</t>
  </si>
  <si>
    <t>Equal Employment Opportunity (EEO) Support</t>
  </si>
  <si>
    <t>Add two FTE positions to support Equal Opportunity investigation county-wide.  Currently, only one in-house position is available to respond to investigation requests and serve all departments.</t>
  </si>
  <si>
    <t>S2_011</t>
  </si>
  <si>
    <t>Educator Consultant - Harassment Prevention</t>
  </si>
  <si>
    <t>Add one FTE position to provide harassment prevention training and also investigations training</t>
  </si>
  <si>
    <t>S2_012</t>
  </si>
  <si>
    <t>Educator Consultant - Leadership and Management Training</t>
  </si>
  <si>
    <t>Add one FTE position to provide leadership and management training that focus on equity, healthy conflict, organization development, and other leadership training needs.</t>
  </si>
  <si>
    <t>S2_013</t>
  </si>
  <si>
    <t>Senior Policy Analyst TLT</t>
  </si>
  <si>
    <t>Add one TLT position to support high volume and rapid changes in King County policy development related to COVID-19 , vaccination, and return to work issues.</t>
  </si>
  <si>
    <t>OFFICE OF LABOR RELATIONS (EN_A42100)</t>
  </si>
  <si>
    <t>Restore two positions and unpaid days off in 2022.</t>
  </si>
  <si>
    <t>RECORDS AND LICENSING SERVICES (EN_A47000)</t>
  </si>
  <si>
    <t>Recorder's Office Accountant Resource</t>
  </si>
  <si>
    <t xml:space="preserve">Add one accountant FTE position to manage, reconcile and audit daily transactions that are disbursed to over 20 different accounts that distribute funds to 39 King County jurisdictions in Washington State.  Having an accountant will assist in mitigating daily balancing issues and avoid potential audit findings for the future.  </t>
  </si>
  <si>
    <t>Recorder's Office Customer Service Resources</t>
  </si>
  <si>
    <t xml:space="preserve">Restore two FTE positions that were cut in the 2021-2022 Biennial Budget as part of General Fund balancing.  The Recorders Office has experienced major revenue growth in 2020 which has continued into 2021 (due to an increase in property sales tax).  This surge has created a significant increase in workload which has caused an increase in overtime work and general stress. </t>
  </si>
  <si>
    <t>RALS Director Office Administrator</t>
  </si>
  <si>
    <t xml:space="preserve">Add one FTE position in Director's Office for an additional (technical/analytical) resource to support the Division.  With the transition to remote working environments, there is a growing reliance on technology to support daily operations that is split between in-office staff and those who telework from home. </t>
  </si>
  <si>
    <t xml:space="preserve">General Fund Revenue Adjustments </t>
  </si>
  <si>
    <t xml:space="preserve">Adjust County Collection Fee, Auditor Filing Fee, and Motor Vehicle License to better align with year-to-date actual revenue and to reflect continued expected growth. </t>
  </si>
  <si>
    <t>PROSECUTING ATTORNEY (EN_A50000)</t>
  </si>
  <si>
    <t>Community Diversion Program Loss Recovery Fund and Staff</t>
  </si>
  <si>
    <t>Add resources for new adult felony Community Diversion Program (CDP) . Funding supports a loss recovery fund and staff to administer the fund.</t>
  </si>
  <si>
    <t xml:space="preserve">Body Worn Camera Paralegal Positions </t>
  </si>
  <si>
    <t xml:space="preserve">Add FTE authority for two paralegal positions to address growing workload associated with body worn cameras. PAO will fund positions out of existing resources. </t>
  </si>
  <si>
    <t>Employee Parking During COVID-19</t>
  </si>
  <si>
    <t>Add appropriation for employee parking costs during COVID-19 per King County Executive order and labor agreement.</t>
  </si>
  <si>
    <t>Legal Administrative Specialist (LAS)</t>
  </si>
  <si>
    <t xml:space="preserve">Add FTE authority for one LAS III in the Sentence Review Unit to handle increased workload. PAO will fund position out of existing resources. </t>
  </si>
  <si>
    <t>Dynamics 356 Database Licenses</t>
  </si>
  <si>
    <t>Add budget for increased Dynamics 365 database annual license costs due to increase in number of users. Related to implementation of the PAO IT Modernization project.</t>
  </si>
  <si>
    <t xml:space="preserve">Crime Victim Fund Victims Advocates </t>
  </si>
  <si>
    <t xml:space="preserve">Add Victim Advocate positions to support crime victims. Funded with Crime Victim Penalty Fund revenue. Revenue is already budgeted.  </t>
  </si>
  <si>
    <t>Civil Division Lease Costs</t>
  </si>
  <si>
    <t xml:space="preserve">Add resources for new lease costs for the Civil Division due to the closing of the King County Administration Building. </t>
  </si>
  <si>
    <t>Involuntary Treatment Act Court Recovery Pilot Project</t>
  </si>
  <si>
    <t xml:space="preserve">Add attorney to support the ITA Court Recovery Pilot Project for the period of July 2021 through December 2022. </t>
  </si>
  <si>
    <t>Officer Involved Shooting Staff and Resources</t>
  </si>
  <si>
    <t xml:space="preserve">Add two prosecutors, one paralegal, and resources for expert witnesses to address officer involved shooting incidents. Initiative 940 increases PAO resource need for this work. </t>
  </si>
  <si>
    <t>SUPERIOR COURT (EN_A51000)</t>
  </si>
  <si>
    <t xml:space="preserve">Employee and Juror Parking </t>
  </si>
  <si>
    <t xml:space="preserve">Fund parking for employees at the Goat Hill garage and for jurors at the Seattle Municipal Tower.  Parking for jurors has been negotiated at $10/day.  Parking costs would be funded for January - September 2021. </t>
  </si>
  <si>
    <t>2022 Trial Court Improvement Funds</t>
  </si>
  <si>
    <t xml:space="preserve">Appropriate trial court improvement funds to be received in 2022.  </t>
  </si>
  <si>
    <t>Guardian ad Litem Rate Increase</t>
  </si>
  <si>
    <t>Increase the rate paid to Guardian ad Litems (GALs) from $45/hour and a cap of $300 to $70/hour and a cap of $700, in line with other jurisdictions.  Exceeding that cap is, and will remain allowable with court approval.  The new rates will be applicable for GALs in all case types.</t>
  </si>
  <si>
    <t>Interpreter Costs</t>
  </si>
  <si>
    <t>Increase hourly minimums for interpreters during COVID-19  pandemic. These costs are not eligible for federal COVID-19  funds.</t>
  </si>
  <si>
    <t>Transfer Therapeutic Court Costs to MIDD Appropriation Unit</t>
  </si>
  <si>
    <t xml:space="preserve">Transfer therapeutic court costs to the MIDD appropriation unit. Related to restoration of MIDD 2022 reductions. These restorations are made possible by improvements to the MIDD sales tax collections forecast. Linked to S2_001 in the Superior Court MIDD appropriation unit.  </t>
  </si>
  <si>
    <t>Economic Adjustments for MIDD Contracts</t>
  </si>
  <si>
    <t xml:space="preserve">Apply economic adjustments to the MIDD budget to account for the updated King County Office of Economic and Financial Analysis forecast. Economic adjustments have been calculated using CPI inflation factors. </t>
  </si>
  <si>
    <t>DISTRICT COURT (EN_A53000)</t>
  </si>
  <si>
    <t>Revenue Adjustments</t>
  </si>
  <si>
    <t>Adjust revenue based on trends, including COVID-19 related reductions in revenue.</t>
  </si>
  <si>
    <t>Transfer 2022 Therapeutic Court Costs to MIDD Appropriation Unit</t>
  </si>
  <si>
    <t xml:space="preserve">Transfer 2022 therapeutic court costs to the MIDD appropriation unit. Related to restoration of MIDD 2022 reductions. These restorations are made possible by improvements to the MIDD sales tax collections forecast. Linked to S2_002 in the District Court MIDD appropriation unit. </t>
  </si>
  <si>
    <t>COVID-19  Facility Project Transfer</t>
  </si>
  <si>
    <t xml:space="preserve">Transfer budget for COVID-19 -related facility improvements to FMD's capital budget. </t>
  </si>
  <si>
    <t>JUDICIAL ADMINISTRATION (EN_A54000)</t>
  </si>
  <si>
    <t>Electronic Protection Orders Business Analyst</t>
  </si>
  <si>
    <t>Fund a TLT to conduct business analysis needed to implement accepting, processing and presenting electronic protection orders. Increased workload is due to new state requirements, including HB1320.</t>
  </si>
  <si>
    <t>Parking for DJA Employees Safety</t>
  </si>
  <si>
    <t>Pay for parking for the safety of DJA employees for the period January 1 through September 30, 2021.</t>
  </si>
  <si>
    <t>Economic Adjustments for MIDD Initiatives</t>
  </si>
  <si>
    <t xml:space="preserve">Transfer 2022 therapeutic court costs to the MIDD appropriation unit. Related to restoration of MIDD 2022 reductions. These restorations are made possible by improvements to the MIDD sales tax collections forecast. Linked to S2_001 in the DJA MIDD appropriation unit. Also adjusts Criminal Justice Treatment Account (CJTA) funds to account for CJTA supplemental and CJTA Region shift funding. </t>
  </si>
  <si>
    <t>MEMBERSHIPS AND DUES (EN_A65000)</t>
  </si>
  <si>
    <t>Economic Development, Creative Economy, and Economic Recovery</t>
  </si>
  <si>
    <t xml:space="preserve">Provide funding to support ongoing of economic development and creative economy efforts within the Executive Department. </t>
  </si>
  <si>
    <t>GF TRANSFER TO DLS (EN_A69200)</t>
  </si>
  <si>
    <t>Fall City Sewer Grant Uncovered Costs</t>
  </si>
  <si>
    <t>Add funding for overhead costs not covered by the Fall City Sewer Study grant. Corresponds to decision package S2_004 in Local Services Administration.</t>
  </si>
  <si>
    <t>GF TRANSFER TO DCHS (EN_A69400)</t>
  </si>
  <si>
    <t>Reduction of Transfer to Behavioral Health</t>
  </si>
  <si>
    <t>Reduce General Fund transfer to the behavioral health fund due to higher than projected Mental Illness and Drug Dependency (MIDD) Sales Tax Revenues. Corresponds to decision package S2_003 in the MIDD fund.</t>
  </si>
  <si>
    <t>GF TRANSFER TO DES (EN_A69500)</t>
  </si>
  <si>
    <t>Courthouse Security Staff Transfer</t>
  </si>
  <si>
    <t>Transfer funding for increased security and bathroom locks at the King County Courthouse. Corresponds to decision package S2_002 in the Facilities Management Division appropriation unit.</t>
  </si>
  <si>
    <t>GF TRANSFER TO DPH (EN_A69600)</t>
  </si>
  <si>
    <t>Transfer for Peacekeepers Collaborative Extension</t>
  </si>
  <si>
    <t>Provide funding for the expansion of the Regional Peacekeepers Collaborative to continue addressing violence using a public health approach, focusing on intervention, prevention, and restoration. Aligns with decision package S2_004 in Public Health.</t>
  </si>
  <si>
    <t>Transfer for Expanded Access to Dental Services</t>
  </si>
  <si>
    <t>Fund increase access to adult dental services for undocumented and other low-income King County residents who are not eligible for dental services through Apple Health, Washington state’s Medicaid program. Aligns with decision package S2_014 in Public Health.</t>
  </si>
  <si>
    <t>Gun Violence Prevention Grant Program Relocation from the Office of Performance, Strategy &amp; Budget (PSB) to Public Health</t>
  </si>
  <si>
    <t>Transfer funding approved in ordinance 19265 from the Office of Performance, Strategy &amp; Budget to Public Health, where the program will be administered. Aligns with decision package S2_013 in Public Health.</t>
  </si>
  <si>
    <t>GF CIP TRANSFER TO DES (EN_A69900)</t>
  </si>
  <si>
    <t xml:space="preserve"> Harbor Island Tenant Improvements</t>
  </si>
  <si>
    <t>Transfer funding for the Harbor Island Tenant Improvement project to the building repair and replacement fund.</t>
  </si>
  <si>
    <t>King County Courthouse Water Damage Transfer</t>
  </si>
  <si>
    <t>Transfer partial funding for the repair of a broken water line on the first floor on the west side of the King County Courthouse.</t>
  </si>
  <si>
    <t>Correctional Facility Overhead Door</t>
  </si>
  <si>
    <t>Transfer funds to support the King County Correctional Facility Overhead Door project proposed in the building repair and replacement fund.</t>
  </si>
  <si>
    <t xml:space="preserve"> District Court Physical Barrier Funding Transfer</t>
  </si>
  <si>
    <t>Transfer funding for physical barriers for coronavirus prevention approved in the 6th Emergency COVID-19  Supplemental from District Court to the Facilities Management Division.</t>
  </si>
  <si>
    <t xml:space="preserve"> King County Correctional Facility (KCCF) West Wing Study Cancellation</t>
  </si>
  <si>
    <t>Remove funding for the KCCF West Wing Study project, which has been cancelled.</t>
  </si>
  <si>
    <t>JAIL HEALTH SERVICES (EN_A82000)</t>
  </si>
  <si>
    <t xml:space="preserve"> Community Diversion Program (CDP) Program</t>
  </si>
  <si>
    <t xml:space="preserve">Implement program to divert eligible individuals facing their first low-level property or drug felony to a community-based, culturally competent program in lieu of prosecution.  </t>
  </si>
  <si>
    <t>Court Services Expansion</t>
  </si>
  <si>
    <t xml:space="preserve">Add a program supervisor and one additional court clinician to address growing caseload in the King County Regional Mental Health Court, King County Veterans' Court, City of Seattle Mental Health Court, and Seattle Veterans' Courts. This proposal will be supported by revenue from MIDD and the City of Seattle. </t>
  </si>
  <si>
    <t>Same Day Visit and Transportation Program Grant Continuation</t>
  </si>
  <si>
    <t xml:space="preserve"> Extend grant funding from WA Health Care Authority for one year to facilitate access to medication-assisted treatment for opioid use disorder for individuals released from jail.</t>
  </si>
  <si>
    <t xml:space="preserve">Jail-Based Medication for Opioid Use Disorder (MOUD) Program </t>
  </si>
  <si>
    <t>Continue funding for grant-funded treatment connections program through 2022 and add buprenorphine staffing and pharmacy capacity to keep up with demand for MOUD. Eligible portions of this proposal will be supported by MIDD through 2022.</t>
  </si>
  <si>
    <t>JHS Staff Parking</t>
  </si>
  <si>
    <t xml:space="preserve"> Add funding for parking for on-site staff at KCCF while mandatory telecommuting is in effect and transit service remains limited.</t>
  </si>
  <si>
    <t>JHS Infrastructure Support</t>
  </si>
  <si>
    <t xml:space="preserve">Add administrative support positions to increase capacity in hiring, onboarding, and scheduling of clinical staff.  </t>
  </si>
  <si>
    <t>MEDICAL EXAMINER (EN_A87000)</t>
  </si>
  <si>
    <t>Overdose Data to Action Surveillance Grant</t>
  </si>
  <si>
    <t xml:space="preserve">Continue a grant-backed real-time fatal drug overdose project in conjunction with the Washington State Department of Health (DOH) leveraging funding from the Centers for Disease Control and Prevention (CDC).  </t>
  </si>
  <si>
    <t xml:space="preserve">Medical Examiner Capacity Expansion to Meet Workload  </t>
  </si>
  <si>
    <t xml:space="preserve">Address ongoing and growing gap between capacity and workload at the King County Medical Examiner's Office. Additional positions will support efforts to reach targeted caseloads; address safety risks; invest in staff well-being; and ensure that National Association of Medical Examiners accreditation is maintained. Positions include one pathologist, two autopsy technicians, and two death investigators.   </t>
  </si>
  <si>
    <t>ADULT AND JUVENILE DETENTION (EN_A91000)</t>
  </si>
  <si>
    <t>Corrections Officer Recruitment and Hiring</t>
  </si>
  <si>
    <t>Add two term-limited human resource analysts to staff corrections officer recruitment and fund hiring incentives for 2021-2022.</t>
  </si>
  <si>
    <t>Mandatory Overtime Analyst</t>
  </si>
  <si>
    <t xml:space="preserve">Add term-limited position to analyze mandatory overtime and offer operational recommendations  to minimize its use. </t>
  </si>
  <si>
    <t>PUBLIC DEFENSE (EN_A95000)</t>
  </si>
  <si>
    <t>Human Resources Analyst</t>
  </si>
  <si>
    <t>Add one Human Resource Analyst FTE position to support the ongoing recruiting, hiring, and processing of Human Resources Administration.</t>
  </si>
  <si>
    <t>Parking Reimbursement During COVID-19 Pandemic Response</t>
  </si>
  <si>
    <t xml:space="preserve">Add appropriation to support parking expenses incurred by DPD staff who used King County parking facilities during the COVID-19 pandemic response. </t>
  </si>
  <si>
    <t>DPD Community Passageways Contract Transfer to DCHS</t>
  </si>
  <si>
    <t xml:space="preserve">Add one FTE position to support the ITA Court Recovery Pilot Project for the period of July 2021 through December 2022. </t>
  </si>
  <si>
    <t>ROADS (EN_A73000)</t>
  </si>
  <si>
    <t>Capital Staff to Support ADA Improvement Project</t>
  </si>
  <si>
    <t>Add two-term limited positions, an Engineer II and Engineer III, to be fully loaned out to the capital program to support the Americans with Disabilities Act (ADA) improvements as part of the Rapid Ride H expansion project, 1142035 Roads Economy and Climate Equity Unincorporated King County ADA Ramps.  The two TLTs are two years 2022 and 2023.</t>
  </si>
  <si>
    <t>ROADS CONSTRUCTION TRANSFER (EN_A73400)</t>
  </si>
  <si>
    <t>Increase to the Capital Transfer</t>
  </si>
  <si>
    <t>Transfer revenue from the operating fund to capital funds. This transfer includes a technical adjustment for indirect costs that were not reimbursable using WSDOT grant funding and that were required to be paid back.  It also includes funding for the construction of 15 Mile Creek Bridge, which has been moved up from 2023 to 2022.</t>
  </si>
  <si>
    <t>DEVELOPMENTAL DISABILITIES (EN_A92000)</t>
  </si>
  <si>
    <t>BSK Renewal - Developmental Disabilities and Early Childhood Supports Programs</t>
  </si>
  <si>
    <t>Implement the passing of the Best Starts for Kids (BSK) Levy that supports the Early Support for Infant and Toddlers (ESIT), Developmental Screening (DS), Infant and Early Childhood Mental Health (IECMH), Workforce Development (WFD) expenditures and provide staffing for the Innovation strategy.</t>
  </si>
  <si>
    <t>COMMUNITY AND HUMAN SERVICES ADMINISTRATION (EN_A93500)</t>
  </si>
  <si>
    <t>Procurement Process Proviso Wording Change</t>
  </si>
  <si>
    <t>Remove wording from Proviso P2 in the 2021-22 first Omnibus (Ordinance 2021-0179) "but no later than ninety days from September 30, 2021".  This change is requested to provide adequate time to work with community partners on an inclusive procurement process.</t>
  </si>
  <si>
    <t>BEHAVIORAL HEALTH (EN_A92400)</t>
  </si>
  <si>
    <t>Transfer Funding for the Integrated Managed Care IT Project</t>
  </si>
  <si>
    <t>Transfer funding to the DCHS Capital IT Fund for continued implementation of the Integrated Managed Care IT project (#1136362).</t>
  </si>
  <si>
    <t>JustCARE Program City of Seattle Contribution</t>
  </si>
  <si>
    <t>Recognize revenue from the City of Seattle for the JustCARE contract and provide appropriation authority to pass this funding through the Behavioral Health Fund.</t>
  </si>
  <si>
    <t>Behavioral Health COVID-19  Relief Funding</t>
  </si>
  <si>
    <t>Recognize and appropriate supplemental federal Mental Health Block Grant and Substance Abuse Block Grant funding passed through the Washington State Healthcare Authority (HCA) for behavioral health services needed due to impacts of the COVID-19 pandemic.</t>
  </si>
  <si>
    <t>JUDICIAL ADMIN MIDD (EN_A58300)</t>
  </si>
  <si>
    <t xml:space="preserve">Reverse 2022 MIDD Reductions </t>
  </si>
  <si>
    <t xml:space="preserve">Restore 2022 MIDD Reductions. These restorations are made possible by improvements to the MIDD sales tax collections forecast.  </t>
  </si>
  <si>
    <t>PROSECUTING ATTORNEY MIDD (EN_A68800)</t>
  </si>
  <si>
    <t>Restore 2022 MIDD Reductions</t>
  </si>
  <si>
    <t>Restore 2022 reduction related to MIDD 2021-2022 budget reductions. These restorations are made possible by improvements to the MIDD sales tax collections forecast.</t>
  </si>
  <si>
    <t>SUPERIOR COURT MIDD (EN_A78300)</t>
  </si>
  <si>
    <t xml:space="preserve">Restore 2022 MIDD Reductions. These restorations are made possible by improvements to the MIDD sales tax collections forecast.   </t>
  </si>
  <si>
    <t>PUBLIC DEFENDER MIDD (EN_A98300)</t>
  </si>
  <si>
    <t xml:space="preserve">Restore 2022 MIDD Reductions </t>
  </si>
  <si>
    <t>DISTRICT COURT MIDD (EN_A98400)</t>
  </si>
  <si>
    <t>Restore 2022 Community Court MIDD Reductions</t>
  </si>
  <si>
    <t xml:space="preserve">Restore 2022 Community Court MIDD Reductions. These restorations are made possible by improvements to the MIDD sales tax collections forecast.  </t>
  </si>
  <si>
    <t>Restore 2022 Regional Mental Health Court MIDD Reductions</t>
  </si>
  <si>
    <t xml:space="preserve">Restore 2022 Regional Mental Health Court MIDD Reductions. These restorations are made possible by improvements to the MIDD sales tax collections forecast.  </t>
  </si>
  <si>
    <t>MENTAL ILLNESS AND DRUG DEPENDENCY FUND (EN_A99000)</t>
  </si>
  <si>
    <t>Restore 2022 MIDD Reductions.  These restorations are made possible by improvements to the MIDD sales tax collections forecast.  Linked to Decision Packages in Housing and Community Development and various legal system MIDD and General Fund appropriation units.</t>
  </si>
  <si>
    <t>Apply economic adjustments to the MIDD budget to account for the updated King County Office of Economic and Financial Analysis forecast.  Economic adjustments have been calculated using CPI inflation factors.  Linked to Decision Packages in various legal system MIDD and General Fund appropriation units.</t>
  </si>
  <si>
    <t>Transfer to Behavioral Health Fund</t>
  </si>
  <si>
    <t>Provide additional support to the Behavioral Health Fund to replace County General Funds so they may be returned.  This additional support is made possible by improvements to the MIDD sales tax collections forecast.</t>
  </si>
  <si>
    <t>MIDD Program Expansions</t>
  </si>
  <si>
    <t>Apply available savings to expand existing MIDD programs.  These expansions are funded from one-time cost savings from initiatives that experienced pandemic-related capacity restrictions.  Supports a mix of one-time, time-limited, and ongoing expansions which will be re-considered in the 2023-2024 budget.</t>
  </si>
  <si>
    <t>VETERANS SENIORS AND HUMAN SERVICES LEVY (EN_A11900)</t>
  </si>
  <si>
    <t>VSHSL Excess Revenue Commitments</t>
  </si>
  <si>
    <t>Appropriate excess revenue from the 2019/20 biennium to support multiple programs committed to via the VSHSL Advisory Board in October of 2020.</t>
  </si>
  <si>
    <t>SURFACE WATER MANAGEMENT LOCAL DRAINAGE SERVICES (EN_A84500)</t>
  </si>
  <si>
    <t>Duwamish Basin Steward</t>
  </si>
  <si>
    <t xml:space="preserve"> Add one Duwamish basin steward and consulting FTE position to develop and implement Chinook salmon habitat restoration projects in coordination with tribes, landowners, local jurisdictions, the Port of Seattle, Boeing, WRIA 9, and non-profit partners. The steward will help support efforts to acquire property and restore habitat, as well as coordinate partners, communicate to the public about salmon recovery, and serve as a point person for Duwamish projects and planning efforts. The steward will also serve the unincorporated urban areas of North Highline and Skyway, areas that have not had a steward in the past.</t>
  </si>
  <si>
    <t>AUTOMATED FINGERPRINT IDENTIFICATION SYSTEM (EN_A20800)</t>
  </si>
  <si>
    <t>S2_022</t>
  </si>
  <si>
    <t>Latent Information Management System (LIMS) Replacement</t>
  </si>
  <si>
    <t xml:space="preserve">Provide funding for the LIMS replacement project. The project itself was approved through the IT capital process. </t>
  </si>
  <si>
    <t>HEALTH THROUGH HOUSING (EN_A13200)</t>
  </si>
  <si>
    <t>HTH Implementation Plan Adjustments</t>
  </si>
  <si>
    <t xml:space="preserve">Make technical adjustments to reflect the Health through Housing Implementation Plan. Increase in expenditures supported by July  OEFA revenue forecast. </t>
  </si>
  <si>
    <t>LOCAL SERVICES ADMINISTRATION (EN_A77000)</t>
  </si>
  <si>
    <t>Participatory Budgeting Community Committee Compensation</t>
  </si>
  <si>
    <t xml:space="preserve">Add appropriation to compensate the Community Investment Committee members for their time spent at investment committee meetings for the Urban Unincorporated Participatory Budgeting Process. This will be funded using contingency funds in the General Fund transfer to local services. </t>
  </si>
  <si>
    <t>Participatory Budgeting CIC Operating and Community Engagement Funding</t>
  </si>
  <si>
    <t>Add appropriation to support the Urban Unincorporated Participatory Budgeting process. These costs include translation, interpretation, website, as well as other costs to operate this program.</t>
  </si>
  <si>
    <t>DLS Planner Operating Budget</t>
  </si>
  <si>
    <t xml:space="preserve">Add appropriation to support the recently-expanded scope of work conducted in the DLS Planning product family. Funds will support GIS mapping, community engagement, translation and interpretation services, and the production of high-quality materials and reports. </t>
  </si>
  <si>
    <t>Fall City Business District Wastewater Project</t>
  </si>
  <si>
    <t>Add a temporary program manager to support the Fall City Business District Wastewater project, expected through June 2023. It also requests that additional appropriation for consulting costs. These expenses are primarily backed by a Department of Commerce Grant. This proposal requests general fund for the benefit costs that are not covered by the grant.</t>
  </si>
  <si>
    <t>Energize Home Appliance Upgrade Pilot</t>
  </si>
  <si>
    <t>Run a pilot program to install high-efficiency heat pumps in up to 150 homes occupied by residents with low- and moderate-incomes in the White Center and Skyway unincorporated areas. This request is part of the Climate Equity Capital Pool.</t>
  </si>
  <si>
    <t>Skyway Community Center Project Manager TLT</t>
  </si>
  <si>
    <t xml:space="preserve">Add a temporary project manager to manage the Skyway Community Center capital project. It is assumed that all costs for this position will be charged to the capital project.  </t>
  </si>
  <si>
    <t>PARKS AND RECREATION (EN_A64000)</t>
  </si>
  <si>
    <t>New Park Maintenance District</t>
  </si>
  <si>
    <t>Dedicate maintenance resources in White Center and Skyway. Currently, the Sunset maintenance district spans Skyway, White Center, and Vashon Island. By splitting the Sunset into two districts, this would reduce travel times and provide resources for the growing system on Vashon Island without sacrificing service delivery in the urban unincorporated area.</t>
  </si>
  <si>
    <t>Safety Officer</t>
  </si>
  <si>
    <t xml:space="preserve">Create a Parks safety officer to develop, implement, and maintain safety programs and policies for the Park Operations section and serve as the key advisor for safety related elements within the parks system. The position would ensure regulatory compliance for park operations, perform audits, and maintain corrective action tracking. </t>
  </si>
  <si>
    <t>Levy Delivery Capacity</t>
  </si>
  <si>
    <t>Expand internal capacity to deliver commitments in the 2020-2025 Parks Levy by adding budget and FTE authority.</t>
  </si>
  <si>
    <t>Targeted Equity Grants</t>
  </si>
  <si>
    <t>Proportionally add additional parks levy proceeds anticipated in the 2021/2022 biennium to award in 2022.</t>
  </si>
  <si>
    <t>Contract Specialist TLT Conversion</t>
  </si>
  <si>
    <t>PARKS RECREATION TRAILS OPEN SPACE LEVY (EN_A64300)</t>
  </si>
  <si>
    <t>Distribute Excess Parks Levy</t>
  </si>
  <si>
    <t>Distribute additional parks levy proceeds and other miscellaneous fund revenue anticipated in 2021/22, in accordance with the August 2021 economic forecast from the Office of Economic and Financial Analysis. Distributions are based on the allocations specified in Ordinance 18890, including Seattle Aquarium, levy grant programs, King County parks operating and capital funds, King County cities, and the Woodland Park Zoo.</t>
  </si>
  <si>
    <t>HISTORIC PRESERVATION PROGRAM (EN_A84600)</t>
  </si>
  <si>
    <t>Federal Grant</t>
  </si>
  <si>
    <t>Add appropriation for a grant from the Washington State Department of Archaeology and Historic Preservation.</t>
  </si>
  <si>
    <t>Barn Grants</t>
  </si>
  <si>
    <t>Reappropriate remaining bond proceeds for the restoration of historic barns. This work was delayed due to COVID-19  in 2020 and will be completed this biennium.</t>
  </si>
  <si>
    <t>Reappropriation</t>
  </si>
  <si>
    <t>BEST STARTS FOR KIDS LEVY (EN_A93700)</t>
  </si>
  <si>
    <t>Best Starts for Kids (BSK) Levy Renewal</t>
  </si>
  <si>
    <t>Update spending and revenues to reflect the BSK Implementation Plan for the levy period 2022-2027. Aligns with S2_001 in Housing and Community Development, Employment &amp; Education Resources, and Developmental Disabilities, S2_002 in Housing and Community Development, and S2_010 in both Public Health and Environmental Health.</t>
  </si>
  <si>
    <t>DNRP ADMINISTRATION (EN_A38200)</t>
  </si>
  <si>
    <t>Food Facility Feasibility Study</t>
  </si>
  <si>
    <t xml:space="preserve">Add appropriation for feasibility study for the development of a multi-functional, shared-use food hub.  </t>
  </si>
  <si>
    <t>Land Conservation Initiative Position Transfer</t>
  </si>
  <si>
    <t>Add position to provide ongoing program management for the Land Conservation Initiative. Currently this position is a term-limited position shared between the Parks and Water and Land Resources Divisions.</t>
  </si>
  <si>
    <t>ESJ Recruiting TLT</t>
  </si>
  <si>
    <t>Add a term limited position to support the Equity and Social Justice Recruiting plan implementation.</t>
  </si>
  <si>
    <t>Greenhouse Gas Inventory</t>
  </si>
  <si>
    <t>Add appropriation to lead a comprehensive update to local and regional greenhouse gas emissions inventories and models. Regional partners are contributing funds to pay consulting fees for the project.</t>
  </si>
  <si>
    <t>Urban Heat Island Mitigation Strategy</t>
  </si>
  <si>
    <t xml:space="preserve">Add appropriation for grants to mitigate health risks from wildfire smoke and develop an urban heat mitigation strategy. </t>
  </si>
  <si>
    <t xml:space="preserve">Climate and Energy Program Manager </t>
  </si>
  <si>
    <t>Add appropriation for position that was held vacant in 2021-2022.</t>
  </si>
  <si>
    <t>State Climate Policy Support Position</t>
  </si>
  <si>
    <t>Provide funding for a TLT to coordinate county engagement in the implementation of new state climate policies with a focus on the Climate Commitment Act and facilitate department engagement in state rulemaking.</t>
  </si>
  <si>
    <t>Internal Service Cost Error Correction</t>
  </si>
  <si>
    <t>Add appropriation to DNRP Admin to correct budget entry error in the FMD rate.</t>
  </si>
  <si>
    <t>PUBLIC HEALTH (EN_A80000)</t>
  </si>
  <si>
    <t>Primary Care Health Center Grant from the Health Resources and Services Administration (HRSA)</t>
  </si>
  <si>
    <t xml:space="preserve">Add HRSA one-time funding to improve COVID-19 vaccination and enhance the availability of comprehensive primary care services. </t>
  </si>
  <si>
    <t>Downtown Health Center Construction and Capital Improvements</t>
  </si>
  <si>
    <t>Add Health Center Construction and Capital Improvement grant from the Health Resources and Services Administration (HRSA) to fund renovations of the Downtown Public Health Center. Associated with FMD project 1142220 in the Building Repair &amp; Replacement Capital Fund.</t>
  </si>
  <si>
    <t>Dentist and Dental Director Pay Grade Increase</t>
  </si>
  <si>
    <t>Increase salaries for dentists and the dental director to maintain alignment with the external market and support recruitment and retention. Aligns with a July 2021 transmittal from the Department of Human Resources.</t>
  </si>
  <si>
    <t>Regional Peacekeepers Collaborative Extension</t>
  </si>
  <si>
    <t>Expand the Regional Peacekeepers Collaborative to continue addressing violence using a public health approach, focusing on intervention, prevention, and restoration. Includes $1.1M of fund balance from underspending of 2019-2020 Zero Youth Detention appropriations backed by the General Fund. Aligns with S2_001 in the General Fund Transfer to Public Health.</t>
  </si>
  <si>
    <t>COVID-19 Health Disparities Grant</t>
  </si>
  <si>
    <t xml:space="preserve">Address COVID-19 disparities and health equity more broadly by addressing racism and improving access to social determinants of health. Appropriates the balance of a Centers for Disease Control and Prevention (CDC) grant partially included in the 8th COVID-19 Emergency Supplemental. </t>
  </si>
  <si>
    <t>Active Drug User Services and Harm Reduction Programs</t>
  </si>
  <si>
    <t xml:space="preserve">Implement recommendations from the 2016 Heroin and Prescription Opiate Addiction Task Force. Funding from the City of Seattle will increase services and harm reduction programs at social service agencies that serve people who use drugs daily. </t>
  </si>
  <si>
    <t>Health Literacy Program</t>
  </si>
  <si>
    <t xml:space="preserve">Increase the availability, acceptability, and use of COVID-19 public health information and services by racial and ethnic minority populations through partnerships with community organizations funded by a grant from the U.S. Department of Health and Human Services. </t>
  </si>
  <si>
    <t>Update spending and BSK revenues to reflect the BSK Implementation Plan for the levy period 2022-2027. Aligns with S2_001 in the BSK appropriation unit.</t>
  </si>
  <si>
    <t>Collaborate with community partners to build a sustainable, holistic approach in addressing increased gun violence due in part by the COVID-19 pandemic. The goal is to serve young people in their neighborhoods and connect them to a broad network of support across King County.  Associated with S2_004 in PSB moving an appropriation from Ordinance 19265 and S2_004 in the General Fund Transfer to Public Health.</t>
  </si>
  <si>
    <t>S2_014</t>
  </si>
  <si>
    <t>Expanded Access to Dental Services for Low-Income Adults</t>
  </si>
  <si>
    <t>Increase access to adult dental services for undocumented and other low-income King County residents who are not eligible for dental services through Apple Health, Washington State’s Medicaid program. Services will be provided through contracted support from existing dental clinics. Associated with S2_003 in the General Fund Transfer to Public Health.</t>
  </si>
  <si>
    <t>S2_015</t>
  </si>
  <si>
    <t>Expanded Foundational Public Health Services</t>
  </si>
  <si>
    <t>Increase capacity for communicable disease, assessment, and cross-cutting work based on additional ongoing funding from the State for Foundational Public Health Services (FPHS). Associated with S2_015 in Environmental Health.</t>
  </si>
  <si>
    <t>ENVIRONMENTAL HEALTH SERVICES (EN_A85000)</t>
  </si>
  <si>
    <t>Equitable Wastewater Futures</t>
  </si>
  <si>
    <t>Provide on-site septic (OSS) replacements or sewer connections for low-income property owners who are not eligible for loans or need to offset loan costs. Using funds from the Economy and Climate Equity Capital Pool, this program will prioritize failing on-site sewage systems located in urban areas such as Skyway or North Highline.</t>
  </si>
  <si>
    <t>Increase capacity for environmental health work based on additional ongoing funding from the State for Foundational Public Health Services (FPHS). Associated with S2_015 in Public Health.</t>
  </si>
  <si>
    <t>EMPLOYMENT EDUCATION RESOURCE (EN_A93600)</t>
  </si>
  <si>
    <t>BSK Renewal - Employment and Education Resources Programs</t>
  </si>
  <si>
    <t>Adjust the EER Best Starts for Kids budget in 2022 to reflect the Implementation Plan for the renewed Best Starts for Kids Levy (2022-2027). Revenue estimates are based on the recently transmitted Implementation Plan.</t>
  </si>
  <si>
    <t>HOUSING AND COMMUNITY DEVELOPMENT (EN_A35000)</t>
  </si>
  <si>
    <t>BSK Renewal - Youth and Family Homelessness Prevention Initiative</t>
  </si>
  <si>
    <t xml:space="preserve">Adjust the Housing and Community Development Fund's Best Starts for Kids budget in 2022 to reflect the Implementation Plan for the renewed Best Starts for Kids Levy (2022-2027). </t>
  </si>
  <si>
    <t>BSK Renewal - Capital Grants</t>
  </si>
  <si>
    <t xml:space="preserve">Appropriate new capital grants program as directed under Ordinance 19267 to reflect the Implementation Plan for the renewed Best starts for Kids Levy (2022-2027). </t>
  </si>
  <si>
    <t>MIDD Restoration and Economic Adjustment to HCD Housing Supportive Services</t>
  </si>
  <si>
    <t xml:space="preserve">Allocate MIDD funding in the Housing Supportive Services strategy (RR-01) to account for increased economic forecasts and restoration of previously reduced investments.  </t>
  </si>
  <si>
    <t>MIDD Economic Adjustment to HCD Housing Capital &amp; Rent</t>
  </si>
  <si>
    <t xml:space="preserve">Allocate MIDD funding in the Housing Capital &amp; Rent strategy (RR-03) to account for increased economic forecasts. </t>
  </si>
  <si>
    <t>MIDD Economic Adjustment to HCD Family Intervention Restorative Services</t>
  </si>
  <si>
    <t xml:space="preserve">Allocate MIDD funding in the Family Intervention Restorative Services strategy (CD-13) to account for increased economic forecasts. </t>
  </si>
  <si>
    <t>Trueblood Diversion Services Grant</t>
  </si>
  <si>
    <t xml:space="preserve">Allocate Diversion Services grant award that enhances and expands capacity of Permanent Supportive Housing for Trueblood Class Members over a four-year period. Staffing support includes a project manager position for DCHS to support the project and contract needs of the program and resources for the King County Regional Homelessness Authority (KCRHA) to support referral and operations needs of the program. </t>
  </si>
  <si>
    <t>Climate Equity Capital Pool: White Center Community Hub</t>
  </si>
  <si>
    <t>Implement the White Center Community Hub Project that includes affordable housing and a community center providing community event space, educational and family counseling, primary and behavioral healthcare, and nonprofit office space.</t>
  </si>
  <si>
    <t>Climate Equity Capital Pool: Green Building and Zero Energy Grant Pool</t>
  </si>
  <si>
    <t xml:space="preserve">Select affordable housing projects (rental or homeownership) to install green building elements above what is required by code, with at least one project achieving zero energy. </t>
  </si>
  <si>
    <t>Red Lion Federal Way Hotel Purchase</t>
  </si>
  <si>
    <t>Acquire a hotel property in Federal Way for the purpose of providing shelter to homeless households.</t>
  </si>
  <si>
    <t>Health Through Housing Implementation Plan Adjustments</t>
  </si>
  <si>
    <t xml:space="preserve">Adjust the HTH fund's revenues and expenditures to align with the Health Through Housing Implementation Plan assumptions. </t>
  </si>
  <si>
    <t>SOLID WASTE (EN_A72000)</t>
  </si>
  <si>
    <t>Cedar Hills Landfill Dedicated Work Crew</t>
  </si>
  <si>
    <t>Create a permanent Work Crew at the Cedar Hills Landfill, eliminating the need to pull Work Crews from Transfer Stations.  This will be offset in a reduction of overtime needed.</t>
  </si>
  <si>
    <t>Transfer Station Operator True Up</t>
  </si>
  <si>
    <t>Add authority for number of positions needed to cover standard operations.  This will be offset in a reduction of overtime needed.</t>
  </si>
  <si>
    <t>Transfer Station Supervisors</t>
  </si>
  <si>
    <t xml:space="preserve"> Add supervisor positions to allow for better coverage across the solid waste system.  Currently, supervisors are limited to spending 15% of their time at each station they cover.</t>
  </si>
  <si>
    <t>Expenditure Restriction ER3 Word Correction and Technical Change in ER2</t>
  </si>
  <si>
    <t>Replace the word "arial" to "aerial" in expenditure restriction ER3 and add a technical correction to ER2.</t>
  </si>
  <si>
    <t>AIRPORT (EN_A71000)</t>
  </si>
  <si>
    <t>Environmental Engineer FTE</t>
  </si>
  <si>
    <t xml:space="preserve">Add one Environmental Engineer II FTE position to the Engineering Section team. The Airport's volume of environmental programs and projects is critical to the Airport and county, time-sensitive, and exceeds the workload of our one Environmental Scientist. The Environmental Engineer FTE that was newly appropriated for this biennium was repurposed this Spring for an equally-needed Capital Project Manager role. </t>
  </si>
  <si>
    <t>Electric Aviation Study Costs</t>
  </si>
  <si>
    <t xml:space="preserve">Add additional one-time appropriation to support implementation of a WA State Dept. of Transportation study outcome related to electric aviation. This appropriation will fund design and installation of two electric aircraft charging stations. Reference EBS project 1028679. </t>
  </si>
  <si>
    <t>RADIO COMMUNICATIONS SERVICES (EN_A21300)</t>
  </si>
  <si>
    <t>Transfer funds to the Radio Transition Plan Project in the KCIT Radio Capital Project Fund (000003473).</t>
  </si>
  <si>
    <t xml:space="preserve">Transfer funds to support the Radio Transition Plan Capital Project. The project will plan and implement the transition of the current radio operation to a post-Puget Sound Emergency Radio Network (PSERN) operation model. PSERN is expected to go live in 2023.  </t>
  </si>
  <si>
    <t>WASTEWATER TREATMENT (EN_A46100)</t>
  </si>
  <si>
    <t xml:space="preserve"> Council Auditor Rate Model</t>
  </si>
  <si>
    <t>Fund additional recommendations based on King County Council audit findings that an independent party review the Capacity Charge model and methodology on a regular basis.</t>
  </si>
  <si>
    <t xml:space="preserve"> Education Program Development</t>
  </si>
  <si>
    <t xml:space="preserve">Replace 1.5 TLT positions into FTE staff positions to support programs for high school inters, at-risk youth, Resource Recovery, and support City Soil Farm. </t>
  </si>
  <si>
    <t>SDA and TLT Conversion to 2 FTEs</t>
  </si>
  <si>
    <t>Convert one existing special duty position and one term limited position to two full time staff positions to maintain on-going support for permitting, property management, and community services for capital projects.</t>
  </si>
  <si>
    <t xml:space="preserve">Education Specialist </t>
  </si>
  <si>
    <t>Add permanent position authority for an Education Specialist position which is shared position between Environmental and Community Services (ECS) and Resource Recovery (RR). The focus of this position is building curriculum and outreach with a focus on the products produced through wastewater treatment</t>
  </si>
  <si>
    <t>Resource Recovery Marketing and Communication Manager</t>
  </si>
  <si>
    <t>Add permanent position authority for a Marketing and Communications Manager who will work with each unit in the section to lead the development of communications plans for both internal and external audiences on Loop biosolids, recycled water, energy, technology assessment, and sustainability programs.</t>
  </si>
  <si>
    <t>Industrial Waste Surcharge Fee Calculation Study</t>
  </si>
  <si>
    <t xml:space="preserve">Add appropriation to engage a consultant to update the Industrial Waste Surcharge calculation. </t>
  </si>
  <si>
    <t>Replace existing PPD TLT’s with FTE’s</t>
  </si>
  <si>
    <t>Replace 25 existing Term-Limited-Temporary (TLT) positions with Full-Time-Equivalent (FTE) career service positions for the Project Planning and Delivery (PPD) Section in support of WTD’s capital portfolio of programs, projects, and contracts.</t>
  </si>
  <si>
    <t>TRANSIT (EN_A46410)</t>
  </si>
  <si>
    <t>Direct Bus Service Resources</t>
  </si>
  <si>
    <t>Provide direct resources to accommodate the operation of 241,000 fixed route bus service hours above what was planned in the adopted budget by Fall 2022. This includes resources for bus operators, mechanics, and diesel to support Metro service, including service funded by the Seattle Transportation Benefit District.</t>
  </si>
  <si>
    <t>COVID-19  Response – HVAC Improvements</t>
  </si>
  <si>
    <t>Upgrade HVAC (Heating, Ventilation, and Air Conditioning) systems and filtration at Metro facilities and for Water Taxi vehicles. This will improve air quality and safety for customers and employees.</t>
  </si>
  <si>
    <t>COVID-19  Response - Hybrid Work &amp; Impacts</t>
  </si>
  <si>
    <t>Support Metro’s transition to a hybrid work environment by funding the reconfiguration of King Street Center, technology upgrades for Metro’s Bus Bases and Satellite locations, and Records Management support as Metro transitions to primarily electronic records.</t>
  </si>
  <si>
    <t xml:space="preserve">COVID-19  Response – Operations Staffing &amp; Impacts </t>
  </si>
  <si>
    <t>Respond to impacts from the COVID-19 pandemic by adding temporary resources to maintain increased cleaning and address backlog of critical work needs in Bus Operations, Vehicle Maintenance, Transit Facilities, and Safety. Also adds ongoing resources for operations management due to changed service levels and increased staffing for bus operators.</t>
  </si>
  <si>
    <t>COVID-19  Response - Rebuilding Ridership</t>
  </si>
  <si>
    <t>Add one-time resources for research and evaluation, marketing, strategic communications and incentive-based programs to rebuild ridership both on Metro and in the vanpool program, with a focus on priority populations as defined in Metro’s Mobility Framework.</t>
  </si>
  <si>
    <t>Organizational Health - Employee Wellbeing &amp; Development</t>
  </si>
  <si>
    <t>Add staffing and consulting support to create robust, cohesive development and wellbeing programs for Metro. This includes learning &amp; development, apprenticeship and training programs.</t>
  </si>
  <si>
    <t>Employee Services—Recruiting, Reporting, and Administration</t>
  </si>
  <si>
    <t>Provide TLT and FTE staffing in Metro's Employee Services division in response to increased needs in recruiting, employee communications, and administrative support.</t>
  </si>
  <si>
    <t>Provisos P5 and P8 Date Changes</t>
  </si>
  <si>
    <t>Change Proviso 5 SaFE Reform Implementation due date from 9/30/21 to 12/1/21; Change Proviso 8 Shoreline Transit Oriented Development due date from 9/30/2021 to 6/30/2022;</t>
  </si>
  <si>
    <t>SaFE Reform</t>
  </si>
  <si>
    <t>Add funding for pilots and consulting efforts in support of the Safety, Security and Fare Enforcement (SaFE) Reform Initiative. This initiative aims to co-create and amend safety, security, and fare enforcement policies and practices that may cause disproportionate negative impacts or perpetuate inequities largely resulting from systemic racism or risk to employees.</t>
  </si>
  <si>
    <t>Business Transformation</t>
  </si>
  <si>
    <t>Support Metro's Business Transformation efforts for the current biennium, providing funding for a dedicated team to facilitate this process through 2024 and resources to support new processes, tools, and techniques for Metro to achieve its long-term goals.</t>
  </si>
  <si>
    <t>Flexible Service Investments in Unincorporated and Rural Communities</t>
  </si>
  <si>
    <t>Support development and expansion of flexible services in rural areas and unincorporated areas consistent with adopted Metro policies and service guidelines, with a focus on serving populations where needs are greatest.</t>
  </si>
  <si>
    <t>Marine West Seattle Service &amp; Electrification Planning</t>
  </si>
  <si>
    <t>Support the operation of West Seattle Water Taxi summer service levels throughout the winter season in order to mitigate the West Seattle Bridge closure, with revenue-backing from City of Seattle. Also includes a request to fund planning for the conversion of Marine fleet and infrastructure to zero-emissions in support of SCAP goals.</t>
  </si>
  <si>
    <t>Process Improvement-Consultant and Staff Support</t>
  </si>
  <si>
    <t>Add TLT staffing, consulting, supplies, and training support to pilot process improvements for Metro in the areas of asset management, financial services, technology, performance monitoring, and administrative services.</t>
  </si>
  <si>
    <t>Battery Bus Implementation &amp; Support</t>
  </si>
  <si>
    <t>Support the delivery of 40 new zero emission buses (BEBs) this biennium with the addition of 3 TLTs. These resources will help support the different needs of charging for BEBs vs. diesel fueling for hybrids.</t>
  </si>
  <si>
    <t>S2_016</t>
  </si>
  <si>
    <t xml:space="preserve">Marine Facilities and Vessel Repairs </t>
  </si>
  <si>
    <t>Repair Seacrest Dock for safe vessel operations, refurbish Pier 50 terminal gangway to preserve asset, purchase and replace Pier 48 gangway and ramp for safe employee access to maintenance barge, and replace sets of vessel generators on two vessels needed for stronger power and to reduce emissions.</t>
  </si>
  <si>
    <t>S2_017</t>
  </si>
  <si>
    <t>Onboard Bus Video Personnel Support</t>
  </si>
  <si>
    <t>Add temporary staffing to support increased requests for retrieval of evidentiary video recordings related to Safety and Security incidents that occur on King County Metro coaches until the Video Management System and Next Gen Wireless projects are fully operational (estimated 2024).</t>
  </si>
  <si>
    <t>S2_018</t>
  </si>
  <si>
    <t>LINK Expanded System Operations</t>
  </si>
  <si>
    <t>Support Rail Operations functions for the opening of the East Link light rail extension scheduled to open in 2023 as part of Sound Transit’s Mass Transit Expansion Plan. Resources are fully reimbursed by Sound Transit.</t>
  </si>
  <si>
    <t>S2_019</t>
  </si>
  <si>
    <t>LINK Administration &amp; Management</t>
  </si>
  <si>
    <t>Support the opening of East Link light rail extension scheduled to open in 2023 as part of Sound Transit’s Mass Transit Expansion Plan. Resources are fully reimbursed by Sound Transit.</t>
  </si>
  <si>
    <t>LINK Expanded Facilities Maintenance</t>
  </si>
  <si>
    <t>Support Facilities Maintenance functions for the opening of the East Link light rail extension scheduled to open in 2023 as part of Sound Transit’s Mass Transit Expansion Plan. Resources are fully reimbursed by Sound Transit.</t>
  </si>
  <si>
    <t>LINK Expanded System Track, Signal &amp; Power Maintenance</t>
  </si>
  <si>
    <t>Support maintenance of rail alignment and track maintenance for the opening of the East Link light rail extension scheduled to open in 2023 as part of Sound Transit’s Mass Transit Expansion Plan. Resources are fully reimbursed by Sound Transit.</t>
  </si>
  <si>
    <t>LINK Expanded System Vehicle Maintenance</t>
  </si>
  <si>
    <t>Support maintenance of new light rail vehicles for the opening of the East Link extension scheduled to open in 2023 as part of Sound Transit’s Mass Transit Expansion Plan. Resources are fully reimbursed by Sound Transit.</t>
  </si>
  <si>
    <t>Capital Program Staffing &amp; Support</t>
  </si>
  <si>
    <t>Support Metro’s capital program with the addition of seven FTEs and one TLT. These resources are all assumed to fully charge to capital projects.</t>
  </si>
  <si>
    <t>Revenue Updates</t>
  </si>
  <si>
    <t>Update various revenue sources, including internal projections and the updated OEFA revenue forecast.</t>
  </si>
  <si>
    <t>S2_026</t>
  </si>
  <si>
    <t>Administrative &amp; Contractual Updates</t>
  </si>
  <si>
    <t>Fund ongoing operations and maintenance of capital technology projects set to come online in 2021-2022, contract funding to finish Metro's Policy work originally budgeted in 2019-2020, and other adjustments to contract rates for items included in the 2021-2022 Budget.</t>
  </si>
  <si>
    <t>S2_027</t>
  </si>
  <si>
    <t>Grant or Partner Backed Adjustments</t>
  </si>
  <si>
    <t>Support revenue backed activities that support our Partners and make transit faster, more reliable and accessible. This includes support for Operator picks, NextGen ORCA readers, and research into the Subsidized Annual Pass Program.</t>
  </si>
  <si>
    <t>S2_028</t>
  </si>
  <si>
    <t>Net-Zero Adjustments</t>
  </si>
  <si>
    <t>Implement miscellaneous Net-Zero Adjustments.</t>
  </si>
  <si>
    <t>S2_029</t>
  </si>
  <si>
    <t>Subsidized Annual Pass Program Adjustment</t>
  </si>
  <si>
    <t>Reduce the spending authority for the Subsidized Annual Pass Program based on updated projections for program enrollment. The package also reduces prorated revenue accordingly.</t>
  </si>
  <si>
    <t>S2_030</t>
  </si>
  <si>
    <t>Health Through Housing Investments</t>
  </si>
  <si>
    <t>Allow Metro to deliver tailored mobility services and products to support the DCHS-led Health Through Housing initiative.</t>
  </si>
  <si>
    <t>SAFETY AND CLAIMS MANAGEMENT (EN_A66600)</t>
  </si>
  <si>
    <t xml:space="preserve">Safety Supervisor </t>
  </si>
  <si>
    <t>Add one Safety Supervisor FTE position to oversee King County’s Health &amp; Safety Officers and the Occupational Education and Training team. Additionally, this position would provide consultation services as well as establish an overall workplan in collaboration with Departmental teams, and King County’s worker’s compensation program.</t>
  </si>
  <si>
    <t xml:space="preserve">Safety and Claims Manager </t>
  </si>
  <si>
    <t>Add one Safety and Claim Manager FTE position to provide leadership in the development of injury prevention programs for employees.</t>
  </si>
  <si>
    <t xml:space="preserve">Safety and Health Professional </t>
  </si>
  <si>
    <t>Add one Safety and Health Professional FTE  position to support King County’s safety program.  The ongoing safety issues, including workplace injuries, fires, and heightened awareness of the role of "Safety" require a position to support the body of work.</t>
  </si>
  <si>
    <t>FINANCE AND BUSINESS OPERATIONS (EN_A13800)</t>
  </si>
  <si>
    <t>Demand-Driven Procurement Staff</t>
  </si>
  <si>
    <t xml:space="preserve">Add six Procurement staff FTE positions to support additional volumes (driven mostly by COVID-19  programming) and address employee concerns about workloads. </t>
  </si>
  <si>
    <t>BDCC for Pro-Equity Procurement</t>
  </si>
  <si>
    <t>Add two BDCC FTE staff positions to support Executive order on pro-equity procurement.</t>
  </si>
  <si>
    <t xml:space="preserve">FTE for Training and Federal Reporting </t>
  </si>
  <si>
    <t>Add two FTE positions for Training and Federal Reporting to support federal grant reporting for CRF / ARPA / CLFRF funds on an ongoing basis</t>
  </si>
  <si>
    <t>KCIT Support for Treasury due to PTAS Delay</t>
  </si>
  <si>
    <t>Add KCIT support for Treasury operating due to PTAS delay through the end of 2022.</t>
  </si>
  <si>
    <t>Treasury Investment Management Support</t>
  </si>
  <si>
    <t>Add one FTE position for Treasury Investment Management support of Treasury’s investment pool and debt management team that requires the support from a full-time senior accountant position to support the growing workload of the current team.</t>
  </si>
  <si>
    <t>TLT HR Position for Recruitment Support</t>
  </si>
  <si>
    <t>Add one TLT position for HR recruitment support due to significantly larger number of recruitments than capacity. FBOD HR needs a dedicated recruiter to add capacity to HR team to handle the large current number of recruitments.</t>
  </si>
  <si>
    <t>Two FTE Positions in BDCC</t>
  </si>
  <si>
    <t xml:space="preserve">Add two FTE positions in BDCC to adjust to increased workload based on the Priority Hire threshold for projects subject to the new lower MCWA threshold from $15M to $5M. </t>
  </si>
  <si>
    <t>Support for County-wide Disparity Study</t>
  </si>
  <si>
    <t>Fund a disparity study to analyze the availability of majority, minority, and women-owned firms able and willing to perform work for King County, and the County’s utilization of those firms, whether there are any disparities between availability and utilization rates, and the factors contributing to any identified disparities. The study will also assess race and gender-neutral strategies used by King County to reduce disparities and identify procurement process improvements.</t>
  </si>
  <si>
    <t>BUSINESS RESOURCE CENTER (EN_A30000)</t>
  </si>
  <si>
    <t>BI Insights Operations</t>
  </si>
  <si>
    <t xml:space="preserve">Request to convert six temporary resources to FTE in order to maintain and support the BI Insights service. The BRC currently relies on one-time funding for contracting and TLT employees. The six positions will ensure continuity and viability of County enterprise wide BI Insights service and operations and reduce the need for consulting resources by $250,000. </t>
  </si>
  <si>
    <t xml:space="preserve"> BRC Procurement and Payable Analytics and Dashboards</t>
  </si>
  <si>
    <t xml:space="preserve">Request temporary staff augmentation to fulfill new demand for additional BI Insights analytics and dashboards to support FBOD Procurement operations and increased agency demand for Procurement services driven by COVID-19  relief, American Rescue Plan and ramp up of Harbor View construction project. </t>
  </si>
  <si>
    <t>EMPLOYEE BENEFITS (EN_A42900)</t>
  </si>
  <si>
    <t xml:space="preserve">Employees Leaves Strategist/Lead </t>
  </si>
  <si>
    <t>Add one FTE position to oversee the strategy, policy, and implementation of various employee leaves programs in partnership with King County agencies and union representatives.</t>
  </si>
  <si>
    <t xml:space="preserve">Benefits Contracts Administrator </t>
  </si>
  <si>
    <t>Add one Benefits Contracts Administrator FTE position to support a growing need in DHR related to the administration of employee benefits and HR contracts.</t>
  </si>
  <si>
    <t>FACILITIES MANAGEMENT DIVISION (EN_A60100)</t>
  </si>
  <si>
    <t>HTH Hotels/Motels  O&amp;M and Security Support</t>
  </si>
  <si>
    <t>Fund operating and staffing costs to include security services - maintenance staffing, supplies and contracted support for maintenance as needed. Cost estimated from September 1, 2021 – December 2022.</t>
  </si>
  <si>
    <t>KCCH Enhance Security Services</t>
  </si>
  <si>
    <t>Add security staffing to support KCCH security services, which includes six security officers and one sergeant. The proposal includes budget for the installation of security locks for restrooms in the King County Courthouse and a Supervisor II FTE position.</t>
  </si>
  <si>
    <t>OFFICE OF RISK MANAGEMENT SERVICES (EN_A15400)</t>
  </si>
  <si>
    <t xml:space="preserve">Federal COVID-19  Funding Contract Review Resource </t>
  </si>
  <si>
    <t xml:space="preserve">Add one PPM II TLT from October 2021 through December 2022 in support of the significant increase in Risk Management work associated with the expected CLFR funded contracts. An increase of 1,500 contracts will need review by the ORMS insurance &amp; contracts team, which includes setting of insurance requirements and negotiation. </t>
  </si>
  <si>
    <t>KCIT SERVICES  (EN_A43200)</t>
  </si>
  <si>
    <t>Additional Microsoft License Costs for Multi-Factor Authentication Rollout for Peoplesoft Users</t>
  </si>
  <si>
    <t>Purchase additional licenses required for County users to have Multi-Factor Authentication when they access Peoplesoft.</t>
  </si>
  <si>
    <t>Equipment for Criminal Justice Information Systems (CJIS) Infrastructure</t>
  </si>
  <si>
    <t>Purchase network equipment in order to implement Enterprise Tableau in the Criminal Justice Information Systems environment.</t>
  </si>
  <si>
    <t>Transfer Budget to Fund Capital Projects in the KCIT Capital Fund</t>
  </si>
  <si>
    <t>Add additional budget to transfer the accumulated funds in the KCIT Services Fund to support various capital projects in the KCIT Capital Project Fund.</t>
  </si>
  <si>
    <t>Containers Project Implementation</t>
  </si>
  <si>
    <t>Implement a Kubernetes Containers environment in Microsoft Azure. The effort will include the necessary components to host the King County public web site as containers and provide a hosting platform for additional containers applications to be hosted.</t>
  </si>
  <si>
    <t>Ongoing Support Cost for the Information Technology Financial Management (ITFM) Tool</t>
  </si>
  <si>
    <t>Pay for the ongoing Information Technology Financial Management tool support cost after project implementation.</t>
  </si>
  <si>
    <t>KC Intranet Refresh</t>
  </si>
  <si>
    <t xml:space="preserve">Update the KCWeb employee intranet to provide a viable platform for content currently on the KC.gov website. Shifting the existing intranet experience to a supported version of SharePoint will eliminate the confusion of having internal topics mixed into the externally facing site and reduce the burden of the financial cost of translation (a requirement for all content on Kingcounty.gov). </t>
  </si>
  <si>
    <t>EMPLOYEE DEFERRED COMPENSATION ADMINISTRATION (EN_A13300)</t>
  </si>
  <si>
    <t>Grand Total for Report</t>
  </si>
  <si>
    <t>Restore Executive Protection Unit to support pre-COVID levels.</t>
  </si>
  <si>
    <t>Move expenditure authority for the DPD Community Passageways contract to the DCHS Employment and Education Resources (EER) Fund because this contract is administered by DCHS.</t>
  </si>
  <si>
    <t>Convert two contract specialists TLT positions to FTE to address ongoing capital project delivery. The positions will continue to be fully funded by the capital improvement program in Parks Capital Funds 3160 and 3581.</t>
  </si>
  <si>
    <t xml:space="preserve">Provide funding for a consultant to review DAJD staffing practices and identify options to align with best practices.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</si>
</sst>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_(* #,##0_);_(* \(#,##0\);_(* &quot;-&quot;??_);_(@_)"/>
  </numFmts>
  <fonts count="10">
    <font>
      <sz val="11"/>
      <color theme="1"/>
      <name val="Calibri"/>
      <family val="2"/>
    </font>
    <font>
      <sz val="10"/>
      <name val="Arial"/>
      <family val="2"/>
    </font>
    <font>
      <sz val="11"/>
      <color theme="1"/>
      <name val="Calibri"/>
      <family val="2"/>
      <scheme val="minor"/>
    </font>
    <font>
      <b/>
      <sz val="13.8"/>
      <color theme="1"/>
      <name val="Calibri"/>
      <family val="2"/>
      <scheme val="minor"/>
    </font>
    <font>
      <b/>
      <sz val="18"/>
      <color theme="1"/>
      <name val="Calibri"/>
      <family val="2"/>
      <scheme val="minor"/>
    </font>
    <font>
      <b/>
      <sz val="12"/>
      <color theme="1"/>
      <name val="Calibri"/>
      <family val="2"/>
      <scheme val="minor"/>
    </font>
    <font>
      <sz val="10"/>
      <color rgb="FF000000"/>
      <name val="Calibri"/>
      <family val="2"/>
      <scheme val="minor"/>
    </font>
    <font>
      <b/>
      <sz val="11"/>
      <color theme="0"/>
      <name val="Calibri"/>
      <family val="2"/>
    </font>
    <font>
      <b/>
      <sz val="11"/>
      <color theme="1"/>
      <name val="Calibri"/>
      <family val="2"/>
    </font>
    <font>
      <b/>
      <sz val="12"/>
      <color theme="0"/>
      <name val="Calibri"/>
      <family val="2"/>
    </font>
  </fonts>
  <fills count="5">
    <fill>
      <patternFill/>
    </fill>
    <fill>
      <patternFill patternType="gray125"/>
    </fill>
    <fill>
      <patternFill patternType="solid">
        <fgColor rgb="FFFFFFFF"/>
        <bgColor indexed="64"/>
      </patternFill>
    </fill>
    <fill>
      <patternFill patternType="solid">
        <fgColor theme="8"/>
        <bgColor indexed="64"/>
      </patternFill>
    </fill>
    <fill>
      <patternFill patternType="solid">
        <fgColor theme="8" tint="0.7999799847602844"/>
        <bgColor indexed="64"/>
      </patternFill>
    </fill>
  </fills>
  <borders count="4">
    <border>
      <left/>
      <right/>
      <top/>
      <bottom/>
      <diagonal/>
    </border>
    <border>
      <left/>
      <right/>
      <top style="thin">
        <color theme="8" tint="0.39998000860214233"/>
      </top>
      <bottom/>
    </border>
    <border>
      <left/>
      <right style="thin">
        <color theme="8" tint="0.39998000860214233"/>
      </right>
      <top style="thin">
        <color theme="8" tint="0.39998000860214233"/>
      </top>
      <bottom/>
    </border>
    <border>
      <left/>
      <right/>
      <top style="thin">
        <color theme="8" tint="0.39998000860214233"/>
      </top>
      <bottom style="thin">
        <color theme="8" tint="0.3999800086021423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2" fontId="2" fillId="0" borderId="0" xfId="0" applyNumberFormat="1" applyFont="1" applyAlignment="1">
      <alignment horizontal="right" vertical="center" wrapText="1"/>
    </xf>
    <xf numFmtId="2" fontId="2" fillId="0" borderId="0" xfId="0" applyNumberFormat="1" applyFont="1" applyAlignment="1">
      <alignment horizontal="center" vertical="center" wrapText="1"/>
    </xf>
    <xf numFmtId="2" fontId="2" fillId="0" borderId="0" xfId="0" applyNumberFormat="1" applyFont="1" applyAlignment="1">
      <alignment vertical="center" wrapText="1"/>
    </xf>
    <xf numFmtId="2" fontId="2" fillId="2" borderId="0" xfId="0" applyNumberFormat="1" applyFont="1" applyFill="1" applyAlignment="1">
      <alignment horizontal="center" vertical="center" wrapText="1"/>
    </xf>
    <xf numFmtId="2" fontId="5" fillId="2" borderId="0" xfId="0" applyNumberFormat="1" applyFont="1" applyFill="1" applyAlignment="1">
      <alignment horizontal="left" vertical="center" wrapText="1"/>
    </xf>
    <xf numFmtId="2" fontId="5" fillId="2" borderId="0" xfId="0" applyNumberFormat="1" applyFont="1" applyFill="1" applyAlignment="1">
      <alignment horizontal="center" vertical="center" wrapText="1"/>
    </xf>
    <xf numFmtId="165" fontId="5" fillId="0" borderId="0" xfId="18" applyNumberFormat="1" applyFont="1" applyFill="1" applyAlignment="1">
      <alignment horizontal="right" vertical="center" wrapText="1"/>
    </xf>
    <xf numFmtId="164" fontId="5" fillId="2" borderId="0" xfId="18" applyNumberFormat="1" applyFont="1" applyFill="1" applyAlignment="1">
      <alignment horizontal="right" vertical="center" wrapText="1"/>
    </xf>
    <xf numFmtId="165" fontId="5" fillId="2" borderId="0" xfId="18" applyNumberFormat="1" applyFont="1" applyFill="1" applyAlignment="1">
      <alignment horizontal="right" vertical="center" wrapText="1"/>
    </xf>
    <xf numFmtId="165" fontId="2" fillId="0" borderId="0" xfId="18" applyNumberFormat="1" applyFont="1" applyFill="1" applyAlignment="1">
      <alignment horizontal="right" vertical="center" wrapText="1"/>
    </xf>
    <xf numFmtId="165" fontId="2" fillId="0" borderId="0" xfId="18" applyNumberFormat="1" applyFont="1" applyAlignment="1">
      <alignment horizontal="right" vertical="center" wrapText="1"/>
    </xf>
    <xf numFmtId="2" fontId="2" fillId="0" borderId="0" xfId="0" applyNumberFormat="1" applyFont="1" applyFill="1" applyBorder="1" applyAlignment="1">
      <alignment vertical="center" wrapText="1"/>
    </xf>
    <xf numFmtId="0" fontId="6" fillId="0" borderId="0" xfId="0" applyFont="1" applyFill="1" applyBorder="1" applyAlignment="1">
      <alignment horizontal="right" vertical="center" wrapText="1"/>
    </xf>
    <xf numFmtId="2" fontId="2" fillId="0" borderId="0" xfId="0" applyNumberFormat="1" applyFont="1" applyBorder="1" applyAlignment="1">
      <alignment vertical="center" wrapText="1"/>
    </xf>
    <xf numFmtId="165" fontId="5" fillId="2" borderId="0" xfId="18" applyNumberFormat="1" applyFont="1" applyFill="1" applyBorder="1" applyAlignment="1">
      <alignment horizontal="right" vertical="center" wrapText="1"/>
    </xf>
    <xf numFmtId="164" fontId="2" fillId="0" borderId="0" xfId="18" applyNumberFormat="1" applyFont="1" applyAlignment="1">
      <alignment horizontal="right" vertical="center" wrapText="1"/>
    </xf>
    <xf numFmtId="2" fontId="3" fillId="2" borderId="0" xfId="0" applyNumberFormat="1" applyFont="1" applyFill="1" applyAlignment="1">
      <alignment horizontal="left" vertical="center" wrapText="1"/>
    </xf>
    <xf numFmtId="0" fontId="7" fillId="3" borderId="1" xfId="0" applyFont="1" applyFill="1" applyBorder="1" applyAlignment="1">
      <alignment horizontal="right" vertical="center" wrapText="1"/>
    </xf>
    <xf numFmtId="0" fontId="7" fillId="3" borderId="1" xfId="0" applyFont="1" applyFill="1" applyBorder="1" applyAlignment="1">
      <alignment horizontal="center" vertical="center"/>
    </xf>
    <xf numFmtId="0" fontId="0" fillId="4" borderId="1" xfId="0" applyFont="1" applyFill="1" applyBorder="1" applyAlignment="1">
      <alignment vertical="center"/>
    </xf>
    <xf numFmtId="0" fontId="0" fillId="4" borderId="1" xfId="0" applyFont="1" applyFill="1" applyBorder="1" applyAlignment="1">
      <alignment horizontal="center" vertical="center"/>
    </xf>
    <xf numFmtId="0" fontId="0" fillId="4" borderId="1" xfId="0" applyFont="1" applyFill="1" applyBorder="1" applyAlignment="1">
      <alignment vertical="center" wrapText="1"/>
    </xf>
    <xf numFmtId="165" fontId="0" fillId="4" borderId="1" xfId="18" applyNumberFormat="1" applyFont="1" applyFill="1" applyBorder="1" applyAlignment="1">
      <alignment horizontal="right" vertical="center"/>
    </xf>
    <xf numFmtId="164" fontId="0" fillId="4" borderId="1" xfId="18" applyNumberFormat="1" applyFont="1" applyFill="1" applyBorder="1" applyAlignment="1">
      <alignment horizontal="right" vertical="center"/>
    </xf>
    <xf numFmtId="165" fontId="0" fillId="4" borderId="2" xfId="18" applyNumberFormat="1" applyFont="1" applyFill="1" applyBorder="1" applyAlignment="1">
      <alignment horizontal="right"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165" fontId="0" fillId="0" borderId="1" xfId="18" applyNumberFormat="1" applyFont="1" applyBorder="1" applyAlignment="1">
      <alignment horizontal="right" vertical="center"/>
    </xf>
    <xf numFmtId="164" fontId="0" fillId="0" borderId="1" xfId="18" applyNumberFormat="1" applyFont="1" applyBorder="1" applyAlignment="1">
      <alignment horizontal="right" vertical="center"/>
    </xf>
    <xf numFmtId="165" fontId="0" fillId="0" borderId="2" xfId="18" applyNumberFormat="1" applyFont="1" applyBorder="1" applyAlignment="1">
      <alignment horizontal="right" vertical="center" wrapText="1"/>
    </xf>
    <xf numFmtId="0" fontId="0" fillId="0" borderId="3" xfId="0" applyFont="1" applyBorder="1" applyAlignment="1">
      <alignment vertical="center"/>
    </xf>
    <xf numFmtId="0" fontId="0" fillId="0" borderId="3" xfId="0" applyFont="1" applyBorder="1" applyAlignment="1">
      <alignment horizontal="center" vertical="center"/>
    </xf>
    <xf numFmtId="0" fontId="8" fillId="0" borderId="3" xfId="0" applyFont="1" applyBorder="1" applyAlignment="1">
      <alignment vertical="center" wrapText="1"/>
    </xf>
    <xf numFmtId="0" fontId="8" fillId="0" borderId="3" xfId="0" applyFont="1" applyBorder="1" applyAlignment="1">
      <alignment horizontal="center" vertical="center"/>
    </xf>
    <xf numFmtId="0" fontId="8" fillId="0" borderId="3" xfId="0" applyFont="1" applyBorder="1" applyAlignment="1">
      <alignment vertical="center"/>
    </xf>
    <xf numFmtId="165" fontId="8" fillId="0" borderId="3" xfId="18" applyNumberFormat="1" applyFont="1" applyBorder="1" applyAlignment="1">
      <alignment horizontal="right" vertical="center"/>
    </xf>
    <xf numFmtId="164" fontId="8" fillId="0" borderId="3" xfId="18" applyNumberFormat="1" applyFont="1" applyBorder="1" applyAlignment="1">
      <alignment horizontal="right" vertical="center"/>
    </xf>
    <xf numFmtId="0" fontId="9" fillId="3" borderId="1" xfId="0" applyFont="1" applyFill="1" applyBorder="1" applyAlignment="1">
      <alignment vertical="center" wrapText="1"/>
    </xf>
    <xf numFmtId="0" fontId="9" fillId="3" borderId="1" xfId="0" applyFont="1" applyFill="1" applyBorder="1" applyAlignment="1">
      <alignment horizontal="center" vertical="center"/>
    </xf>
    <xf numFmtId="0" fontId="9" fillId="3" borderId="1" xfId="0" applyFont="1" applyFill="1" applyBorder="1" applyAlignment="1">
      <alignment vertical="center"/>
    </xf>
    <xf numFmtId="165" fontId="9" fillId="3" borderId="1" xfId="18" applyNumberFormat="1" applyFont="1" applyFill="1" applyBorder="1" applyAlignment="1">
      <alignment horizontal="right" vertical="center"/>
    </xf>
    <xf numFmtId="164" fontId="9" fillId="3" borderId="1" xfId="18" applyNumberFormat="1" applyFont="1" applyFill="1" applyBorder="1" applyAlignment="1">
      <alignment horizontal="right" vertical="center"/>
    </xf>
    <xf numFmtId="165" fontId="9" fillId="3" borderId="1" xfId="18" applyNumberFormat="1" applyFont="1" applyFill="1" applyBorder="1" applyAlignment="1">
      <alignment horizontal="right" vertical="center" wrapText="1"/>
    </xf>
    <xf numFmtId="0" fontId="4" fillId="2" borderId="0" xfId="0" applyFont="1" applyFill="1" applyAlignment="1">
      <alignment horizontal="left" vertical="center" wrapText="1"/>
    </xf>
    <xf numFmtId="0" fontId="0" fillId="0" borderId="1"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dMergeSour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2021-2022 METADATA "/>
      <sheetName val="Summary Level OPEXRPT"/>
      <sheetName val="SummaryOPEX"/>
      <sheetName val="EP Source"/>
      <sheetName val="SOURCE"/>
      <sheetName val="Insert into Source tab"/>
      <sheetName val="CIP LOAD TO PBCS (2)"/>
      <sheetName val="Mid Function for Titles"/>
      <sheetName val="PIC INFORMATION"/>
    </sheetNames>
    <sheetDataSet>
      <sheetData sheetId="0"/>
      <sheetData sheetId="1"/>
      <sheetData sheetId="2"/>
      <sheetData sheetId="3"/>
      <sheetData sheetId="4"/>
      <sheetData sheetId="5">
        <row r="8">
          <cell r="B8" t="str">
            <v>EN_A02000</v>
          </cell>
          <cell r="C8" t="str">
            <v>COUNCIL ADMINISTRATION</v>
          </cell>
          <cell r="D8">
            <v>1399415</v>
          </cell>
          <cell r="E8">
            <v>1400000</v>
          </cell>
          <cell r="F8">
            <v>3</v>
          </cell>
          <cell r="G8">
            <v>1</v>
          </cell>
          <cell r="H8">
            <v>6</v>
          </cell>
          <cell r="I8">
            <v>10</v>
          </cell>
        </row>
        <row r="9">
          <cell r="B9" t="str">
            <v>EN_A03000</v>
          </cell>
          <cell r="C9" t="str">
            <v>HEARING EXAMINER</v>
          </cell>
          <cell r="D9">
            <v>48500</v>
          </cell>
          <cell r="E9">
            <v>49000</v>
          </cell>
          <cell r="F9">
            <v>0</v>
          </cell>
          <cell r="G9">
            <v>2</v>
          </cell>
          <cell r="H9">
            <v>7</v>
          </cell>
          <cell r="I9">
            <v>10</v>
          </cell>
        </row>
        <row r="10">
          <cell r="B10" t="str">
            <v>EN_A04000</v>
          </cell>
          <cell r="C10" t="str">
            <v>COUNTY AUDITOR</v>
          </cell>
          <cell r="D10">
            <v>197500</v>
          </cell>
          <cell r="E10">
            <v>198000</v>
          </cell>
          <cell r="F10">
            <v>0</v>
          </cell>
          <cell r="G10">
            <v>3</v>
          </cell>
          <cell r="H10">
            <v>8</v>
          </cell>
          <cell r="I10">
            <v>10</v>
          </cell>
        </row>
        <row r="11">
          <cell r="B11" t="str">
            <v>EN_A05000</v>
          </cell>
          <cell r="C11" t="str">
            <v>OMBUDS/TAX ADVISOR</v>
          </cell>
          <cell r="D11">
            <v>61576</v>
          </cell>
          <cell r="E11">
            <v>62000</v>
          </cell>
          <cell r="F11">
            <v>0.5</v>
          </cell>
          <cell r="G11">
            <v>4</v>
          </cell>
          <cell r="H11">
            <v>9</v>
          </cell>
          <cell r="I11">
            <v>10</v>
          </cell>
        </row>
        <row r="12">
          <cell r="B12" t="str">
            <v>EN_A06000</v>
          </cell>
          <cell r="C12" t="str">
            <v>KING COUNTY CIVIC TELEVISION</v>
          </cell>
          <cell r="D12">
            <v>56000</v>
          </cell>
          <cell r="E12">
            <v>56000</v>
          </cell>
          <cell r="F12">
            <v>0</v>
          </cell>
          <cell r="G12">
            <v>5</v>
          </cell>
          <cell r="H12">
            <v>10</v>
          </cell>
          <cell r="I12">
            <v>10</v>
          </cell>
        </row>
        <row r="13">
          <cell r="B13" t="str">
            <v>EN_A07000</v>
          </cell>
          <cell r="C13" t="str">
            <v>BOARD OF APPEALS</v>
          </cell>
          <cell r="D13">
            <v>75183</v>
          </cell>
          <cell r="E13">
            <v>76000</v>
          </cell>
          <cell r="F13">
            <v>0.5</v>
          </cell>
          <cell r="G13">
            <v>6</v>
          </cell>
          <cell r="H13">
            <v>11</v>
          </cell>
          <cell r="I13">
            <v>10</v>
          </cell>
        </row>
        <row r="14">
          <cell r="B14" t="str">
            <v>EN_A08500</v>
          </cell>
          <cell r="C14" t="str">
            <v>OFFICE OF LAW ENFORCEMENT OVERSIGHT</v>
          </cell>
          <cell r="D14">
            <v>10000</v>
          </cell>
          <cell r="E14">
            <v>10000</v>
          </cell>
          <cell r="F14">
            <v>0</v>
          </cell>
          <cell r="G14">
            <v>7</v>
          </cell>
          <cell r="H14">
            <v>12</v>
          </cell>
          <cell r="I14">
            <v>10</v>
          </cell>
        </row>
        <row r="15">
          <cell r="B15" t="str">
            <v>EN_A08700</v>
          </cell>
          <cell r="C15" t="str">
            <v>OFFICE OF ECONOMIC AND FINANCIAL ANALYSIS</v>
          </cell>
          <cell r="D15">
            <v>20000</v>
          </cell>
          <cell r="E15">
            <v>20000</v>
          </cell>
          <cell r="F15">
            <v>0</v>
          </cell>
          <cell r="G15">
            <v>8</v>
          </cell>
          <cell r="H15">
            <v>15</v>
          </cell>
          <cell r="I15">
            <v>10</v>
          </cell>
        </row>
        <row r="16">
          <cell r="B16" t="str">
            <v>EN_A12000</v>
          </cell>
          <cell r="C16" t="str">
            <v>OFFICE OF THE EXECUTIVE</v>
          </cell>
          <cell r="D16">
            <v>700000</v>
          </cell>
          <cell r="E16">
            <v>700000</v>
          </cell>
          <cell r="F16">
            <v>0</v>
          </cell>
          <cell r="G16">
            <v>9</v>
          </cell>
          <cell r="H16">
            <v>17</v>
          </cell>
          <cell r="I16">
            <v>10</v>
          </cell>
        </row>
        <row r="17">
          <cell r="C17" t="str">
            <v>OFFICE OF PERFORMANCE, STRATEGY AND BUDGET</v>
          </cell>
          <cell r="D17">
            <v>0</v>
          </cell>
          <cell r="E17">
            <v>-20800000</v>
          </cell>
          <cell r="F17">
            <v>0</v>
          </cell>
          <cell r="G17">
            <v>10</v>
          </cell>
          <cell r="H17">
            <v>18</v>
          </cell>
        </row>
        <row r="18">
          <cell r="C18" t="str">
            <v>COUNCIL INTENT</v>
          </cell>
          <cell r="D18">
            <v>0</v>
          </cell>
          <cell r="E18">
            <v>0</v>
          </cell>
          <cell r="F18">
            <v>0</v>
          </cell>
          <cell r="G18">
            <v>11</v>
          </cell>
          <cell r="H18">
            <v>18</v>
          </cell>
        </row>
        <row r="19">
          <cell r="B19" t="str">
            <v>EN_A14000</v>
          </cell>
          <cell r="C19" t="str">
            <v>OFFICE OF PERFORMANCE, STRATEGY AND BUDGET</v>
          </cell>
          <cell r="D19">
            <v>-773000</v>
          </cell>
          <cell r="E19">
            <v>20027000</v>
          </cell>
          <cell r="F19">
            <v>2</v>
          </cell>
          <cell r="G19">
            <v>12</v>
          </cell>
          <cell r="H19">
            <v>18</v>
          </cell>
          <cell r="I19">
            <v>10</v>
          </cell>
        </row>
        <row r="20">
          <cell r="B20" t="str">
            <v>EN_A14100</v>
          </cell>
          <cell r="C20" t="str">
            <v>OFFICE OF EQUITY AND SOCIAL JUSTICE</v>
          </cell>
          <cell r="D20">
            <v>1425000</v>
          </cell>
          <cell r="E20">
            <v>1425000</v>
          </cell>
          <cell r="F20">
            <v>2</v>
          </cell>
          <cell r="G20">
            <v>13</v>
          </cell>
          <cell r="H20">
            <v>19</v>
          </cell>
          <cell r="I20">
            <v>10</v>
          </cell>
        </row>
        <row r="21">
          <cell r="B21" t="str">
            <v>EN_A20000</v>
          </cell>
          <cell r="C21" t="str">
            <v>SHERIFF</v>
          </cell>
          <cell r="D21">
            <v>3101150</v>
          </cell>
          <cell r="E21">
            <v>3102000</v>
          </cell>
          <cell r="F21">
            <v>9</v>
          </cell>
          <cell r="G21">
            <v>14</v>
          </cell>
          <cell r="H21">
            <v>20</v>
          </cell>
          <cell r="I21">
            <v>10</v>
          </cell>
        </row>
        <row r="22">
          <cell r="B22" t="str">
            <v>EN_A40100</v>
          </cell>
          <cell r="C22" t="str">
            <v>OFFICE OF EMERGENCY MANAGEMENT</v>
          </cell>
          <cell r="D22">
            <v>500000</v>
          </cell>
          <cell r="E22">
            <v>500000</v>
          </cell>
          <cell r="F22">
            <v>0</v>
          </cell>
          <cell r="G22">
            <v>15</v>
          </cell>
          <cell r="H22">
            <v>23</v>
          </cell>
          <cell r="I22">
            <v>10</v>
          </cell>
        </row>
        <row r="23">
          <cell r="B23" t="str">
            <v>EN_A42000</v>
          </cell>
          <cell r="C23" t="str">
            <v>HUMAN RESOURCES MANAGEMENT</v>
          </cell>
          <cell r="D23">
            <v>1118226</v>
          </cell>
          <cell r="E23">
            <v>1119000</v>
          </cell>
          <cell r="F23">
            <v>9</v>
          </cell>
          <cell r="G23">
            <v>16</v>
          </cell>
          <cell r="H23">
            <v>25</v>
          </cell>
          <cell r="I23">
            <v>10</v>
          </cell>
        </row>
        <row r="24">
          <cell r="B24" t="str">
            <v>EN_A42100</v>
          </cell>
          <cell r="C24" t="str">
            <v>OFFICE OF LABOR RELATIONS</v>
          </cell>
          <cell r="D24">
            <v>301000</v>
          </cell>
          <cell r="E24">
            <v>301000</v>
          </cell>
          <cell r="F24">
            <v>2</v>
          </cell>
          <cell r="G24">
            <v>17</v>
          </cell>
          <cell r="H24">
            <v>26</v>
          </cell>
          <cell r="I24">
            <v>10</v>
          </cell>
        </row>
        <row r="25">
          <cell r="B25" t="str">
            <v>EN_A47000</v>
          </cell>
          <cell r="C25" t="str">
            <v>RECORDS AND LICENSING SERVICES</v>
          </cell>
          <cell r="D25">
            <v>654291</v>
          </cell>
          <cell r="E25">
            <v>655000</v>
          </cell>
          <cell r="F25">
            <v>4</v>
          </cell>
          <cell r="G25">
            <v>18</v>
          </cell>
          <cell r="H25">
            <v>29</v>
          </cell>
          <cell r="I25">
            <v>10</v>
          </cell>
        </row>
        <row r="26">
          <cell r="B26" t="str">
            <v>EN_A50000</v>
          </cell>
          <cell r="C26" t="str">
            <v>PROSECUTING ATTORNEY</v>
          </cell>
          <cell r="D26">
            <v>3385465</v>
          </cell>
          <cell r="E26">
            <v>3386000</v>
          </cell>
          <cell r="F26">
            <v>13</v>
          </cell>
          <cell r="G26">
            <v>19</v>
          </cell>
          <cell r="H26">
            <v>30</v>
          </cell>
          <cell r="I26">
            <v>10</v>
          </cell>
        </row>
        <row r="27">
          <cell r="B27" t="str">
            <v>EN_A51000</v>
          </cell>
          <cell r="C27" t="str">
            <v>SUPERIOR COURT</v>
          </cell>
          <cell r="D27">
            <v>869430</v>
          </cell>
          <cell r="E27">
            <v>870000</v>
          </cell>
          <cell r="F27">
            <v>0</v>
          </cell>
          <cell r="G27">
            <v>20</v>
          </cell>
          <cell r="H27">
            <v>31</v>
          </cell>
          <cell r="I27">
            <v>10</v>
          </cell>
        </row>
        <row r="28">
          <cell r="B28" t="str">
            <v>EN_A53000</v>
          </cell>
          <cell r="C28" t="str">
            <v>DISTRICT COURT</v>
          </cell>
          <cell r="D28">
            <v>-576500</v>
          </cell>
          <cell r="E28">
            <v>-577000</v>
          </cell>
          <cell r="F28">
            <v>0</v>
          </cell>
          <cell r="G28">
            <v>21</v>
          </cell>
          <cell r="H28">
            <v>32</v>
          </cell>
          <cell r="I28">
            <v>10</v>
          </cell>
        </row>
        <row r="29">
          <cell r="B29" t="str">
            <v>EN_A54000</v>
          </cell>
          <cell r="C29" t="str">
            <v>JUDICIAL ADMINISTRATION</v>
          </cell>
          <cell r="D29">
            <v>144068</v>
          </cell>
          <cell r="E29">
            <v>145000</v>
          </cell>
          <cell r="F29">
            <v>-2</v>
          </cell>
          <cell r="G29">
            <v>22</v>
          </cell>
          <cell r="H29">
            <v>34</v>
          </cell>
          <cell r="I29">
            <v>10</v>
          </cell>
        </row>
        <row r="30">
          <cell r="B30" t="str">
            <v>EN_A65000</v>
          </cell>
          <cell r="C30" t="str">
            <v>MEMBERSHIPS AND DUES</v>
          </cell>
          <cell r="D30">
            <v>100000</v>
          </cell>
          <cell r="E30">
            <v>100000</v>
          </cell>
          <cell r="F30">
            <v>0</v>
          </cell>
          <cell r="G30">
            <v>23</v>
          </cell>
          <cell r="H30">
            <v>38</v>
          </cell>
          <cell r="I30">
            <v>10</v>
          </cell>
        </row>
        <row r="31">
          <cell r="B31" t="str">
            <v>EN_A69200</v>
          </cell>
          <cell r="C31" t="str">
            <v>GENERAL FUND TRANSFER TO DEPARTMENT OF LOCAL SERVICES</v>
          </cell>
          <cell r="D31">
            <v>80000</v>
          </cell>
          <cell r="E31">
            <v>80000</v>
          </cell>
          <cell r="F31">
            <v>0</v>
          </cell>
          <cell r="G31">
            <v>24</v>
          </cell>
          <cell r="H31">
            <v>42</v>
          </cell>
          <cell r="I31">
            <v>10</v>
          </cell>
        </row>
        <row r="32">
          <cell r="B32" t="str">
            <v>EN_A69400</v>
          </cell>
          <cell r="C32" t="str">
            <v>GENERAL FUND TRANSFER TO DEPARTMENT OF COMMUNITY AND HUMAN SERVICES</v>
          </cell>
          <cell r="D32">
            <v>-2000000</v>
          </cell>
          <cell r="E32">
            <v>-2000000</v>
          </cell>
          <cell r="F32">
            <v>0</v>
          </cell>
          <cell r="G32">
            <v>25</v>
          </cell>
          <cell r="H32">
            <v>43</v>
          </cell>
          <cell r="I32">
            <v>10</v>
          </cell>
        </row>
        <row r="33">
          <cell r="B33" t="str">
            <v>EN_A69500</v>
          </cell>
          <cell r="C33" t="str">
            <v>GENERAL FUND TRANSFER TO DEPARTMENT OF EXECUTIVE SERVICES</v>
          </cell>
          <cell r="D33">
            <v>1087058</v>
          </cell>
          <cell r="E33">
            <v>1088000</v>
          </cell>
          <cell r="F33">
            <v>0</v>
          </cell>
          <cell r="G33">
            <v>26</v>
          </cell>
          <cell r="H33">
            <v>44</v>
          </cell>
          <cell r="I33">
            <v>10</v>
          </cell>
        </row>
        <row r="34">
          <cell r="B34" t="str">
            <v>EN_A69600</v>
          </cell>
          <cell r="C34" t="str">
            <v>GENERAL FUND TRANSFER TO DEPARTMENT OF PUBLIC HEALTH</v>
          </cell>
          <cell r="D34">
            <v>5500000</v>
          </cell>
          <cell r="E34">
            <v>5500000</v>
          </cell>
          <cell r="F34">
            <v>0</v>
          </cell>
          <cell r="G34">
            <v>27</v>
          </cell>
          <cell r="H34">
            <v>45</v>
          </cell>
          <cell r="I34">
            <v>10</v>
          </cell>
        </row>
        <row r="35">
          <cell r="B35" t="str">
            <v>EN_A69900</v>
          </cell>
          <cell r="C35" t="str">
            <v>GENERAL FUND TRANSFER TO DEPARTMENT OF EXECUTIVE SERVICES CAPITAL IMPROVEMENT PROGRAM</v>
          </cell>
          <cell r="D35">
            <v>889226</v>
          </cell>
          <cell r="E35">
            <v>890000</v>
          </cell>
          <cell r="F35">
            <v>0</v>
          </cell>
          <cell r="G35">
            <v>28</v>
          </cell>
          <cell r="H35">
            <v>47</v>
          </cell>
          <cell r="I35">
            <v>10</v>
          </cell>
        </row>
        <row r="36">
          <cell r="B36" t="str">
            <v>EN_A82000</v>
          </cell>
          <cell r="C36" t="str">
            <v>JAIL HEALTH SERVICES</v>
          </cell>
          <cell r="D36">
            <v>5293832</v>
          </cell>
          <cell r="E36">
            <v>5294000</v>
          </cell>
          <cell r="F36">
            <v>16.8</v>
          </cell>
          <cell r="G36">
            <v>29</v>
          </cell>
          <cell r="H36">
            <v>48</v>
          </cell>
          <cell r="I36">
            <v>10</v>
          </cell>
        </row>
        <row r="37">
          <cell r="B37" t="str">
            <v>EN_A87000</v>
          </cell>
          <cell r="C37" t="str">
            <v>MEDICAL EXAMINER</v>
          </cell>
          <cell r="D37">
            <v>1243525</v>
          </cell>
          <cell r="E37">
            <v>1244000</v>
          </cell>
          <cell r="F37">
            <v>5</v>
          </cell>
          <cell r="G37">
            <v>30</v>
          </cell>
          <cell r="H37">
            <v>49</v>
          </cell>
          <cell r="I37">
            <v>10</v>
          </cell>
        </row>
        <row r="38">
          <cell r="B38" t="str">
            <v>EN_A91000</v>
          </cell>
          <cell r="C38" t="str">
            <v>ADULT AND JUVENILE DETENTION</v>
          </cell>
          <cell r="D38">
            <v>941500</v>
          </cell>
          <cell r="E38">
            <v>942000</v>
          </cell>
          <cell r="F38">
            <v>0</v>
          </cell>
          <cell r="G38">
            <v>31</v>
          </cell>
          <cell r="H38">
            <v>50</v>
          </cell>
          <cell r="I38">
            <v>10</v>
          </cell>
        </row>
        <row r="39">
          <cell r="B39" t="str">
            <v>EN_A95000</v>
          </cell>
          <cell r="C39" t="str">
            <v>PUBLIC DEFENSE</v>
          </cell>
          <cell r="D39">
            <v>259655</v>
          </cell>
          <cell r="E39">
            <v>260000</v>
          </cell>
          <cell r="F39">
            <v>2</v>
          </cell>
          <cell r="G39">
            <v>32</v>
          </cell>
          <cell r="H39">
            <v>51</v>
          </cell>
          <cell r="I39">
            <v>10</v>
          </cell>
        </row>
        <row r="40">
          <cell r="B40" t="str">
            <v>EN_A73000</v>
          </cell>
          <cell r="C40" t="str">
            <v>ROADS</v>
          </cell>
          <cell r="D40">
            <v>0</v>
          </cell>
          <cell r="E40">
            <v>0</v>
          </cell>
          <cell r="F40">
            <v>0</v>
          </cell>
          <cell r="G40">
            <v>33</v>
          </cell>
          <cell r="H40">
            <v>55</v>
          </cell>
          <cell r="I40">
            <v>1030</v>
          </cell>
        </row>
        <row r="41">
          <cell r="B41" t="str">
            <v>EN_A73400</v>
          </cell>
          <cell r="C41" t="str">
            <v>ROADS CONSTRUCTION TRANSFER</v>
          </cell>
          <cell r="D41">
            <v>2015000</v>
          </cell>
          <cell r="E41">
            <v>2015000</v>
          </cell>
          <cell r="F41">
            <v>0</v>
          </cell>
          <cell r="G41">
            <v>34</v>
          </cell>
          <cell r="H41">
            <v>56</v>
          </cell>
          <cell r="I41">
            <v>1030</v>
          </cell>
        </row>
        <row r="42">
          <cell r="B42" t="str">
            <v>EN_A92000</v>
          </cell>
          <cell r="C42" t="str">
            <v>DEVELOPMENTAL DISABILITIES</v>
          </cell>
          <cell r="D42">
            <v>1021723</v>
          </cell>
          <cell r="E42">
            <v>1022000</v>
          </cell>
          <cell r="F42">
            <v>0</v>
          </cell>
          <cell r="G42">
            <v>35</v>
          </cell>
          <cell r="H42">
            <v>59</v>
          </cell>
          <cell r="I42">
            <v>1070</v>
          </cell>
        </row>
        <row r="43">
          <cell r="C43" t="str">
            <v>COMMUNITY AND HUMAN SERVICES ADMINISTRATION</v>
          </cell>
          <cell r="D43">
            <v>0</v>
          </cell>
          <cell r="E43">
            <v>-50000</v>
          </cell>
          <cell r="F43">
            <v>0</v>
          </cell>
          <cell r="G43">
            <v>36</v>
          </cell>
          <cell r="H43">
            <v>60</v>
          </cell>
        </row>
        <row r="44">
          <cell r="C44" t="str">
            <v>COUNCIL INTENT</v>
          </cell>
          <cell r="D44">
            <v>0</v>
          </cell>
          <cell r="E44">
            <v>0</v>
          </cell>
          <cell r="F44">
            <v>0</v>
          </cell>
          <cell r="G44">
            <v>37</v>
          </cell>
          <cell r="H44">
            <v>60</v>
          </cell>
        </row>
        <row r="45">
          <cell r="B45" t="str">
            <v>EN_A93500</v>
          </cell>
          <cell r="C45" t="str">
            <v>COMMUNITY AND HUMAN SERVICES ADMINISTRATION</v>
          </cell>
          <cell r="D45">
            <v>0</v>
          </cell>
          <cell r="E45">
            <v>50000</v>
          </cell>
          <cell r="F45">
            <v>0</v>
          </cell>
          <cell r="G45">
            <v>38</v>
          </cell>
          <cell r="H45">
            <v>60</v>
          </cell>
          <cell r="I45">
            <v>1080</v>
          </cell>
        </row>
        <row r="46">
          <cell r="B46" t="str">
            <v>EN_A92400</v>
          </cell>
          <cell r="C46" t="str">
            <v>BEHAVIORAL HEALTH AND RECOVERY DIVISION - BEHAVIORAL HEALTH</v>
          </cell>
          <cell r="D46">
            <v>14963601</v>
          </cell>
          <cell r="E46">
            <v>14964000</v>
          </cell>
          <cell r="F46">
            <v>0</v>
          </cell>
          <cell r="G46">
            <v>39</v>
          </cell>
          <cell r="H46">
            <v>63</v>
          </cell>
          <cell r="I46">
            <v>1120</v>
          </cell>
        </row>
        <row r="47">
          <cell r="B47" t="str">
            <v>EN_A58300</v>
          </cell>
          <cell r="C47" t="str">
            <v>JUDICIAL ADMINISTRATION MENTAL ILLNESS AND DRUG DEPENDENCY</v>
          </cell>
          <cell r="D47">
            <v>351413</v>
          </cell>
          <cell r="E47">
            <v>352000</v>
          </cell>
          <cell r="F47">
            <v>2</v>
          </cell>
          <cell r="G47">
            <v>40</v>
          </cell>
          <cell r="H47">
            <v>64</v>
          </cell>
          <cell r="I47">
            <v>1135</v>
          </cell>
        </row>
        <row r="48">
          <cell r="B48" t="str">
            <v>EN_A68800</v>
          </cell>
          <cell r="C48" t="str">
            <v>PROSECUTING ATTORNEY MENTAL ILLNESS AND DRUG DEPENDENCY</v>
          </cell>
          <cell r="D48">
            <v>100000</v>
          </cell>
          <cell r="E48">
            <v>100000</v>
          </cell>
          <cell r="F48">
            <v>0</v>
          </cell>
          <cell r="G48">
            <v>41</v>
          </cell>
          <cell r="H48">
            <v>65</v>
          </cell>
          <cell r="I48">
            <v>1135</v>
          </cell>
        </row>
        <row r="49">
          <cell r="B49" t="str">
            <v>EN_A78300</v>
          </cell>
          <cell r="C49" t="str">
            <v>SUPERIOR COURT MENTAL ILLNESS AND DRUG DEPENDENCY</v>
          </cell>
          <cell r="D49">
            <v>235000</v>
          </cell>
          <cell r="E49">
            <v>235000</v>
          </cell>
          <cell r="F49">
            <v>0</v>
          </cell>
          <cell r="G49">
            <v>42</v>
          </cell>
          <cell r="H49">
            <v>66</v>
          </cell>
          <cell r="I49">
            <v>1135</v>
          </cell>
        </row>
        <row r="50">
          <cell r="B50" t="str">
            <v>EN_A98300</v>
          </cell>
          <cell r="C50" t="str">
            <v>PUBLIC DEFENDER MENTAL ILLNESS AND DRUG DEPENDENCY</v>
          </cell>
          <cell r="D50">
            <v>342500</v>
          </cell>
          <cell r="E50">
            <v>343000</v>
          </cell>
          <cell r="F50">
            <v>0</v>
          </cell>
          <cell r="G50">
            <v>43</v>
          </cell>
          <cell r="H50">
            <v>67</v>
          </cell>
          <cell r="I50">
            <v>1135</v>
          </cell>
        </row>
        <row r="51">
          <cell r="B51" t="str">
            <v>EN_A98400</v>
          </cell>
          <cell r="C51" t="str">
            <v>DISTRICT COURT MENTAL ILLNESS AND DRUG DEPENDENCY</v>
          </cell>
          <cell r="D51">
            <v>325843</v>
          </cell>
          <cell r="E51">
            <v>326000</v>
          </cell>
          <cell r="F51">
            <v>2</v>
          </cell>
          <cell r="G51">
            <v>44</v>
          </cell>
          <cell r="H51">
            <v>68</v>
          </cell>
          <cell r="I51">
            <v>1135</v>
          </cell>
        </row>
        <row r="52">
          <cell r="B52" t="str">
            <v>EN_A99000</v>
          </cell>
          <cell r="C52" t="str">
            <v>MENTAL ILLNESS AND DRUG DEPENDENCY FUND</v>
          </cell>
          <cell r="D52">
            <v>15991099</v>
          </cell>
          <cell r="E52">
            <v>15992000</v>
          </cell>
          <cell r="F52">
            <v>0</v>
          </cell>
          <cell r="G52">
            <v>45</v>
          </cell>
          <cell r="H52">
            <v>69</v>
          </cell>
          <cell r="I52">
            <v>1135</v>
          </cell>
        </row>
        <row r="53">
          <cell r="B53" t="str">
            <v>EN_A11900</v>
          </cell>
          <cell r="C53" t="str">
            <v>VETERANS SENIORS AND HUMAN SERVICES LEVY</v>
          </cell>
          <cell r="D53">
            <v>1050704</v>
          </cell>
          <cell r="E53">
            <v>1051000</v>
          </cell>
          <cell r="F53">
            <v>0</v>
          </cell>
          <cell r="G53">
            <v>46</v>
          </cell>
          <cell r="H53">
            <v>70</v>
          </cell>
          <cell r="I53">
            <v>1143</v>
          </cell>
        </row>
        <row r="54">
          <cell r="B54" t="str">
            <v>EN_A84500</v>
          </cell>
          <cell r="C54" t="str">
            <v>SURFACE WATER MANAGEMENT LOCAL DRAINAGE SERVICES</v>
          </cell>
          <cell r="D54">
            <v>177989</v>
          </cell>
          <cell r="E54">
            <v>178000</v>
          </cell>
          <cell r="F54">
            <v>1</v>
          </cell>
          <cell r="G54">
            <v>47</v>
          </cell>
          <cell r="H54">
            <v>78</v>
          </cell>
          <cell r="I54">
            <v>1211</v>
          </cell>
        </row>
        <row r="55">
          <cell r="B55" t="str">
            <v>EN_A20800</v>
          </cell>
          <cell r="C55" t="str">
            <v>AUTOMATED FINGERPRINT IDENTIFICATION SYSTEM</v>
          </cell>
          <cell r="D55">
            <v>250000</v>
          </cell>
          <cell r="E55">
            <v>250000</v>
          </cell>
          <cell r="F55">
            <v>0</v>
          </cell>
          <cell r="G55">
            <v>48</v>
          </cell>
          <cell r="H55">
            <v>79</v>
          </cell>
          <cell r="I55">
            <v>1220</v>
          </cell>
        </row>
        <row r="56">
          <cell r="B56" t="str">
            <v>EN_A13200</v>
          </cell>
          <cell r="C56" t="str">
            <v>HEALTH THROUGH HOUSING</v>
          </cell>
          <cell r="D56">
            <v>7244651</v>
          </cell>
          <cell r="E56">
            <v>7245000</v>
          </cell>
          <cell r="F56">
            <v>0</v>
          </cell>
          <cell r="G56">
            <v>49</v>
          </cell>
          <cell r="H56">
            <v>83</v>
          </cell>
          <cell r="I56">
            <v>1320</v>
          </cell>
        </row>
        <row r="57">
          <cell r="B57" t="str">
            <v>EN_A77000</v>
          </cell>
          <cell r="C57" t="str">
            <v>LOCAL SERVICES ADMINISTRATION</v>
          </cell>
          <cell r="D57">
            <v>3409000</v>
          </cell>
          <cell r="E57">
            <v>3409000</v>
          </cell>
          <cell r="F57">
            <v>0</v>
          </cell>
          <cell r="G57">
            <v>50</v>
          </cell>
          <cell r="H57">
            <v>87</v>
          </cell>
          <cell r="I57">
            <v>1350</v>
          </cell>
        </row>
        <row r="58">
          <cell r="B58" t="str">
            <v>EN_A64000</v>
          </cell>
          <cell r="C58" t="str">
            <v>PARKS AND RECREATION</v>
          </cell>
          <cell r="D58">
            <v>2753107</v>
          </cell>
          <cell r="E58">
            <v>2754000</v>
          </cell>
          <cell r="F58">
            <v>18</v>
          </cell>
          <cell r="G58">
            <v>51</v>
          </cell>
          <cell r="H58">
            <v>92</v>
          </cell>
          <cell r="I58">
            <v>1451</v>
          </cell>
        </row>
        <row r="59">
          <cell r="B59" t="str">
            <v>EN_A64300</v>
          </cell>
          <cell r="C59" t="str">
            <v>PARKS RECREATION TRAILS AND OPEN SPACE LEVY</v>
          </cell>
          <cell r="D59">
            <v>7996214</v>
          </cell>
          <cell r="E59">
            <v>7997000</v>
          </cell>
          <cell r="F59">
            <v>0</v>
          </cell>
          <cell r="G59">
            <v>52</v>
          </cell>
          <cell r="H59">
            <v>93</v>
          </cell>
          <cell r="I59">
            <v>1454</v>
          </cell>
        </row>
        <row r="60">
          <cell r="B60" t="str">
            <v>EN_A84600</v>
          </cell>
          <cell r="C60" t="str">
            <v>HISTORIC PRESERVATION PROGRAM</v>
          </cell>
          <cell r="D60">
            <v>36933</v>
          </cell>
          <cell r="E60">
            <v>37000</v>
          </cell>
          <cell r="F60">
            <v>0</v>
          </cell>
          <cell r="G60">
            <v>53</v>
          </cell>
          <cell r="H60">
            <v>94</v>
          </cell>
          <cell r="I60">
            <v>1471</v>
          </cell>
        </row>
        <row r="61">
          <cell r="B61" t="str">
            <v>EN_A93700</v>
          </cell>
          <cell r="C61" t="str">
            <v>BEST STARTS FOR KIDS</v>
          </cell>
          <cell r="D61">
            <v>126619290</v>
          </cell>
          <cell r="E61">
            <v>126620000</v>
          </cell>
          <cell r="F61">
            <v>22</v>
          </cell>
          <cell r="G61">
            <v>54</v>
          </cell>
          <cell r="H61">
            <v>95</v>
          </cell>
          <cell r="I61">
            <v>1480</v>
          </cell>
        </row>
        <row r="62">
          <cell r="B62" t="str">
            <v>EN_A38200</v>
          </cell>
          <cell r="C62" t="str">
            <v>DEPARTMENT OF NATURAL RESOURCES AND PARKS ADMINISTRATION</v>
          </cell>
          <cell r="D62">
            <v>1231957</v>
          </cell>
          <cell r="E62">
            <v>1232000</v>
          </cell>
          <cell r="F62">
            <v>1</v>
          </cell>
          <cell r="G62">
            <v>55</v>
          </cell>
          <cell r="H62">
            <v>99</v>
          </cell>
          <cell r="I62">
            <v>1600</v>
          </cell>
        </row>
        <row r="63">
          <cell r="B63" t="str">
            <v>EN_A80000</v>
          </cell>
          <cell r="C63" t="str">
            <v>PUBLIC HEALTH</v>
          </cell>
          <cell r="D63">
            <v>32291423</v>
          </cell>
          <cell r="E63">
            <v>32292000</v>
          </cell>
          <cell r="F63">
            <v>26.6</v>
          </cell>
          <cell r="G63">
            <v>56</v>
          </cell>
          <cell r="H63">
            <v>100</v>
          </cell>
          <cell r="I63">
            <v>1800</v>
          </cell>
        </row>
        <row r="64">
          <cell r="B64" t="str">
            <v>EN_A85000</v>
          </cell>
          <cell r="C64" t="str">
            <v>ENVIRONMENTAL HEALTH</v>
          </cell>
          <cell r="D64">
            <v>6233740</v>
          </cell>
          <cell r="E64">
            <v>6234000</v>
          </cell>
          <cell r="F64">
            <v>15</v>
          </cell>
          <cell r="G64">
            <v>57</v>
          </cell>
          <cell r="H64">
            <v>102</v>
          </cell>
          <cell r="I64">
            <v>1850</v>
          </cell>
        </row>
        <row r="65">
          <cell r="B65" t="str">
            <v>EN_A93600</v>
          </cell>
          <cell r="C65" t="str">
            <v>EMPLOYMENT AND EDUCATION RESOURCES</v>
          </cell>
          <cell r="D65">
            <v>493975</v>
          </cell>
          <cell r="E65">
            <v>494000</v>
          </cell>
          <cell r="F65">
            <v>0</v>
          </cell>
          <cell r="G65">
            <v>58</v>
          </cell>
          <cell r="H65">
            <v>105</v>
          </cell>
          <cell r="I65">
            <v>2240</v>
          </cell>
        </row>
        <row r="66">
          <cell r="B66" t="str">
            <v>EN_A35000</v>
          </cell>
          <cell r="C66" t="str">
            <v>HOUSING AND COMMUNITY DEVELOPMENT</v>
          </cell>
          <cell r="D66">
            <v>30907112</v>
          </cell>
          <cell r="E66">
            <v>30908000</v>
          </cell>
          <cell r="F66">
            <v>0</v>
          </cell>
          <cell r="G66">
            <v>59</v>
          </cell>
          <cell r="H66">
            <v>106</v>
          </cell>
          <cell r="I66">
            <v>2460</v>
          </cell>
        </row>
        <row r="67">
          <cell r="C67" t="str">
            <v>SOLID WASTE </v>
          </cell>
          <cell r="D67">
            <v>0</v>
          </cell>
          <cell r="E67">
            <v>-450000</v>
          </cell>
          <cell r="F67">
            <v>0</v>
          </cell>
          <cell r="G67">
            <v>60</v>
          </cell>
          <cell r="H67">
            <v>107</v>
          </cell>
        </row>
        <row r="68">
          <cell r="C68" t="str">
            <v>COUNCIL INTENT</v>
          </cell>
          <cell r="D68">
            <v>0</v>
          </cell>
          <cell r="E68">
            <v>0</v>
          </cell>
          <cell r="F68">
            <v>0</v>
          </cell>
          <cell r="G68">
            <v>61</v>
          </cell>
          <cell r="H68">
            <v>107</v>
          </cell>
        </row>
        <row r="69">
          <cell r="B69" t="str">
            <v>EN_A72000</v>
          </cell>
          <cell r="C69" t="str">
            <v>SOLID WASTE </v>
          </cell>
          <cell r="D69">
            <v>547600</v>
          </cell>
          <cell r="E69">
            <v>998000</v>
          </cell>
          <cell r="F69">
            <v>19</v>
          </cell>
          <cell r="G69">
            <v>62</v>
          </cell>
          <cell r="H69">
            <v>107</v>
          </cell>
          <cell r="I69">
            <v>4040</v>
          </cell>
        </row>
        <row r="70">
          <cell r="B70" t="str">
            <v>EN_A71000</v>
          </cell>
          <cell r="C70" t="str">
            <v>AIRPORT</v>
          </cell>
          <cell r="D70">
            <v>337759</v>
          </cell>
          <cell r="E70">
            <v>338000</v>
          </cell>
          <cell r="F70">
            <v>1</v>
          </cell>
          <cell r="G70">
            <v>63</v>
          </cell>
          <cell r="H70">
            <v>108</v>
          </cell>
          <cell r="I70">
            <v>4290</v>
          </cell>
        </row>
        <row r="71">
          <cell r="B71" t="str">
            <v>EN_A21300</v>
          </cell>
          <cell r="C71" t="str">
            <v>RADIO COMMUNICATION SERVICES</v>
          </cell>
          <cell r="D71">
            <v>2725000</v>
          </cell>
          <cell r="E71">
            <v>2725000</v>
          </cell>
          <cell r="F71">
            <v>0</v>
          </cell>
          <cell r="G71">
            <v>64</v>
          </cell>
          <cell r="H71">
            <v>110</v>
          </cell>
          <cell r="I71">
            <v>4501</v>
          </cell>
        </row>
        <row r="72">
          <cell r="B72" t="str">
            <v>EN_A46100</v>
          </cell>
          <cell r="C72" t="str">
            <v>WASTEWATER TREATMENT</v>
          </cell>
          <cell r="D72">
            <v>175000</v>
          </cell>
          <cell r="E72">
            <v>175000</v>
          </cell>
          <cell r="F72">
            <v>30</v>
          </cell>
          <cell r="G72">
            <v>65</v>
          </cell>
          <cell r="H72">
            <v>112</v>
          </cell>
          <cell r="I72">
            <v>4610</v>
          </cell>
        </row>
        <row r="73">
          <cell r="C73" t="str">
            <v>TRANSIT</v>
          </cell>
          <cell r="D73">
            <v>0</v>
          </cell>
          <cell r="E73">
            <v>-5150000</v>
          </cell>
          <cell r="F73">
            <v>0</v>
          </cell>
          <cell r="G73">
            <v>66</v>
          </cell>
          <cell r="H73">
            <v>113</v>
          </cell>
        </row>
        <row r="74">
          <cell r="C74" t="str">
            <v>COUNCIL INTENT</v>
          </cell>
          <cell r="D74">
            <v>0</v>
          </cell>
          <cell r="E74">
            <v>0</v>
          </cell>
          <cell r="F74">
            <v>0</v>
          </cell>
          <cell r="G74">
            <v>67</v>
          </cell>
          <cell r="H74">
            <v>113</v>
          </cell>
        </row>
        <row r="75">
          <cell r="B75" t="str">
            <v>EN_A46410</v>
          </cell>
          <cell r="C75" t="str">
            <v>TRANSIT</v>
          </cell>
          <cell r="D75">
            <v>52738447</v>
          </cell>
          <cell r="E75">
            <v>57889000</v>
          </cell>
          <cell r="F75">
            <v>236.13333333333367</v>
          </cell>
          <cell r="G75">
            <v>68</v>
          </cell>
          <cell r="H75">
            <v>113</v>
          </cell>
          <cell r="I75">
            <v>4640</v>
          </cell>
        </row>
        <row r="76">
          <cell r="B76" t="str">
            <v>EN_A66600</v>
          </cell>
          <cell r="C76" t="str">
            <v>SAFETY AND CLAIMS MANAGEMENT</v>
          </cell>
          <cell r="D76">
            <v>553408</v>
          </cell>
          <cell r="E76">
            <v>554000</v>
          </cell>
          <cell r="F76">
            <v>3</v>
          </cell>
          <cell r="G76">
            <v>69</v>
          </cell>
          <cell r="H76">
            <v>114</v>
          </cell>
          <cell r="I76">
            <v>5420</v>
          </cell>
        </row>
        <row r="77">
          <cell r="B77" t="str">
            <v>EN_A13800</v>
          </cell>
          <cell r="C77" t="str">
            <v>FINANCE AND BUSINESS OPERATIONS</v>
          </cell>
          <cell r="D77">
            <v>4064000</v>
          </cell>
          <cell r="E77">
            <v>4064000</v>
          </cell>
          <cell r="F77">
            <v>13</v>
          </cell>
          <cell r="G77">
            <v>70</v>
          </cell>
          <cell r="H77">
            <v>115</v>
          </cell>
          <cell r="I77">
            <v>5450</v>
          </cell>
        </row>
        <row r="78">
          <cell r="B78" t="str">
            <v>EN_A30000</v>
          </cell>
          <cell r="C78" t="str">
            <v>BUSINESS RESOURCE CENTER</v>
          </cell>
          <cell r="D78">
            <v>944170</v>
          </cell>
          <cell r="E78">
            <v>945000</v>
          </cell>
          <cell r="F78">
            <v>6</v>
          </cell>
          <cell r="G78">
            <v>71</v>
          </cell>
          <cell r="H78">
            <v>117</v>
          </cell>
          <cell r="I78">
            <v>5490</v>
          </cell>
        </row>
        <row r="79">
          <cell r="B79" t="str">
            <v>EN_A42900</v>
          </cell>
          <cell r="C79" t="str">
            <v>EMPLOYEE BENEFITS</v>
          </cell>
          <cell r="D79">
            <v>332530</v>
          </cell>
          <cell r="E79">
            <v>333000</v>
          </cell>
          <cell r="F79">
            <v>2</v>
          </cell>
          <cell r="G79">
            <v>72</v>
          </cell>
          <cell r="H79">
            <v>118</v>
          </cell>
          <cell r="I79">
            <v>5500</v>
          </cell>
        </row>
        <row r="80">
          <cell r="B80" t="str">
            <v>EN_A60100</v>
          </cell>
          <cell r="C80" t="str">
            <v>FACILITIES MANAGEMENT INTERNAL SERVICE</v>
          </cell>
          <cell r="D80">
            <v>2897810</v>
          </cell>
          <cell r="E80">
            <v>2898000</v>
          </cell>
          <cell r="F80">
            <v>8</v>
          </cell>
          <cell r="G80">
            <v>73</v>
          </cell>
          <cell r="H80">
            <v>119</v>
          </cell>
          <cell r="I80">
            <v>5511</v>
          </cell>
        </row>
        <row r="81">
          <cell r="B81" t="str">
            <v>EN_A15400</v>
          </cell>
          <cell r="C81" t="str">
            <v>OFFICE OF RISK MANAGEMENT SERVICES</v>
          </cell>
          <cell r="D81">
            <v>129171</v>
          </cell>
          <cell r="E81">
            <v>130000</v>
          </cell>
          <cell r="F81">
            <v>0</v>
          </cell>
          <cell r="G81">
            <v>74</v>
          </cell>
          <cell r="H81">
            <v>120</v>
          </cell>
          <cell r="I81">
            <v>5520</v>
          </cell>
        </row>
        <row r="82">
          <cell r="B82" t="str">
            <v>EN_A43200</v>
          </cell>
          <cell r="C82" t="str">
            <v>KING COUNTY INFORMATION TECHNOLOGY SERVICES</v>
          </cell>
          <cell r="D82">
            <v>11068896</v>
          </cell>
          <cell r="E82">
            <v>11069000</v>
          </cell>
          <cell r="F82">
            <v>0</v>
          </cell>
          <cell r="G82">
            <v>75</v>
          </cell>
          <cell r="H82">
            <v>121</v>
          </cell>
          <cell r="I82">
            <v>5531</v>
          </cell>
        </row>
        <row r="83">
          <cell r="B83" t="str">
            <v>EN_A13300</v>
          </cell>
          <cell r="C83" t="str">
            <v>EMPLOYEE DEFERRED COMPENSATION ADMINISTRATION</v>
          </cell>
          <cell r="D83">
            <v>664195</v>
          </cell>
          <cell r="E83">
            <v>665000</v>
          </cell>
          <cell r="F83">
            <v>1</v>
          </cell>
          <cell r="G83">
            <v>77</v>
          </cell>
          <cell r="H83" t="str">
            <v>NEW</v>
          </cell>
          <cell r="I83">
            <v>1330</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5"/>
  <sheetViews>
    <sheetView showGridLines="0" tabSelected="1" workbookViewId="0" topLeftCell="D1">
      <selection activeCell="G24" sqref="G24"/>
    </sheetView>
  </sheetViews>
  <sheetFormatPr defaultColWidth="8.8515625" defaultRowHeight="15" outlineLevelCol="1"/>
  <cols>
    <col min="1" max="1" width="11.00390625" style="1" hidden="1" customWidth="1" outlineLevel="1"/>
    <col min="2" max="2" width="8.8515625" style="1" hidden="1" customWidth="1" outlineLevel="1"/>
    <col min="3" max="3" width="16.7109375" style="2" hidden="1" customWidth="1" outlineLevel="1"/>
    <col min="4" max="4" width="26.7109375" style="3" customWidth="1" collapsed="1"/>
    <col min="5" max="5" width="14.28125" style="2" customWidth="1"/>
    <col min="6" max="6" width="29.140625" style="3" customWidth="1"/>
    <col min="7" max="7" width="55.8515625" style="3" customWidth="1"/>
    <col min="8" max="8" width="27.140625" style="3" customWidth="1"/>
    <col min="9" max="10" width="17.140625" style="10" customWidth="1"/>
    <col min="11" max="12" width="17.140625" style="16" customWidth="1"/>
    <col min="13" max="13" width="14.7109375" style="11" customWidth="1"/>
    <col min="14" max="16384" width="8.8515625" style="3" customWidth="1"/>
  </cols>
  <sheetData>
    <row r="1" spans="4:8" ht="18">
      <c r="D1" s="17"/>
      <c r="E1" s="17"/>
      <c r="F1" s="17"/>
      <c r="G1" s="17"/>
      <c r="H1" s="17"/>
    </row>
    <row r="2" spans="4:8" ht="18">
      <c r="D2" s="17"/>
      <c r="E2" s="17"/>
      <c r="F2" s="17"/>
      <c r="G2" s="17"/>
      <c r="H2" s="17"/>
    </row>
    <row r="3" spans="4:13" ht="34.9" customHeight="1">
      <c r="D3" s="45" t="s">
        <v>0</v>
      </c>
      <c r="E3" s="45"/>
      <c r="F3" s="45"/>
      <c r="G3" s="45"/>
      <c r="H3" s="45"/>
      <c r="I3" s="45"/>
      <c r="J3" s="45"/>
      <c r="K3" s="45"/>
      <c r="L3" s="45"/>
      <c r="M3" s="45"/>
    </row>
    <row r="4" spans="4:13" ht="15.75">
      <c r="D4" s="4"/>
      <c r="E4" s="4"/>
      <c r="F4" s="5"/>
      <c r="G4" s="5"/>
      <c r="H4" s="6"/>
      <c r="I4" s="7"/>
      <c r="J4" s="7"/>
      <c r="K4" s="8"/>
      <c r="L4" s="8"/>
      <c r="M4" s="9"/>
    </row>
    <row r="5" spans="1:14" ht="55.9" customHeight="1">
      <c r="A5" s="18" t="s">
        <v>1</v>
      </c>
      <c r="B5" s="18" t="s">
        <v>2</v>
      </c>
      <c r="C5" s="19" t="s">
        <v>3</v>
      </c>
      <c r="D5" s="39" t="s">
        <v>4</v>
      </c>
      <c r="E5" s="40" t="s">
        <v>5</v>
      </c>
      <c r="F5" s="39" t="s">
        <v>6</v>
      </c>
      <c r="G5" s="39" t="s">
        <v>7</v>
      </c>
      <c r="H5" s="41" t="s">
        <v>8</v>
      </c>
      <c r="I5" s="42" t="s">
        <v>9</v>
      </c>
      <c r="J5" s="42" t="s">
        <v>10</v>
      </c>
      <c r="K5" s="43" t="s">
        <v>11</v>
      </c>
      <c r="L5" s="43" t="s">
        <v>12</v>
      </c>
      <c r="M5" s="44" t="s">
        <v>13</v>
      </c>
      <c r="N5" s="15"/>
    </row>
    <row r="6" spans="1:13" ht="15">
      <c r="A6" s="20"/>
      <c r="B6" s="20"/>
      <c r="C6" s="21"/>
      <c r="D6" s="22"/>
      <c r="E6" s="21"/>
      <c r="F6" s="22"/>
      <c r="G6" s="22"/>
      <c r="H6" s="20"/>
      <c r="I6" s="23"/>
      <c r="J6" s="23"/>
      <c r="K6" s="24"/>
      <c r="L6" s="24"/>
      <c r="M6" s="25"/>
    </row>
    <row r="7" spans="1:13" ht="30">
      <c r="A7" s="26">
        <f>VLOOKUP($C7,'[1]SOURCE'!$B$8:$I$83,6,FALSE)</f>
        <v>1</v>
      </c>
      <c r="B7" s="26">
        <f>VLOOKUP($C7,'[1]SOURCE'!$B$8:$I$83,7,FALSE)</f>
        <v>6</v>
      </c>
      <c r="C7" s="27" t="str">
        <f>LEFT(RIGHT(D7,10),9)</f>
        <v>EN_A02000</v>
      </c>
      <c r="D7" s="28" t="s">
        <v>14</v>
      </c>
      <c r="E7" s="27" t="s">
        <v>15</v>
      </c>
      <c r="F7" s="28" t="s">
        <v>16</v>
      </c>
      <c r="G7" s="28" t="s">
        <v>17</v>
      </c>
      <c r="H7" s="26" t="s">
        <v>18</v>
      </c>
      <c r="I7" s="29">
        <v>1010500</v>
      </c>
      <c r="J7" s="29">
        <v>666930</v>
      </c>
      <c r="K7" s="30">
        <v>0</v>
      </c>
      <c r="L7" s="30">
        <v>0</v>
      </c>
      <c r="M7" s="31">
        <v>343570</v>
      </c>
    </row>
    <row r="8" spans="1:13" ht="30">
      <c r="A8" s="20">
        <f>VLOOKUP($C8,'[1]SOURCE'!$B$8:$I$83,6,FALSE)</f>
        <v>1</v>
      </c>
      <c r="B8" s="20">
        <f>VLOOKUP(C8,'[1]SOURCE'!$B$8:$I$83,7,FALSE)</f>
        <v>6</v>
      </c>
      <c r="C8" s="21" t="str">
        <f aca="true" t="shared" si="0" ref="C8:C71">LEFT(RIGHT(D8,10),9)</f>
        <v>EN_A02000</v>
      </c>
      <c r="D8" s="22" t="s">
        <v>14</v>
      </c>
      <c r="E8" s="21" t="s">
        <v>19</v>
      </c>
      <c r="F8" s="22" t="s">
        <v>20</v>
      </c>
      <c r="G8" s="22" t="s">
        <v>21</v>
      </c>
      <c r="H8" s="20" t="s">
        <v>18</v>
      </c>
      <c r="I8" s="23">
        <v>125303</v>
      </c>
      <c r="J8" s="23">
        <v>82700</v>
      </c>
      <c r="K8" s="24">
        <v>1</v>
      </c>
      <c r="L8" s="24">
        <v>0</v>
      </c>
      <c r="M8" s="25">
        <v>42603</v>
      </c>
    </row>
    <row r="9" spans="1:13" ht="30">
      <c r="A9" s="26">
        <f>VLOOKUP($C9,'[1]SOURCE'!$B$8:$I$83,6,FALSE)</f>
        <v>1</v>
      </c>
      <c r="B9" s="26">
        <f>VLOOKUP(C9,'[1]SOURCE'!$B$8:$I$83,7,FALSE)</f>
        <v>6</v>
      </c>
      <c r="C9" s="27" t="str">
        <f t="shared" si="0"/>
        <v>EN_A02000</v>
      </c>
      <c r="D9" s="28" t="s">
        <v>14</v>
      </c>
      <c r="E9" s="27" t="s">
        <v>22</v>
      </c>
      <c r="F9" s="28" t="s">
        <v>20</v>
      </c>
      <c r="G9" s="28" t="s">
        <v>23</v>
      </c>
      <c r="H9" s="26" t="s">
        <v>18</v>
      </c>
      <c r="I9" s="29">
        <v>138309</v>
      </c>
      <c r="J9" s="29">
        <v>91284</v>
      </c>
      <c r="K9" s="30">
        <v>1</v>
      </c>
      <c r="L9" s="30">
        <v>0</v>
      </c>
      <c r="M9" s="31">
        <v>47025</v>
      </c>
    </row>
    <row r="10" spans="1:13" ht="30">
      <c r="A10" s="20">
        <f>VLOOKUP($C10,'[1]SOURCE'!$B$8:$I$83,6,FALSE)</f>
        <v>1</v>
      </c>
      <c r="B10" s="20">
        <f>VLOOKUP(C10,'[1]SOURCE'!$B$8:$I$83,7,FALSE)</f>
        <v>6</v>
      </c>
      <c r="C10" s="21" t="str">
        <f t="shared" si="0"/>
        <v>EN_A02000</v>
      </c>
      <c r="D10" s="22" t="s">
        <v>14</v>
      </c>
      <c r="E10" s="21" t="s">
        <v>24</v>
      </c>
      <c r="F10" s="22" t="s">
        <v>20</v>
      </c>
      <c r="G10" s="22" t="s">
        <v>25</v>
      </c>
      <c r="H10" s="20" t="s">
        <v>18</v>
      </c>
      <c r="I10" s="23">
        <v>125303</v>
      </c>
      <c r="J10" s="23">
        <v>82700</v>
      </c>
      <c r="K10" s="24">
        <v>1</v>
      </c>
      <c r="L10" s="24">
        <v>0</v>
      </c>
      <c r="M10" s="25">
        <v>42603</v>
      </c>
    </row>
    <row r="11" spans="1:13" ht="45">
      <c r="A11" s="26">
        <f>VLOOKUP($C11,'[1]SOURCE'!$B$8:$I$83,6,FALSE)</f>
        <v>1</v>
      </c>
      <c r="B11" s="26">
        <f>VLOOKUP(C11,'[1]SOURCE'!$B$8:$I$83,7,FALSE)</f>
        <v>6</v>
      </c>
      <c r="C11" s="27" t="str">
        <f t="shared" si="0"/>
        <v>EN_A02000</v>
      </c>
      <c r="D11" s="28" t="s">
        <v>14</v>
      </c>
      <c r="E11" s="27" t="s">
        <v>26</v>
      </c>
      <c r="F11" s="28" t="s">
        <v>27</v>
      </c>
      <c r="G11" s="28" t="s">
        <v>28</v>
      </c>
      <c r="H11" s="26" t="s">
        <v>18</v>
      </c>
      <c r="I11" s="29">
        <v>0</v>
      </c>
      <c r="J11" s="29">
        <v>56685</v>
      </c>
      <c r="K11" s="30">
        <v>0</v>
      </c>
      <c r="L11" s="30">
        <v>0</v>
      </c>
      <c r="M11" s="31">
        <v>-56685</v>
      </c>
    </row>
    <row r="12" spans="1:13" ht="30">
      <c r="A12" s="20">
        <f>VLOOKUP($C12,'[1]SOURCE'!$B$8:$I$83,6,FALSE)</f>
        <v>2</v>
      </c>
      <c r="B12" s="20">
        <f>VLOOKUP(C12,'[1]SOURCE'!$B$8:$I$83,7,FALSE)</f>
        <v>7</v>
      </c>
      <c r="C12" s="21" t="str">
        <f t="shared" si="0"/>
        <v>EN_A03000</v>
      </c>
      <c r="D12" s="22" t="s">
        <v>29</v>
      </c>
      <c r="E12" s="21" t="s">
        <v>15</v>
      </c>
      <c r="F12" s="22" t="s">
        <v>16</v>
      </c>
      <c r="G12" s="22" t="s">
        <v>17</v>
      </c>
      <c r="H12" s="20" t="s">
        <v>18</v>
      </c>
      <c r="I12" s="23">
        <v>48500</v>
      </c>
      <c r="J12" s="23">
        <v>32010</v>
      </c>
      <c r="K12" s="24">
        <v>0</v>
      </c>
      <c r="L12" s="24">
        <v>0</v>
      </c>
      <c r="M12" s="25">
        <v>16490</v>
      </c>
    </row>
    <row r="13" spans="1:13" ht="30">
      <c r="A13" s="26">
        <f>VLOOKUP($C13,'[1]SOURCE'!$B$8:$I$83,6,FALSE)</f>
        <v>3</v>
      </c>
      <c r="B13" s="26">
        <f>VLOOKUP(C13,'[1]SOURCE'!$B$8:$I$83,7,FALSE)</f>
        <v>8</v>
      </c>
      <c r="C13" s="27" t="str">
        <f t="shared" si="0"/>
        <v>EN_A04000</v>
      </c>
      <c r="D13" s="28" t="s">
        <v>30</v>
      </c>
      <c r="E13" s="27" t="s">
        <v>15</v>
      </c>
      <c r="F13" s="28" t="s">
        <v>16</v>
      </c>
      <c r="G13" s="28" t="s">
        <v>17</v>
      </c>
      <c r="H13" s="26" t="s">
        <v>18</v>
      </c>
      <c r="I13" s="29">
        <v>197500</v>
      </c>
      <c r="J13" s="29">
        <v>130350</v>
      </c>
      <c r="K13" s="30">
        <v>0</v>
      </c>
      <c r="L13" s="30">
        <v>0</v>
      </c>
      <c r="M13" s="31">
        <v>67150</v>
      </c>
    </row>
    <row r="14" spans="1:13" ht="30">
      <c r="A14" s="20">
        <f>VLOOKUP($C14,'[1]SOURCE'!$B$8:$I$83,6,FALSE)</f>
        <v>4</v>
      </c>
      <c r="B14" s="20">
        <f>VLOOKUP(C14,'[1]SOURCE'!$B$8:$I$83,7,FALSE)</f>
        <v>9</v>
      </c>
      <c r="C14" s="21" t="str">
        <f t="shared" si="0"/>
        <v>EN_A05000</v>
      </c>
      <c r="D14" s="22" t="s">
        <v>31</v>
      </c>
      <c r="E14" s="21" t="s">
        <v>19</v>
      </c>
      <c r="F14" s="22" t="s">
        <v>32</v>
      </c>
      <c r="G14" s="22" t="s">
        <v>33</v>
      </c>
      <c r="H14" s="20" t="s">
        <v>18</v>
      </c>
      <c r="I14" s="23">
        <v>61576</v>
      </c>
      <c r="J14" s="23">
        <v>40640</v>
      </c>
      <c r="K14" s="24">
        <v>0.5</v>
      </c>
      <c r="L14" s="24">
        <v>0</v>
      </c>
      <c r="M14" s="25">
        <v>20936</v>
      </c>
    </row>
    <row r="15" spans="1:13" ht="30">
      <c r="A15" s="26">
        <f>VLOOKUP($C15,'[1]SOURCE'!$B$8:$I$83,6,FALSE)</f>
        <v>5</v>
      </c>
      <c r="B15" s="26">
        <f>VLOOKUP(C15,'[1]SOURCE'!$B$8:$I$83,7,FALSE)</f>
        <v>10</v>
      </c>
      <c r="C15" s="27" t="str">
        <f t="shared" si="0"/>
        <v>EN_A06000</v>
      </c>
      <c r="D15" s="28" t="s">
        <v>34</v>
      </c>
      <c r="E15" s="27" t="s">
        <v>15</v>
      </c>
      <c r="F15" s="28" t="s">
        <v>16</v>
      </c>
      <c r="G15" s="28" t="s">
        <v>35</v>
      </c>
      <c r="H15" s="26" t="s">
        <v>18</v>
      </c>
      <c r="I15" s="29">
        <v>56000</v>
      </c>
      <c r="J15" s="29">
        <v>36960</v>
      </c>
      <c r="K15" s="30">
        <v>0</v>
      </c>
      <c r="L15" s="30">
        <v>0</v>
      </c>
      <c r="M15" s="31">
        <v>19040</v>
      </c>
    </row>
    <row r="16" spans="1:13" ht="30">
      <c r="A16" s="20">
        <f>VLOOKUP($C16,'[1]SOURCE'!$B$8:$I$83,6,FALSE)</f>
        <v>6</v>
      </c>
      <c r="B16" s="20">
        <f>VLOOKUP(C16,'[1]SOURCE'!$B$8:$I$83,7,FALSE)</f>
        <v>11</v>
      </c>
      <c r="C16" s="21" t="str">
        <f t="shared" si="0"/>
        <v>EN_A07000</v>
      </c>
      <c r="D16" s="22" t="s">
        <v>36</v>
      </c>
      <c r="E16" s="21" t="s">
        <v>19</v>
      </c>
      <c r="F16" s="22" t="s">
        <v>32</v>
      </c>
      <c r="G16" s="22" t="s">
        <v>37</v>
      </c>
      <c r="H16" s="20" t="s">
        <v>18</v>
      </c>
      <c r="I16" s="23">
        <v>57813</v>
      </c>
      <c r="J16" s="23">
        <v>38157</v>
      </c>
      <c r="K16" s="24">
        <v>0.5</v>
      </c>
      <c r="L16" s="24">
        <v>0</v>
      </c>
      <c r="M16" s="25">
        <v>19656</v>
      </c>
    </row>
    <row r="17" spans="1:13" ht="30">
      <c r="A17" s="26">
        <f>VLOOKUP($C17,'[1]SOURCE'!$B$8:$I$83,6,FALSE)</f>
        <v>6</v>
      </c>
      <c r="B17" s="26">
        <f>VLOOKUP(C17,'[1]SOURCE'!$B$8:$I$83,7,FALSE)</f>
        <v>11</v>
      </c>
      <c r="C17" s="27" t="str">
        <f t="shared" si="0"/>
        <v>EN_A07000</v>
      </c>
      <c r="D17" s="28" t="s">
        <v>36</v>
      </c>
      <c r="E17" s="27" t="s">
        <v>22</v>
      </c>
      <c r="F17" s="28" t="s">
        <v>38</v>
      </c>
      <c r="G17" s="28" t="s">
        <v>39</v>
      </c>
      <c r="H17" s="26" t="s">
        <v>40</v>
      </c>
      <c r="I17" s="29">
        <v>17370</v>
      </c>
      <c r="J17" s="29">
        <v>0</v>
      </c>
      <c r="K17" s="30">
        <v>0</v>
      </c>
      <c r="L17" s="30">
        <v>0</v>
      </c>
      <c r="M17" s="31">
        <v>17370</v>
      </c>
    </row>
    <row r="18" spans="1:13" ht="45">
      <c r="A18" s="20">
        <f>VLOOKUP($C18,'[1]SOURCE'!$B$8:$I$83,6,FALSE)</f>
        <v>7</v>
      </c>
      <c r="B18" s="20">
        <f>VLOOKUP(C18,'[1]SOURCE'!$B$8:$I$83,7,FALSE)</f>
        <v>12</v>
      </c>
      <c r="C18" s="21" t="str">
        <f t="shared" si="0"/>
        <v>EN_A08500</v>
      </c>
      <c r="D18" s="22" t="s">
        <v>41</v>
      </c>
      <c r="E18" s="21" t="s">
        <v>15</v>
      </c>
      <c r="F18" s="22" t="s">
        <v>16</v>
      </c>
      <c r="G18" s="22" t="s">
        <v>17</v>
      </c>
      <c r="H18" s="20" t="s">
        <v>18</v>
      </c>
      <c r="I18" s="23">
        <v>10000</v>
      </c>
      <c r="J18" s="23">
        <v>6600</v>
      </c>
      <c r="K18" s="24">
        <v>0</v>
      </c>
      <c r="L18" s="24">
        <v>0</v>
      </c>
      <c r="M18" s="25">
        <v>3400</v>
      </c>
    </row>
    <row r="19" spans="1:13" ht="45">
      <c r="A19" s="26">
        <f>VLOOKUP($C19,'[1]SOURCE'!$B$8:$I$83,6,FALSE)</f>
        <v>8</v>
      </c>
      <c r="B19" s="26">
        <f>VLOOKUP(C19,'[1]SOURCE'!$B$8:$I$83,7,FALSE)</f>
        <v>15</v>
      </c>
      <c r="C19" s="27" t="str">
        <f t="shared" si="0"/>
        <v>EN_A08700</v>
      </c>
      <c r="D19" s="28" t="s">
        <v>42</v>
      </c>
      <c r="E19" s="27" t="s">
        <v>15</v>
      </c>
      <c r="F19" s="28" t="s">
        <v>43</v>
      </c>
      <c r="G19" s="28" t="s">
        <v>44</v>
      </c>
      <c r="H19" s="26" t="s">
        <v>18</v>
      </c>
      <c r="I19" s="29">
        <v>20000</v>
      </c>
      <c r="J19" s="29">
        <v>13200</v>
      </c>
      <c r="K19" s="30">
        <v>0</v>
      </c>
      <c r="L19" s="30">
        <v>0</v>
      </c>
      <c r="M19" s="31">
        <v>6800</v>
      </c>
    </row>
    <row r="20" spans="1:13" ht="30">
      <c r="A20" s="20">
        <f>VLOOKUP($C20,'[1]SOURCE'!$B$8:$I$83,6,FALSE)</f>
        <v>9</v>
      </c>
      <c r="B20" s="20">
        <f>VLOOKUP(C20,'[1]SOURCE'!$B$8:$I$83,7,FALSE)</f>
        <v>17</v>
      </c>
      <c r="C20" s="21" t="str">
        <f t="shared" si="0"/>
        <v>EN_A12000</v>
      </c>
      <c r="D20" s="22" t="s">
        <v>45</v>
      </c>
      <c r="E20" s="21" t="s">
        <v>15</v>
      </c>
      <c r="F20" s="22" t="s">
        <v>46</v>
      </c>
      <c r="G20" s="22" t="s">
        <v>47</v>
      </c>
      <c r="H20" s="20" t="s">
        <v>18</v>
      </c>
      <c r="I20" s="23">
        <v>700000</v>
      </c>
      <c r="J20" s="23">
        <v>462000</v>
      </c>
      <c r="K20" s="24">
        <v>0</v>
      </c>
      <c r="L20" s="24">
        <v>0</v>
      </c>
      <c r="M20" s="25">
        <v>238000</v>
      </c>
    </row>
    <row r="21" spans="1:13" ht="45">
      <c r="A21" s="26">
        <f>VLOOKUP($C21,'[1]SOURCE'!$B$8:$I$83,6,FALSE)</f>
        <v>12</v>
      </c>
      <c r="B21" s="26">
        <f>VLOOKUP(C21,'[1]SOURCE'!$B$8:$I$83,7,FALSE)</f>
        <v>18</v>
      </c>
      <c r="C21" s="27" t="str">
        <f t="shared" si="0"/>
        <v>EN_A14000</v>
      </c>
      <c r="D21" s="28" t="s">
        <v>48</v>
      </c>
      <c r="E21" s="27" t="s">
        <v>15</v>
      </c>
      <c r="F21" s="28" t="s">
        <v>46</v>
      </c>
      <c r="G21" s="28" t="s">
        <v>49</v>
      </c>
      <c r="H21" s="26" t="s">
        <v>18</v>
      </c>
      <c r="I21" s="29">
        <v>807000</v>
      </c>
      <c r="J21" s="29">
        <v>532620</v>
      </c>
      <c r="K21" s="30">
        <v>2</v>
      </c>
      <c r="L21" s="30">
        <v>0</v>
      </c>
      <c r="M21" s="31">
        <v>274380</v>
      </c>
    </row>
    <row r="22" spans="1:13" ht="45">
      <c r="A22" s="20">
        <f>VLOOKUP($C22,'[1]SOURCE'!$B$8:$I$83,6,FALSE)</f>
        <v>12</v>
      </c>
      <c r="B22" s="20">
        <f>VLOOKUP(C22,'[1]SOURCE'!$B$8:$I$83,7,FALSE)</f>
        <v>18</v>
      </c>
      <c r="C22" s="21" t="str">
        <f t="shared" si="0"/>
        <v>EN_A14000</v>
      </c>
      <c r="D22" s="22" t="s">
        <v>48</v>
      </c>
      <c r="E22" s="21" t="s">
        <v>19</v>
      </c>
      <c r="F22" s="22" t="s">
        <v>50</v>
      </c>
      <c r="G22" s="22" t="s">
        <v>51</v>
      </c>
      <c r="H22" s="20" t="s">
        <v>18</v>
      </c>
      <c r="I22" s="23">
        <v>270000</v>
      </c>
      <c r="J22" s="23">
        <v>180000</v>
      </c>
      <c r="K22" s="24">
        <v>0</v>
      </c>
      <c r="L22" s="24">
        <v>1</v>
      </c>
      <c r="M22" s="25">
        <v>90000</v>
      </c>
    </row>
    <row r="23" spans="1:13" ht="45">
      <c r="A23" s="26">
        <f>VLOOKUP($C23,'[1]SOURCE'!$B$8:$I$83,6,FALSE)</f>
        <v>12</v>
      </c>
      <c r="B23" s="26">
        <f>VLOOKUP(C23,'[1]SOURCE'!$B$8:$I$83,7,FALSE)</f>
        <v>18</v>
      </c>
      <c r="C23" s="27" t="str">
        <f t="shared" si="0"/>
        <v>EN_A14000</v>
      </c>
      <c r="D23" s="28" t="s">
        <v>48</v>
      </c>
      <c r="E23" s="27" t="s">
        <v>22</v>
      </c>
      <c r="F23" s="28" t="s">
        <v>52</v>
      </c>
      <c r="G23" s="28" t="s">
        <v>53</v>
      </c>
      <c r="H23" s="26" t="s">
        <v>54</v>
      </c>
      <c r="I23" s="29">
        <v>0</v>
      </c>
      <c r="J23" s="29">
        <v>0</v>
      </c>
      <c r="K23" s="30">
        <v>0</v>
      </c>
      <c r="L23" s="30">
        <v>0</v>
      </c>
      <c r="M23" s="31">
        <v>0</v>
      </c>
    </row>
    <row r="24" spans="1:13" ht="60">
      <c r="A24" s="20">
        <f>VLOOKUP($C24,'[1]SOURCE'!$B$8:$I$83,6,FALSE)</f>
        <v>12</v>
      </c>
      <c r="B24" s="20">
        <f>VLOOKUP(C24,'[1]SOURCE'!$B$8:$I$83,7,FALSE)</f>
        <v>18</v>
      </c>
      <c r="C24" s="21" t="str">
        <f t="shared" si="0"/>
        <v>EN_A14000</v>
      </c>
      <c r="D24" s="22" t="s">
        <v>48</v>
      </c>
      <c r="E24" s="21" t="s">
        <v>24</v>
      </c>
      <c r="F24" s="22" t="s">
        <v>55</v>
      </c>
      <c r="G24" s="46" t="s">
        <v>56</v>
      </c>
      <c r="H24" s="20" t="s">
        <v>54</v>
      </c>
      <c r="I24" s="23">
        <v>-2000000</v>
      </c>
      <c r="J24" s="23">
        <v>0</v>
      </c>
      <c r="K24" s="24">
        <v>0</v>
      </c>
      <c r="L24" s="24">
        <v>0</v>
      </c>
      <c r="M24" s="25">
        <v>-2000000</v>
      </c>
    </row>
    <row r="25" spans="1:13" ht="45">
      <c r="A25" s="26">
        <f>VLOOKUP($C25,'[1]SOURCE'!$B$8:$I$83,6,FALSE)</f>
        <v>12</v>
      </c>
      <c r="B25" s="26">
        <f>VLOOKUP(C25,'[1]SOURCE'!$B$8:$I$83,7,FALSE)</f>
        <v>18</v>
      </c>
      <c r="C25" s="27" t="str">
        <f t="shared" si="0"/>
        <v>EN_A14000</v>
      </c>
      <c r="D25" s="28" t="s">
        <v>48</v>
      </c>
      <c r="E25" s="27" t="s">
        <v>26</v>
      </c>
      <c r="F25" s="28" t="s">
        <v>57</v>
      </c>
      <c r="G25" s="46" t="s">
        <v>564</v>
      </c>
      <c r="H25" s="26" t="s">
        <v>58</v>
      </c>
      <c r="I25" s="29">
        <v>150000</v>
      </c>
      <c r="J25" s="29">
        <v>0</v>
      </c>
      <c r="K25" s="30">
        <v>0</v>
      </c>
      <c r="L25" s="30">
        <v>0</v>
      </c>
      <c r="M25" s="31">
        <v>150000</v>
      </c>
    </row>
    <row r="26" spans="1:13" ht="45">
      <c r="A26" s="20">
        <f>VLOOKUP($C26,'[1]SOURCE'!$B$8:$I$83,6,FALSE)</f>
        <v>12</v>
      </c>
      <c r="B26" s="20">
        <f>VLOOKUP(C26,'[1]SOURCE'!$B$8:$I$83,7,FALSE)</f>
        <v>18</v>
      </c>
      <c r="C26" s="21" t="str">
        <f t="shared" si="0"/>
        <v>EN_A14000</v>
      </c>
      <c r="D26" s="22" t="s">
        <v>48</v>
      </c>
      <c r="E26" s="21" t="s">
        <v>59</v>
      </c>
      <c r="F26" s="22" t="s">
        <v>60</v>
      </c>
      <c r="G26" s="22" t="s">
        <v>61</v>
      </c>
      <c r="H26" s="20" t="s">
        <v>54</v>
      </c>
      <c r="I26" s="23">
        <v>0</v>
      </c>
      <c r="J26" s="23">
        <v>0</v>
      </c>
      <c r="K26" s="24">
        <v>0</v>
      </c>
      <c r="L26" s="24">
        <v>0</v>
      </c>
      <c r="M26" s="25">
        <v>0</v>
      </c>
    </row>
    <row r="27" spans="1:13" ht="30">
      <c r="A27" s="26">
        <f>VLOOKUP($C27,'[1]SOURCE'!$B$8:$I$83,6,FALSE)</f>
        <v>13</v>
      </c>
      <c r="B27" s="26">
        <f>VLOOKUP(C27,'[1]SOURCE'!$B$8:$I$83,7,FALSE)</f>
        <v>19</v>
      </c>
      <c r="C27" s="27" t="str">
        <f t="shared" si="0"/>
        <v>EN_A14100</v>
      </c>
      <c r="D27" s="28" t="s">
        <v>62</v>
      </c>
      <c r="E27" s="27" t="s">
        <v>15</v>
      </c>
      <c r="F27" s="28" t="s">
        <v>63</v>
      </c>
      <c r="G27" s="28" t="s">
        <v>64</v>
      </c>
      <c r="H27" s="26" t="s">
        <v>58</v>
      </c>
      <c r="I27" s="29">
        <v>100000</v>
      </c>
      <c r="J27" s="29">
        <v>100000</v>
      </c>
      <c r="K27" s="30">
        <v>0</v>
      </c>
      <c r="L27" s="30">
        <v>0</v>
      </c>
      <c r="M27" s="31">
        <v>0</v>
      </c>
    </row>
    <row r="28" spans="1:13" ht="30">
      <c r="A28" s="20">
        <f>VLOOKUP($C28,'[1]SOURCE'!$B$8:$I$83,6,FALSE)</f>
        <v>13</v>
      </c>
      <c r="B28" s="20">
        <f>VLOOKUP(C28,'[1]SOURCE'!$B$8:$I$83,7,FALSE)</f>
        <v>19</v>
      </c>
      <c r="C28" s="21" t="str">
        <f t="shared" si="0"/>
        <v>EN_A14100</v>
      </c>
      <c r="D28" s="22" t="s">
        <v>62</v>
      </c>
      <c r="E28" s="21" t="s">
        <v>19</v>
      </c>
      <c r="F28" s="22" t="s">
        <v>65</v>
      </c>
      <c r="G28" s="22" t="s">
        <v>66</v>
      </c>
      <c r="H28" s="20" t="s">
        <v>58</v>
      </c>
      <c r="I28" s="23">
        <v>1000000</v>
      </c>
      <c r="J28" s="23">
        <v>0</v>
      </c>
      <c r="K28" s="24">
        <v>0</v>
      </c>
      <c r="L28" s="24">
        <v>0</v>
      </c>
      <c r="M28" s="25">
        <v>1000000</v>
      </c>
    </row>
    <row r="29" spans="1:13" ht="105">
      <c r="A29" s="26">
        <f>VLOOKUP($C29,'[1]SOURCE'!$B$8:$I$83,6,FALSE)</f>
        <v>13</v>
      </c>
      <c r="B29" s="26">
        <f>VLOOKUP(C29,'[1]SOURCE'!$B$8:$I$83,7,FALSE)</f>
        <v>19</v>
      </c>
      <c r="C29" s="27" t="str">
        <f t="shared" si="0"/>
        <v>EN_A14100</v>
      </c>
      <c r="D29" s="28" t="s">
        <v>62</v>
      </c>
      <c r="E29" s="27" t="s">
        <v>22</v>
      </c>
      <c r="F29" s="28" t="s">
        <v>67</v>
      </c>
      <c r="G29" s="28" t="s">
        <v>68</v>
      </c>
      <c r="H29" s="26" t="s">
        <v>18</v>
      </c>
      <c r="I29" s="29">
        <v>307000</v>
      </c>
      <c r="J29" s="29">
        <v>203000</v>
      </c>
      <c r="K29" s="30">
        <v>1</v>
      </c>
      <c r="L29" s="30">
        <v>0</v>
      </c>
      <c r="M29" s="31">
        <v>104000</v>
      </c>
    </row>
    <row r="30" spans="1:13" ht="45">
      <c r="A30" s="20">
        <f>VLOOKUP($C30,'[1]SOURCE'!$B$8:$I$83,6,FALSE)</f>
        <v>13</v>
      </c>
      <c r="B30" s="20">
        <f>VLOOKUP(C30,'[1]SOURCE'!$B$8:$I$83,7,FALSE)</f>
        <v>19</v>
      </c>
      <c r="C30" s="21" t="str">
        <f t="shared" si="0"/>
        <v>EN_A14100</v>
      </c>
      <c r="D30" s="22" t="s">
        <v>62</v>
      </c>
      <c r="E30" s="21" t="s">
        <v>59</v>
      </c>
      <c r="F30" s="22" t="s">
        <v>69</v>
      </c>
      <c r="G30" s="22" t="s">
        <v>70</v>
      </c>
      <c r="H30" s="20" t="s">
        <v>18</v>
      </c>
      <c r="I30" s="23">
        <v>0</v>
      </c>
      <c r="J30" s="23">
        <v>0</v>
      </c>
      <c r="K30" s="24">
        <v>1</v>
      </c>
      <c r="L30" s="24">
        <v>0</v>
      </c>
      <c r="M30" s="25">
        <v>0</v>
      </c>
    </row>
    <row r="31" spans="1:13" ht="30">
      <c r="A31" s="26">
        <f>VLOOKUP($C31,'[1]SOURCE'!$B$8:$I$83,6,FALSE)</f>
        <v>13</v>
      </c>
      <c r="B31" s="26">
        <f>VLOOKUP(C31,'[1]SOURCE'!$B$8:$I$83,7,FALSE)</f>
        <v>19</v>
      </c>
      <c r="C31" s="27" t="str">
        <f t="shared" si="0"/>
        <v>EN_A14100</v>
      </c>
      <c r="D31" s="28" t="s">
        <v>62</v>
      </c>
      <c r="E31" s="27" t="s">
        <v>71</v>
      </c>
      <c r="F31" s="28" t="s">
        <v>43</v>
      </c>
      <c r="G31" s="28" t="s">
        <v>72</v>
      </c>
      <c r="H31" s="26" t="s">
        <v>18</v>
      </c>
      <c r="I31" s="29">
        <v>18000</v>
      </c>
      <c r="J31" s="29">
        <v>12000</v>
      </c>
      <c r="K31" s="30">
        <v>0</v>
      </c>
      <c r="L31" s="30">
        <v>0</v>
      </c>
      <c r="M31" s="31">
        <v>6000</v>
      </c>
    </row>
    <row r="32" spans="1:13" ht="60">
      <c r="A32" s="20">
        <f>VLOOKUP($C32,'[1]SOURCE'!$B$8:$I$83,6,FALSE)</f>
        <v>14</v>
      </c>
      <c r="B32" s="20">
        <f>VLOOKUP(C32,'[1]SOURCE'!$B$8:$I$83,7,FALSE)</f>
        <v>20</v>
      </c>
      <c r="C32" s="21" t="str">
        <f t="shared" si="0"/>
        <v>EN_A20000</v>
      </c>
      <c r="D32" s="22" t="s">
        <v>73</v>
      </c>
      <c r="E32" s="21" t="s">
        <v>19</v>
      </c>
      <c r="F32" s="22" t="s">
        <v>74</v>
      </c>
      <c r="G32" s="22" t="s">
        <v>75</v>
      </c>
      <c r="H32" s="20" t="s">
        <v>58</v>
      </c>
      <c r="I32" s="23">
        <v>191208</v>
      </c>
      <c r="J32" s="23">
        <v>0</v>
      </c>
      <c r="K32" s="24">
        <v>1</v>
      </c>
      <c r="L32" s="24">
        <v>0</v>
      </c>
      <c r="M32" s="25">
        <v>191208</v>
      </c>
    </row>
    <row r="33" spans="1:13" ht="90">
      <c r="A33" s="26">
        <f>VLOOKUP($C33,'[1]SOURCE'!$B$8:$I$83,6,FALSE)</f>
        <v>14</v>
      </c>
      <c r="B33" s="26">
        <f>VLOOKUP(C33,'[1]SOURCE'!$B$8:$I$83,7,FALSE)</f>
        <v>20</v>
      </c>
      <c r="C33" s="27" t="str">
        <f t="shared" si="0"/>
        <v>EN_A20000</v>
      </c>
      <c r="D33" s="28" t="s">
        <v>73</v>
      </c>
      <c r="E33" s="27" t="s">
        <v>24</v>
      </c>
      <c r="F33" s="28" t="s">
        <v>76</v>
      </c>
      <c r="G33" s="28" t="s">
        <v>77</v>
      </c>
      <c r="H33" s="26" t="s">
        <v>58</v>
      </c>
      <c r="I33" s="29">
        <v>604000</v>
      </c>
      <c r="J33" s="29">
        <v>0</v>
      </c>
      <c r="K33" s="30">
        <v>0</v>
      </c>
      <c r="L33" s="30">
        <v>0</v>
      </c>
      <c r="M33" s="31">
        <v>604000</v>
      </c>
    </row>
    <row r="34" spans="1:13" ht="60">
      <c r="A34" s="20">
        <f>VLOOKUP($C34,'[1]SOURCE'!$B$8:$I$83,6,FALSE)</f>
        <v>14</v>
      </c>
      <c r="B34" s="20">
        <f>VLOOKUP(C34,'[1]SOURCE'!$B$8:$I$83,7,FALSE)</f>
        <v>20</v>
      </c>
      <c r="C34" s="21" t="str">
        <f t="shared" si="0"/>
        <v>EN_A20000</v>
      </c>
      <c r="D34" s="22" t="s">
        <v>73</v>
      </c>
      <c r="E34" s="21" t="s">
        <v>59</v>
      </c>
      <c r="F34" s="22" t="s">
        <v>78</v>
      </c>
      <c r="G34" s="22" t="s">
        <v>79</v>
      </c>
      <c r="H34" s="20" t="s">
        <v>18</v>
      </c>
      <c r="I34" s="23">
        <v>187398</v>
      </c>
      <c r="J34" s="23">
        <v>105000</v>
      </c>
      <c r="K34" s="24">
        <v>1</v>
      </c>
      <c r="L34" s="24">
        <v>0</v>
      </c>
      <c r="M34" s="25">
        <v>82398</v>
      </c>
    </row>
    <row r="35" spans="1:13" ht="45">
      <c r="A35" s="26">
        <f>VLOOKUP($C35,'[1]SOURCE'!$B$8:$I$83,6,FALSE)</f>
        <v>14</v>
      </c>
      <c r="B35" s="26">
        <f>VLOOKUP(C35,'[1]SOURCE'!$B$8:$I$83,7,FALSE)</f>
        <v>20</v>
      </c>
      <c r="C35" s="27" t="str">
        <f t="shared" si="0"/>
        <v>EN_A20000</v>
      </c>
      <c r="D35" s="28" t="s">
        <v>73</v>
      </c>
      <c r="E35" s="27" t="s">
        <v>80</v>
      </c>
      <c r="F35" s="28" t="s">
        <v>81</v>
      </c>
      <c r="G35" s="28" t="s">
        <v>82</v>
      </c>
      <c r="H35" s="26" t="s">
        <v>18</v>
      </c>
      <c r="I35" s="29">
        <v>202949</v>
      </c>
      <c r="J35" s="29">
        <v>0</v>
      </c>
      <c r="K35" s="30">
        <v>1</v>
      </c>
      <c r="L35" s="30">
        <v>0</v>
      </c>
      <c r="M35" s="31">
        <v>202949</v>
      </c>
    </row>
    <row r="36" spans="1:13" ht="60">
      <c r="A36" s="20">
        <f>VLOOKUP($C36,'[1]SOURCE'!$B$8:$I$83,6,FALSE)</f>
        <v>14</v>
      </c>
      <c r="B36" s="20">
        <f>VLOOKUP(C36,'[1]SOURCE'!$B$8:$I$83,7,FALSE)</f>
        <v>20</v>
      </c>
      <c r="C36" s="21" t="str">
        <f t="shared" si="0"/>
        <v>EN_A20000</v>
      </c>
      <c r="D36" s="22" t="s">
        <v>73</v>
      </c>
      <c r="E36" s="21" t="s">
        <v>71</v>
      </c>
      <c r="F36" s="22" t="s">
        <v>83</v>
      </c>
      <c r="G36" s="22" t="s">
        <v>84</v>
      </c>
      <c r="H36" s="20" t="s">
        <v>40</v>
      </c>
      <c r="I36" s="23">
        <v>200128</v>
      </c>
      <c r="J36" s="23">
        <v>200128</v>
      </c>
      <c r="K36" s="24">
        <v>0</v>
      </c>
      <c r="L36" s="24">
        <v>0</v>
      </c>
      <c r="M36" s="25">
        <v>0</v>
      </c>
    </row>
    <row r="37" spans="1:13" ht="30">
      <c r="A37" s="26">
        <f>VLOOKUP($C37,'[1]SOURCE'!$B$8:$I$83,6,FALSE)</f>
        <v>14</v>
      </c>
      <c r="B37" s="26">
        <f>VLOOKUP(C37,'[1]SOURCE'!$B$8:$I$83,7,FALSE)</f>
        <v>20</v>
      </c>
      <c r="C37" s="27" t="str">
        <f t="shared" si="0"/>
        <v>EN_A20000</v>
      </c>
      <c r="D37" s="28" t="s">
        <v>73</v>
      </c>
      <c r="E37" s="27" t="s">
        <v>85</v>
      </c>
      <c r="F37" s="28" t="s">
        <v>86</v>
      </c>
      <c r="G37" s="28" t="s">
        <v>87</v>
      </c>
      <c r="H37" s="26" t="s">
        <v>58</v>
      </c>
      <c r="I37" s="29">
        <v>1043538</v>
      </c>
      <c r="J37" s="29">
        <v>1239160</v>
      </c>
      <c r="K37" s="30">
        <v>3</v>
      </c>
      <c r="L37" s="30">
        <v>0</v>
      </c>
      <c r="M37" s="31">
        <v>-195622</v>
      </c>
    </row>
    <row r="38" spans="1:13" ht="60">
      <c r="A38" s="20">
        <f>VLOOKUP($C38,'[1]SOURCE'!$B$8:$I$83,6,FALSE)</f>
        <v>14</v>
      </c>
      <c r="B38" s="20">
        <f>VLOOKUP(C38,'[1]SOURCE'!$B$8:$I$83,7,FALSE)</f>
        <v>20</v>
      </c>
      <c r="C38" s="21" t="str">
        <f t="shared" si="0"/>
        <v>EN_A20000</v>
      </c>
      <c r="D38" s="22" t="s">
        <v>73</v>
      </c>
      <c r="E38" s="21" t="s">
        <v>88</v>
      </c>
      <c r="F38" s="22" t="s">
        <v>89</v>
      </c>
      <c r="G38" s="22" t="s">
        <v>90</v>
      </c>
      <c r="H38" s="20" t="s">
        <v>18</v>
      </c>
      <c r="I38" s="23">
        <v>162541</v>
      </c>
      <c r="J38" s="23">
        <v>0</v>
      </c>
      <c r="K38" s="24">
        <v>1</v>
      </c>
      <c r="L38" s="24">
        <v>0</v>
      </c>
      <c r="M38" s="25">
        <v>162541</v>
      </c>
    </row>
    <row r="39" spans="1:13" ht="30">
      <c r="A39" s="26">
        <f>VLOOKUP($C39,'[1]SOURCE'!$B$8:$I$83,6,FALSE)</f>
        <v>14</v>
      </c>
      <c r="B39" s="26">
        <f>VLOOKUP(C39,'[1]SOURCE'!$B$8:$I$83,7,FALSE)</f>
        <v>20</v>
      </c>
      <c r="C39" s="27" t="str">
        <f t="shared" si="0"/>
        <v>EN_A20000</v>
      </c>
      <c r="D39" s="28" t="s">
        <v>73</v>
      </c>
      <c r="E39" s="27" t="s">
        <v>91</v>
      </c>
      <c r="F39" s="28" t="s">
        <v>92</v>
      </c>
      <c r="G39" s="28" t="s">
        <v>93</v>
      </c>
      <c r="H39" s="26" t="s">
        <v>40</v>
      </c>
      <c r="I39" s="29">
        <v>25000</v>
      </c>
      <c r="J39" s="29">
        <v>0</v>
      </c>
      <c r="K39" s="30">
        <v>0</v>
      </c>
      <c r="L39" s="30">
        <v>0</v>
      </c>
      <c r="M39" s="31">
        <v>25000</v>
      </c>
    </row>
    <row r="40" spans="1:13" ht="30">
      <c r="A40" s="20">
        <f>VLOOKUP($C40,'[1]SOURCE'!$B$8:$I$83,6,FALSE)</f>
        <v>14</v>
      </c>
      <c r="B40" s="20">
        <f>VLOOKUP(C40,'[1]SOURCE'!$B$8:$I$83,7,FALSE)</f>
        <v>20</v>
      </c>
      <c r="C40" s="21" t="str">
        <f t="shared" si="0"/>
        <v>EN_A20000</v>
      </c>
      <c r="D40" s="22" t="s">
        <v>73</v>
      </c>
      <c r="E40" s="21" t="s">
        <v>94</v>
      </c>
      <c r="F40" s="22" t="s">
        <v>95</v>
      </c>
      <c r="G40" s="22" t="s">
        <v>561</v>
      </c>
      <c r="H40" s="20" t="s">
        <v>58</v>
      </c>
      <c r="I40" s="23">
        <v>300000</v>
      </c>
      <c r="J40" s="23">
        <v>0</v>
      </c>
      <c r="K40" s="24">
        <v>2</v>
      </c>
      <c r="L40" s="24">
        <v>0</v>
      </c>
      <c r="M40" s="25">
        <v>300000</v>
      </c>
    </row>
    <row r="41" spans="1:13" ht="30">
      <c r="A41" s="26">
        <f>VLOOKUP($C41,'[1]SOURCE'!$B$8:$I$83,6,FALSE)</f>
        <v>14</v>
      </c>
      <c r="B41" s="26">
        <f>VLOOKUP(C41,'[1]SOURCE'!$B$8:$I$83,7,FALSE)</f>
        <v>20</v>
      </c>
      <c r="C41" s="27" t="str">
        <f t="shared" si="0"/>
        <v>EN_A20000</v>
      </c>
      <c r="D41" s="28" t="s">
        <v>73</v>
      </c>
      <c r="E41" s="27" t="s">
        <v>96</v>
      </c>
      <c r="F41" s="28" t="s">
        <v>97</v>
      </c>
      <c r="G41" s="28" t="s">
        <v>98</v>
      </c>
      <c r="H41" s="26" t="s">
        <v>18</v>
      </c>
      <c r="I41" s="29">
        <v>184388</v>
      </c>
      <c r="J41" s="29">
        <v>0</v>
      </c>
      <c r="K41" s="30">
        <v>0</v>
      </c>
      <c r="L41" s="30">
        <v>1</v>
      </c>
      <c r="M41" s="31">
        <v>184388</v>
      </c>
    </row>
    <row r="42" spans="1:13" ht="45">
      <c r="A42" s="20">
        <f>VLOOKUP($C42,'[1]SOURCE'!$B$8:$I$83,6,FALSE)</f>
        <v>15</v>
      </c>
      <c r="B42" s="20">
        <f>VLOOKUP(C42,'[1]SOURCE'!$B$8:$I$83,7,FALSE)</f>
        <v>23</v>
      </c>
      <c r="C42" s="21" t="str">
        <f t="shared" si="0"/>
        <v>EN_A40100</v>
      </c>
      <c r="D42" s="22" t="s">
        <v>99</v>
      </c>
      <c r="E42" s="21" t="s">
        <v>15</v>
      </c>
      <c r="F42" s="22" t="s">
        <v>100</v>
      </c>
      <c r="G42" s="22" t="s">
        <v>101</v>
      </c>
      <c r="H42" s="20" t="s">
        <v>18</v>
      </c>
      <c r="I42" s="23">
        <v>500000</v>
      </c>
      <c r="J42" s="23">
        <v>350000</v>
      </c>
      <c r="K42" s="24">
        <v>0</v>
      </c>
      <c r="L42" s="24">
        <v>0</v>
      </c>
      <c r="M42" s="25">
        <v>150000</v>
      </c>
    </row>
    <row r="43" spans="1:13" ht="90">
      <c r="A43" s="26">
        <f>VLOOKUP($C43,'[1]SOURCE'!$B$8:$I$83,6,FALSE)</f>
        <v>16</v>
      </c>
      <c r="B43" s="26">
        <f>VLOOKUP(C43,'[1]SOURCE'!$B$8:$I$83,7,FALSE)</f>
        <v>25</v>
      </c>
      <c r="C43" s="27" t="str">
        <f t="shared" si="0"/>
        <v>EN_A42000</v>
      </c>
      <c r="D43" s="28" t="s">
        <v>102</v>
      </c>
      <c r="E43" s="27" t="s">
        <v>15</v>
      </c>
      <c r="F43" s="28" t="s">
        <v>103</v>
      </c>
      <c r="G43" s="28" t="s">
        <v>104</v>
      </c>
      <c r="H43" s="26" t="s">
        <v>40</v>
      </c>
      <c r="I43" s="29">
        <v>-664195</v>
      </c>
      <c r="J43" s="29">
        <v>0</v>
      </c>
      <c r="K43" s="30">
        <v>-1</v>
      </c>
      <c r="L43" s="30">
        <v>0</v>
      </c>
      <c r="M43" s="31">
        <v>-664195</v>
      </c>
    </row>
    <row r="44" spans="1:13" ht="105">
      <c r="A44" s="20">
        <f>VLOOKUP($C44,'[1]SOURCE'!$B$8:$I$83,6,FALSE)</f>
        <v>16</v>
      </c>
      <c r="B44" s="20">
        <f>VLOOKUP(C44,'[1]SOURCE'!$B$8:$I$83,7,FALSE)</f>
        <v>25</v>
      </c>
      <c r="C44" s="21" t="str">
        <f t="shared" si="0"/>
        <v>EN_A42000</v>
      </c>
      <c r="D44" s="22" t="s">
        <v>102</v>
      </c>
      <c r="E44" s="21" t="s">
        <v>19</v>
      </c>
      <c r="F44" s="22" t="s">
        <v>105</v>
      </c>
      <c r="G44" s="22" t="s">
        <v>106</v>
      </c>
      <c r="H44" s="20" t="s">
        <v>58</v>
      </c>
      <c r="I44" s="23">
        <v>186139</v>
      </c>
      <c r="J44" s="23">
        <v>123000</v>
      </c>
      <c r="K44" s="24">
        <v>1</v>
      </c>
      <c r="L44" s="24">
        <v>0</v>
      </c>
      <c r="M44" s="25">
        <v>63139</v>
      </c>
    </row>
    <row r="45" spans="1:13" ht="105">
      <c r="A45" s="26">
        <f>VLOOKUP($C45,'[1]SOURCE'!$B$8:$I$83,6,FALSE)</f>
        <v>16</v>
      </c>
      <c r="B45" s="26">
        <f>VLOOKUP(C45,'[1]SOURCE'!$B$8:$I$83,7,FALSE)</f>
        <v>25</v>
      </c>
      <c r="C45" s="27" t="str">
        <f t="shared" si="0"/>
        <v>EN_A42000</v>
      </c>
      <c r="D45" s="28" t="s">
        <v>102</v>
      </c>
      <c r="E45" s="27" t="s">
        <v>22</v>
      </c>
      <c r="F45" s="28" t="s">
        <v>107</v>
      </c>
      <c r="G45" s="28" t="s">
        <v>108</v>
      </c>
      <c r="H45" s="26" t="s">
        <v>58</v>
      </c>
      <c r="I45" s="29">
        <v>196822</v>
      </c>
      <c r="J45" s="29">
        <v>0</v>
      </c>
      <c r="K45" s="30">
        <v>1</v>
      </c>
      <c r="L45" s="30">
        <v>0</v>
      </c>
      <c r="M45" s="31">
        <v>196822</v>
      </c>
    </row>
    <row r="46" spans="1:13" ht="60">
      <c r="A46" s="20">
        <f>VLOOKUP($C46,'[1]SOURCE'!$B$8:$I$83,6,FALSE)</f>
        <v>16</v>
      </c>
      <c r="B46" s="20">
        <f>VLOOKUP(C46,'[1]SOURCE'!$B$8:$I$83,7,FALSE)</f>
        <v>25</v>
      </c>
      <c r="C46" s="21" t="str">
        <f t="shared" si="0"/>
        <v>EN_A42000</v>
      </c>
      <c r="D46" s="22" t="s">
        <v>102</v>
      </c>
      <c r="E46" s="21" t="s">
        <v>24</v>
      </c>
      <c r="F46" s="22" t="s">
        <v>109</v>
      </c>
      <c r="G46" s="22" t="s">
        <v>110</v>
      </c>
      <c r="H46" s="20" t="s">
        <v>58</v>
      </c>
      <c r="I46" s="23">
        <v>186139</v>
      </c>
      <c r="J46" s="23">
        <v>0</v>
      </c>
      <c r="K46" s="24">
        <v>1</v>
      </c>
      <c r="L46" s="24">
        <v>0</v>
      </c>
      <c r="M46" s="25">
        <v>186139</v>
      </c>
    </row>
    <row r="47" spans="1:13" ht="90">
      <c r="A47" s="26">
        <f>VLOOKUP($C47,'[1]SOURCE'!$B$8:$I$83,6,FALSE)</f>
        <v>16</v>
      </c>
      <c r="B47" s="26">
        <f>VLOOKUP(C47,'[1]SOURCE'!$B$8:$I$83,7,FALSE)</f>
        <v>25</v>
      </c>
      <c r="C47" s="27" t="str">
        <f t="shared" si="0"/>
        <v>EN_A42000</v>
      </c>
      <c r="D47" s="28" t="s">
        <v>102</v>
      </c>
      <c r="E47" s="27" t="s">
        <v>26</v>
      </c>
      <c r="F47" s="28" t="s">
        <v>111</v>
      </c>
      <c r="G47" s="28" t="s">
        <v>112</v>
      </c>
      <c r="H47" s="26" t="s">
        <v>58</v>
      </c>
      <c r="I47" s="29">
        <v>127716</v>
      </c>
      <c r="J47" s="29">
        <v>0</v>
      </c>
      <c r="K47" s="30">
        <v>1</v>
      </c>
      <c r="L47" s="30">
        <v>0</v>
      </c>
      <c r="M47" s="31">
        <v>127716</v>
      </c>
    </row>
    <row r="48" spans="1:13" ht="45">
      <c r="A48" s="20">
        <f>VLOOKUP($C48,'[1]SOURCE'!$B$8:$I$83,6,FALSE)</f>
        <v>16</v>
      </c>
      <c r="B48" s="20">
        <f>VLOOKUP(C48,'[1]SOURCE'!$B$8:$I$83,7,FALSE)</f>
        <v>25</v>
      </c>
      <c r="C48" s="21" t="str">
        <f t="shared" si="0"/>
        <v>EN_A42000</v>
      </c>
      <c r="D48" s="22" t="s">
        <v>102</v>
      </c>
      <c r="E48" s="21" t="s">
        <v>59</v>
      </c>
      <c r="F48" s="22" t="s">
        <v>113</v>
      </c>
      <c r="G48" s="22" t="s">
        <v>114</v>
      </c>
      <c r="H48" s="20" t="s">
        <v>40</v>
      </c>
      <c r="I48" s="23">
        <v>0</v>
      </c>
      <c r="J48" s="23">
        <v>0</v>
      </c>
      <c r="K48" s="24">
        <v>1</v>
      </c>
      <c r="L48" s="24">
        <v>-1</v>
      </c>
      <c r="M48" s="25">
        <v>0</v>
      </c>
    </row>
    <row r="49" spans="1:13" ht="30">
      <c r="A49" s="26">
        <f>VLOOKUP($C49,'[1]SOURCE'!$B$8:$I$83,6,FALSE)</f>
        <v>16</v>
      </c>
      <c r="B49" s="26">
        <f>VLOOKUP(C49,'[1]SOURCE'!$B$8:$I$83,7,FALSE)</f>
        <v>25</v>
      </c>
      <c r="C49" s="27" t="str">
        <f t="shared" si="0"/>
        <v>EN_A42000</v>
      </c>
      <c r="D49" s="28" t="s">
        <v>102</v>
      </c>
      <c r="E49" s="27" t="s">
        <v>71</v>
      </c>
      <c r="F49" s="28" t="s">
        <v>115</v>
      </c>
      <c r="G49" s="28" t="s">
        <v>116</v>
      </c>
      <c r="H49" s="26" t="s">
        <v>58</v>
      </c>
      <c r="I49" s="29">
        <v>148082</v>
      </c>
      <c r="J49" s="29">
        <v>98000</v>
      </c>
      <c r="K49" s="30">
        <v>1</v>
      </c>
      <c r="L49" s="30">
        <v>0</v>
      </c>
      <c r="M49" s="31">
        <v>50082</v>
      </c>
    </row>
    <row r="50" spans="1:13" ht="60">
      <c r="A50" s="20">
        <f>VLOOKUP($C50,'[1]SOURCE'!$B$8:$I$83,6,FALSE)</f>
        <v>16</v>
      </c>
      <c r="B50" s="20">
        <f>VLOOKUP(C50,'[1]SOURCE'!$B$8:$I$83,7,FALSE)</f>
        <v>25</v>
      </c>
      <c r="C50" s="21" t="str">
        <f t="shared" si="0"/>
        <v>EN_A42000</v>
      </c>
      <c r="D50" s="22" t="s">
        <v>102</v>
      </c>
      <c r="E50" s="21" t="s">
        <v>117</v>
      </c>
      <c r="F50" s="22" t="s">
        <v>118</v>
      </c>
      <c r="G50" s="22" t="s">
        <v>119</v>
      </c>
      <c r="H50" s="20" t="s">
        <v>58</v>
      </c>
      <c r="I50" s="23">
        <v>100000</v>
      </c>
      <c r="J50" s="23">
        <v>66000</v>
      </c>
      <c r="K50" s="24">
        <v>0</v>
      </c>
      <c r="L50" s="24">
        <v>0</v>
      </c>
      <c r="M50" s="25">
        <v>34000</v>
      </c>
    </row>
    <row r="51" spans="1:13" ht="60">
      <c r="A51" s="26">
        <f>VLOOKUP($C51,'[1]SOURCE'!$B$8:$I$83,6,FALSE)</f>
        <v>16</v>
      </c>
      <c r="B51" s="26">
        <f>VLOOKUP(C51,'[1]SOURCE'!$B$8:$I$83,7,FALSE)</f>
        <v>25</v>
      </c>
      <c r="C51" s="27" t="str">
        <f t="shared" si="0"/>
        <v>EN_A42000</v>
      </c>
      <c r="D51" s="28" t="s">
        <v>102</v>
      </c>
      <c r="E51" s="27" t="s">
        <v>120</v>
      </c>
      <c r="F51" s="28" t="s">
        <v>121</v>
      </c>
      <c r="G51" s="28" t="s">
        <v>122</v>
      </c>
      <c r="H51" s="26" t="s">
        <v>58</v>
      </c>
      <c r="I51" s="29">
        <v>344537</v>
      </c>
      <c r="J51" s="29">
        <v>228000</v>
      </c>
      <c r="K51" s="30">
        <v>2</v>
      </c>
      <c r="L51" s="30">
        <v>0</v>
      </c>
      <c r="M51" s="31">
        <v>116537</v>
      </c>
    </row>
    <row r="52" spans="1:13" ht="30">
      <c r="A52" s="20">
        <f>VLOOKUP($C52,'[1]SOURCE'!$B$8:$I$83,6,FALSE)</f>
        <v>16</v>
      </c>
      <c r="B52" s="20">
        <f>VLOOKUP(C52,'[1]SOURCE'!$B$8:$I$83,7,FALSE)</f>
        <v>25</v>
      </c>
      <c r="C52" s="21" t="str">
        <f t="shared" si="0"/>
        <v>EN_A42000</v>
      </c>
      <c r="D52" s="22" t="s">
        <v>102</v>
      </c>
      <c r="E52" s="21" t="s">
        <v>123</v>
      </c>
      <c r="F52" s="22" t="s">
        <v>124</v>
      </c>
      <c r="G52" s="22" t="s">
        <v>125</v>
      </c>
      <c r="H52" s="20" t="s">
        <v>58</v>
      </c>
      <c r="I52" s="23">
        <v>148082</v>
      </c>
      <c r="J52" s="23">
        <v>98000</v>
      </c>
      <c r="K52" s="24">
        <v>1</v>
      </c>
      <c r="L52" s="24">
        <v>0</v>
      </c>
      <c r="M52" s="25">
        <v>50082</v>
      </c>
    </row>
    <row r="53" spans="1:13" ht="60">
      <c r="A53" s="26">
        <f>VLOOKUP($C53,'[1]SOURCE'!$B$8:$I$83,6,FALSE)</f>
        <v>16</v>
      </c>
      <c r="B53" s="26">
        <f>VLOOKUP(C53,'[1]SOURCE'!$B$8:$I$83,7,FALSE)</f>
        <v>25</v>
      </c>
      <c r="C53" s="27" t="str">
        <f t="shared" si="0"/>
        <v>EN_A42000</v>
      </c>
      <c r="D53" s="28" t="s">
        <v>102</v>
      </c>
      <c r="E53" s="27" t="s">
        <v>126</v>
      </c>
      <c r="F53" s="28" t="s">
        <v>127</v>
      </c>
      <c r="G53" s="28" t="s">
        <v>128</v>
      </c>
      <c r="H53" s="26" t="s">
        <v>58</v>
      </c>
      <c r="I53" s="29">
        <v>148082</v>
      </c>
      <c r="J53" s="29">
        <v>98000</v>
      </c>
      <c r="K53" s="30">
        <v>1</v>
      </c>
      <c r="L53" s="30">
        <v>0</v>
      </c>
      <c r="M53" s="31">
        <v>50082</v>
      </c>
    </row>
    <row r="54" spans="1:13" ht="45">
      <c r="A54" s="20">
        <f>VLOOKUP($C54,'[1]SOURCE'!$B$8:$I$83,6,FALSE)</f>
        <v>16</v>
      </c>
      <c r="B54" s="20">
        <f>VLOOKUP(C54,'[1]SOURCE'!$B$8:$I$83,7,FALSE)</f>
        <v>25</v>
      </c>
      <c r="C54" s="21" t="str">
        <f t="shared" si="0"/>
        <v>EN_A42000</v>
      </c>
      <c r="D54" s="22" t="s">
        <v>102</v>
      </c>
      <c r="E54" s="21" t="s">
        <v>129</v>
      </c>
      <c r="F54" s="22" t="s">
        <v>130</v>
      </c>
      <c r="G54" s="22" t="s">
        <v>131</v>
      </c>
      <c r="H54" s="20" t="s">
        <v>58</v>
      </c>
      <c r="I54" s="23">
        <v>196822</v>
      </c>
      <c r="J54" s="23">
        <v>130000</v>
      </c>
      <c r="K54" s="24">
        <v>0</v>
      </c>
      <c r="L54" s="24">
        <v>1</v>
      </c>
      <c r="M54" s="25">
        <v>66822</v>
      </c>
    </row>
    <row r="55" spans="1:13" ht="30">
      <c r="A55" s="26">
        <f>VLOOKUP($C55,'[1]SOURCE'!$B$8:$I$83,6,FALSE)</f>
        <v>17</v>
      </c>
      <c r="B55" s="26">
        <f>VLOOKUP(C55,'[1]SOURCE'!$B$8:$I$83,7,FALSE)</f>
        <v>26</v>
      </c>
      <c r="C55" s="27" t="str">
        <f t="shared" si="0"/>
        <v>EN_A42100</v>
      </c>
      <c r="D55" s="28" t="s">
        <v>132</v>
      </c>
      <c r="E55" s="27" t="s">
        <v>15</v>
      </c>
      <c r="F55" s="28" t="s">
        <v>46</v>
      </c>
      <c r="G55" s="28" t="s">
        <v>133</v>
      </c>
      <c r="H55" s="26" t="s">
        <v>18</v>
      </c>
      <c r="I55" s="29">
        <v>301000</v>
      </c>
      <c r="J55" s="29">
        <v>180000</v>
      </c>
      <c r="K55" s="30">
        <v>2</v>
      </c>
      <c r="L55" s="30">
        <v>0</v>
      </c>
      <c r="M55" s="31">
        <v>121000</v>
      </c>
    </row>
    <row r="56" spans="1:13" ht="90">
      <c r="A56" s="20">
        <f>VLOOKUP($C56,'[1]SOURCE'!$B$8:$I$83,6,FALSE)</f>
        <v>18</v>
      </c>
      <c r="B56" s="20">
        <f>VLOOKUP(C56,'[1]SOURCE'!$B$8:$I$83,7,FALSE)</f>
        <v>29</v>
      </c>
      <c r="C56" s="21" t="str">
        <f t="shared" si="0"/>
        <v>EN_A47000</v>
      </c>
      <c r="D56" s="22" t="s">
        <v>134</v>
      </c>
      <c r="E56" s="21" t="s">
        <v>15</v>
      </c>
      <c r="F56" s="22" t="s">
        <v>135</v>
      </c>
      <c r="G56" s="22" t="s">
        <v>136</v>
      </c>
      <c r="H56" s="20" t="s">
        <v>58</v>
      </c>
      <c r="I56" s="23">
        <v>179904</v>
      </c>
      <c r="J56" s="23">
        <v>0</v>
      </c>
      <c r="K56" s="24">
        <v>1</v>
      </c>
      <c r="L56" s="24">
        <v>0</v>
      </c>
      <c r="M56" s="25">
        <v>179904</v>
      </c>
    </row>
    <row r="57" spans="1:13" ht="105">
      <c r="A57" s="26">
        <f>VLOOKUP($C57,'[1]SOURCE'!$B$8:$I$83,6,FALSE)</f>
        <v>18</v>
      </c>
      <c r="B57" s="26">
        <f>VLOOKUP(C57,'[1]SOURCE'!$B$8:$I$83,7,FALSE)</f>
        <v>29</v>
      </c>
      <c r="C57" s="27" t="str">
        <f t="shared" si="0"/>
        <v>EN_A47000</v>
      </c>
      <c r="D57" s="28" t="s">
        <v>134</v>
      </c>
      <c r="E57" s="27" t="s">
        <v>19</v>
      </c>
      <c r="F57" s="28" t="s">
        <v>137</v>
      </c>
      <c r="G57" s="28" t="s">
        <v>138</v>
      </c>
      <c r="H57" s="26" t="s">
        <v>58</v>
      </c>
      <c r="I57" s="29">
        <v>282814</v>
      </c>
      <c r="J57" s="29">
        <v>0</v>
      </c>
      <c r="K57" s="30">
        <v>2</v>
      </c>
      <c r="L57" s="30">
        <v>0</v>
      </c>
      <c r="M57" s="31">
        <v>282814</v>
      </c>
    </row>
    <row r="58" spans="1:13" ht="90">
      <c r="A58" s="20">
        <f>VLOOKUP($C58,'[1]SOURCE'!$B$8:$I$83,6,FALSE)</f>
        <v>18</v>
      </c>
      <c r="B58" s="20">
        <f>VLOOKUP(C58,'[1]SOURCE'!$B$8:$I$83,7,FALSE)</f>
        <v>29</v>
      </c>
      <c r="C58" s="21" t="str">
        <f t="shared" si="0"/>
        <v>EN_A47000</v>
      </c>
      <c r="D58" s="22" t="s">
        <v>134</v>
      </c>
      <c r="E58" s="21" t="s">
        <v>22</v>
      </c>
      <c r="F58" s="22" t="s">
        <v>139</v>
      </c>
      <c r="G58" s="22" t="s">
        <v>140</v>
      </c>
      <c r="H58" s="20" t="s">
        <v>58</v>
      </c>
      <c r="I58" s="23">
        <v>191573</v>
      </c>
      <c r="J58" s="23">
        <v>0</v>
      </c>
      <c r="K58" s="24">
        <v>1</v>
      </c>
      <c r="L58" s="24">
        <v>0</v>
      </c>
      <c r="M58" s="25">
        <v>191573</v>
      </c>
    </row>
    <row r="59" spans="1:13" ht="45">
      <c r="A59" s="26">
        <f>VLOOKUP($C59,'[1]SOURCE'!$B$8:$I$83,6,FALSE)</f>
        <v>18</v>
      </c>
      <c r="B59" s="26">
        <f>VLOOKUP(C59,'[1]SOURCE'!$B$8:$I$83,7,FALSE)</f>
        <v>29</v>
      </c>
      <c r="C59" s="27" t="str">
        <f t="shared" si="0"/>
        <v>EN_A47000</v>
      </c>
      <c r="D59" s="28" t="s">
        <v>134</v>
      </c>
      <c r="E59" s="27" t="s">
        <v>26</v>
      </c>
      <c r="F59" s="28" t="s">
        <v>141</v>
      </c>
      <c r="G59" s="28" t="s">
        <v>142</v>
      </c>
      <c r="H59" s="26" t="s">
        <v>40</v>
      </c>
      <c r="I59" s="29">
        <v>0</v>
      </c>
      <c r="J59" s="29">
        <v>7000000</v>
      </c>
      <c r="K59" s="30">
        <v>0</v>
      </c>
      <c r="L59" s="30">
        <v>0</v>
      </c>
      <c r="M59" s="31">
        <v>-7000000</v>
      </c>
    </row>
    <row r="60" spans="1:13" ht="45">
      <c r="A60" s="20">
        <f>VLOOKUP($C60,'[1]SOURCE'!$B$8:$I$83,6,FALSE)</f>
        <v>19</v>
      </c>
      <c r="B60" s="20">
        <f>VLOOKUP(C60,'[1]SOURCE'!$B$8:$I$83,7,FALSE)</f>
        <v>30</v>
      </c>
      <c r="C60" s="21" t="str">
        <f t="shared" si="0"/>
        <v>EN_A50000</v>
      </c>
      <c r="D60" s="22" t="s">
        <v>143</v>
      </c>
      <c r="E60" s="21" t="s">
        <v>15</v>
      </c>
      <c r="F60" s="22" t="s">
        <v>144</v>
      </c>
      <c r="G60" s="22" t="s">
        <v>145</v>
      </c>
      <c r="H60" s="20" t="s">
        <v>58</v>
      </c>
      <c r="I60" s="23">
        <v>1123721</v>
      </c>
      <c r="J60" s="23">
        <v>0</v>
      </c>
      <c r="K60" s="24">
        <v>4</v>
      </c>
      <c r="L60" s="24">
        <v>0</v>
      </c>
      <c r="M60" s="25">
        <v>1123721</v>
      </c>
    </row>
    <row r="61" spans="1:13" ht="45">
      <c r="A61" s="26">
        <f>VLOOKUP($C61,'[1]SOURCE'!$B$8:$I$83,6,FALSE)</f>
        <v>19</v>
      </c>
      <c r="B61" s="26">
        <f>VLOOKUP(C61,'[1]SOURCE'!$B$8:$I$83,7,FALSE)</f>
        <v>30</v>
      </c>
      <c r="C61" s="27" t="str">
        <f t="shared" si="0"/>
        <v>EN_A50000</v>
      </c>
      <c r="D61" s="28" t="s">
        <v>143</v>
      </c>
      <c r="E61" s="27" t="s">
        <v>19</v>
      </c>
      <c r="F61" s="28" t="s">
        <v>146</v>
      </c>
      <c r="G61" s="28" t="s">
        <v>147</v>
      </c>
      <c r="H61" s="26" t="s">
        <v>18</v>
      </c>
      <c r="I61" s="29">
        <v>0</v>
      </c>
      <c r="J61" s="29">
        <v>0</v>
      </c>
      <c r="K61" s="30">
        <v>2</v>
      </c>
      <c r="L61" s="30">
        <v>0</v>
      </c>
      <c r="M61" s="31">
        <v>0</v>
      </c>
    </row>
    <row r="62" spans="1:13" ht="30">
      <c r="A62" s="20">
        <f>VLOOKUP($C62,'[1]SOURCE'!$B$8:$I$83,6,FALSE)</f>
        <v>19</v>
      </c>
      <c r="B62" s="20">
        <f>VLOOKUP(C62,'[1]SOURCE'!$B$8:$I$83,7,FALSE)</f>
        <v>30</v>
      </c>
      <c r="C62" s="21" t="str">
        <f t="shared" si="0"/>
        <v>EN_A50000</v>
      </c>
      <c r="D62" s="22" t="s">
        <v>143</v>
      </c>
      <c r="E62" s="21" t="s">
        <v>22</v>
      </c>
      <c r="F62" s="22" t="s">
        <v>148</v>
      </c>
      <c r="G62" s="22" t="s">
        <v>149</v>
      </c>
      <c r="H62" s="20" t="s">
        <v>18</v>
      </c>
      <c r="I62" s="23">
        <v>250000</v>
      </c>
      <c r="J62" s="23">
        <v>0</v>
      </c>
      <c r="K62" s="24">
        <v>0</v>
      </c>
      <c r="L62" s="24">
        <v>0</v>
      </c>
      <c r="M62" s="25">
        <v>250000</v>
      </c>
    </row>
    <row r="63" spans="1:13" ht="45">
      <c r="A63" s="26">
        <f>VLOOKUP($C63,'[1]SOURCE'!$B$8:$I$83,6,FALSE)</f>
        <v>19</v>
      </c>
      <c r="B63" s="26">
        <f>VLOOKUP(C63,'[1]SOURCE'!$B$8:$I$83,7,FALSE)</f>
        <v>30</v>
      </c>
      <c r="C63" s="27" t="str">
        <f t="shared" si="0"/>
        <v>EN_A50000</v>
      </c>
      <c r="D63" s="28" t="s">
        <v>143</v>
      </c>
      <c r="E63" s="27" t="s">
        <v>24</v>
      </c>
      <c r="F63" s="28" t="s">
        <v>150</v>
      </c>
      <c r="G63" s="28" t="s">
        <v>151</v>
      </c>
      <c r="H63" s="26" t="s">
        <v>18</v>
      </c>
      <c r="I63" s="29">
        <v>0</v>
      </c>
      <c r="J63" s="29">
        <v>0</v>
      </c>
      <c r="K63" s="30">
        <v>1</v>
      </c>
      <c r="L63" s="30">
        <v>0</v>
      </c>
      <c r="M63" s="31">
        <v>0</v>
      </c>
    </row>
    <row r="64" spans="1:13" ht="45">
      <c r="A64" s="20">
        <f>VLOOKUP($C64,'[1]SOURCE'!$B$8:$I$83,6,FALSE)</f>
        <v>19</v>
      </c>
      <c r="B64" s="20">
        <f>VLOOKUP(C64,'[1]SOURCE'!$B$8:$I$83,7,FALSE)</f>
        <v>30</v>
      </c>
      <c r="C64" s="21" t="str">
        <f t="shared" si="0"/>
        <v>EN_A50000</v>
      </c>
      <c r="D64" s="22" t="s">
        <v>143</v>
      </c>
      <c r="E64" s="21" t="s">
        <v>26</v>
      </c>
      <c r="F64" s="22" t="s">
        <v>152</v>
      </c>
      <c r="G64" s="22" t="s">
        <v>153</v>
      </c>
      <c r="H64" s="20" t="s">
        <v>18</v>
      </c>
      <c r="I64" s="23">
        <v>250000</v>
      </c>
      <c r="J64" s="23">
        <v>0</v>
      </c>
      <c r="K64" s="24">
        <v>0</v>
      </c>
      <c r="L64" s="24">
        <v>0</v>
      </c>
      <c r="M64" s="25">
        <v>250000</v>
      </c>
    </row>
    <row r="65" spans="1:13" ht="45">
      <c r="A65" s="26">
        <f>VLOOKUP($C65,'[1]SOURCE'!$B$8:$I$83,6,FALSE)</f>
        <v>19</v>
      </c>
      <c r="B65" s="26">
        <f>VLOOKUP(C65,'[1]SOURCE'!$B$8:$I$83,7,FALSE)</f>
        <v>30</v>
      </c>
      <c r="C65" s="27" t="str">
        <f t="shared" si="0"/>
        <v>EN_A50000</v>
      </c>
      <c r="D65" s="28" t="s">
        <v>143</v>
      </c>
      <c r="E65" s="27" t="s">
        <v>59</v>
      </c>
      <c r="F65" s="28" t="s">
        <v>154</v>
      </c>
      <c r="G65" s="28" t="s">
        <v>155</v>
      </c>
      <c r="H65" s="26" t="s">
        <v>58</v>
      </c>
      <c r="I65" s="29">
        <v>315701</v>
      </c>
      <c r="J65" s="29">
        <v>0</v>
      </c>
      <c r="K65" s="30">
        <v>2</v>
      </c>
      <c r="L65" s="30">
        <v>0</v>
      </c>
      <c r="M65" s="31">
        <v>315701</v>
      </c>
    </row>
    <row r="66" spans="1:13" ht="30">
      <c r="A66" s="20">
        <f>VLOOKUP($C66,'[1]SOURCE'!$B$8:$I$83,6,FALSE)</f>
        <v>19</v>
      </c>
      <c r="B66" s="20">
        <f>VLOOKUP(C66,'[1]SOURCE'!$B$8:$I$83,7,FALSE)</f>
        <v>30</v>
      </c>
      <c r="C66" s="21" t="str">
        <f t="shared" si="0"/>
        <v>EN_A50000</v>
      </c>
      <c r="D66" s="22" t="s">
        <v>143</v>
      </c>
      <c r="E66" s="21" t="s">
        <v>80</v>
      </c>
      <c r="F66" s="22" t="s">
        <v>156</v>
      </c>
      <c r="G66" s="22" t="s">
        <v>157</v>
      </c>
      <c r="H66" s="20" t="s">
        <v>18</v>
      </c>
      <c r="I66" s="23">
        <v>545000</v>
      </c>
      <c r="J66" s="23">
        <v>0</v>
      </c>
      <c r="K66" s="24">
        <v>0</v>
      </c>
      <c r="L66" s="24">
        <v>0</v>
      </c>
      <c r="M66" s="25">
        <v>545000</v>
      </c>
    </row>
    <row r="67" spans="1:13" ht="30">
      <c r="A67" s="26">
        <f>VLOOKUP($C67,'[1]SOURCE'!$B$8:$I$83,6,FALSE)</f>
        <v>19</v>
      </c>
      <c r="B67" s="26">
        <f>VLOOKUP(C67,'[1]SOURCE'!$B$8:$I$83,7,FALSE)</f>
        <v>30</v>
      </c>
      <c r="C67" s="27" t="str">
        <f t="shared" si="0"/>
        <v>EN_A50000</v>
      </c>
      <c r="D67" s="28" t="s">
        <v>143</v>
      </c>
      <c r="E67" s="27" t="s">
        <v>117</v>
      </c>
      <c r="F67" s="28" t="s">
        <v>158</v>
      </c>
      <c r="G67" s="28" t="s">
        <v>159</v>
      </c>
      <c r="H67" s="26" t="s">
        <v>58</v>
      </c>
      <c r="I67" s="29">
        <v>214588</v>
      </c>
      <c r="J67" s="29">
        <v>0</v>
      </c>
      <c r="K67" s="30">
        <v>1</v>
      </c>
      <c r="L67" s="30">
        <v>0</v>
      </c>
      <c r="M67" s="31">
        <v>214588</v>
      </c>
    </row>
    <row r="68" spans="1:13" ht="60">
      <c r="A68" s="20">
        <f>VLOOKUP($C68,'[1]SOURCE'!$B$8:$I$83,6,FALSE)</f>
        <v>19</v>
      </c>
      <c r="B68" s="20">
        <f>VLOOKUP(C68,'[1]SOURCE'!$B$8:$I$83,7,FALSE)</f>
        <v>30</v>
      </c>
      <c r="C68" s="21" t="str">
        <f t="shared" si="0"/>
        <v>EN_A50000</v>
      </c>
      <c r="D68" s="22" t="s">
        <v>143</v>
      </c>
      <c r="E68" s="21" t="s">
        <v>120</v>
      </c>
      <c r="F68" s="22" t="s">
        <v>160</v>
      </c>
      <c r="G68" s="22" t="s">
        <v>161</v>
      </c>
      <c r="H68" s="20" t="s">
        <v>58</v>
      </c>
      <c r="I68" s="23">
        <v>686455</v>
      </c>
      <c r="J68" s="23">
        <v>0</v>
      </c>
      <c r="K68" s="24">
        <v>3</v>
      </c>
      <c r="L68" s="24">
        <v>0</v>
      </c>
      <c r="M68" s="25">
        <v>686455</v>
      </c>
    </row>
    <row r="69" spans="1:13" ht="60">
      <c r="A69" s="26">
        <f>VLOOKUP($C69,'[1]SOURCE'!$B$8:$I$83,6,FALSE)</f>
        <v>20</v>
      </c>
      <c r="B69" s="26">
        <f>VLOOKUP(C69,'[1]SOURCE'!$B$8:$I$83,7,FALSE)</f>
        <v>31</v>
      </c>
      <c r="C69" s="27" t="str">
        <f t="shared" si="0"/>
        <v>EN_A51000</v>
      </c>
      <c r="D69" s="28" t="s">
        <v>162</v>
      </c>
      <c r="E69" s="27" t="s">
        <v>15</v>
      </c>
      <c r="F69" s="28" t="s">
        <v>163</v>
      </c>
      <c r="G69" s="28" t="s">
        <v>164</v>
      </c>
      <c r="H69" s="26" t="s">
        <v>18</v>
      </c>
      <c r="I69" s="29">
        <v>207000</v>
      </c>
      <c r="J69" s="29">
        <v>0</v>
      </c>
      <c r="K69" s="30">
        <v>0</v>
      </c>
      <c r="L69" s="30">
        <v>0</v>
      </c>
      <c r="M69" s="31">
        <v>207000</v>
      </c>
    </row>
    <row r="70" spans="1:13" ht="30">
      <c r="A70" s="20">
        <f>VLOOKUP($C70,'[1]SOURCE'!$B$8:$I$83,6,FALSE)</f>
        <v>20</v>
      </c>
      <c r="B70" s="20">
        <f>VLOOKUP(C70,'[1]SOURCE'!$B$8:$I$83,7,FALSE)</f>
        <v>31</v>
      </c>
      <c r="C70" s="21" t="str">
        <f t="shared" si="0"/>
        <v>EN_A51000</v>
      </c>
      <c r="D70" s="22" t="s">
        <v>162</v>
      </c>
      <c r="E70" s="21" t="s">
        <v>19</v>
      </c>
      <c r="F70" s="22" t="s">
        <v>165</v>
      </c>
      <c r="G70" s="22" t="s">
        <v>166</v>
      </c>
      <c r="H70" s="20" t="s">
        <v>58</v>
      </c>
      <c r="I70" s="23">
        <v>285000</v>
      </c>
      <c r="J70" s="23">
        <v>285000</v>
      </c>
      <c r="K70" s="24">
        <v>0</v>
      </c>
      <c r="L70" s="24">
        <v>0</v>
      </c>
      <c r="M70" s="25">
        <v>0</v>
      </c>
    </row>
    <row r="71" spans="1:13" ht="75">
      <c r="A71" s="26">
        <f>VLOOKUP($C71,'[1]SOURCE'!$B$8:$I$83,6,FALSE)</f>
        <v>20</v>
      </c>
      <c r="B71" s="26">
        <f>VLOOKUP(C71,'[1]SOURCE'!$B$8:$I$83,7,FALSE)</f>
        <v>31</v>
      </c>
      <c r="C71" s="27" t="str">
        <f t="shared" si="0"/>
        <v>EN_A51000</v>
      </c>
      <c r="D71" s="28" t="s">
        <v>162</v>
      </c>
      <c r="E71" s="27" t="s">
        <v>22</v>
      </c>
      <c r="F71" s="28" t="s">
        <v>167</v>
      </c>
      <c r="G71" s="28" t="s">
        <v>168</v>
      </c>
      <c r="H71" s="26" t="s">
        <v>18</v>
      </c>
      <c r="I71" s="29">
        <v>285000</v>
      </c>
      <c r="J71" s="29">
        <v>0</v>
      </c>
      <c r="K71" s="30">
        <v>0</v>
      </c>
      <c r="L71" s="30">
        <v>0</v>
      </c>
      <c r="M71" s="31">
        <v>285000</v>
      </c>
    </row>
    <row r="72" spans="1:13" ht="45">
      <c r="A72" s="20">
        <f>VLOOKUP($C72,'[1]SOURCE'!$B$8:$I$83,6,FALSE)</f>
        <v>20</v>
      </c>
      <c r="B72" s="20">
        <f>VLOOKUP(C72,'[1]SOURCE'!$B$8:$I$83,7,FALSE)</f>
        <v>31</v>
      </c>
      <c r="C72" s="21" t="str">
        <f aca="true" t="shared" si="1" ref="C72:C135">LEFT(RIGHT(D72,10),9)</f>
        <v>EN_A51000</v>
      </c>
      <c r="D72" s="22" t="s">
        <v>162</v>
      </c>
      <c r="E72" s="21" t="s">
        <v>24</v>
      </c>
      <c r="F72" s="22" t="s">
        <v>169</v>
      </c>
      <c r="G72" s="22" t="s">
        <v>170</v>
      </c>
      <c r="H72" s="20" t="s">
        <v>18</v>
      </c>
      <c r="I72" s="23">
        <v>160000</v>
      </c>
      <c r="J72" s="23">
        <v>0</v>
      </c>
      <c r="K72" s="24">
        <v>0</v>
      </c>
      <c r="L72" s="24">
        <v>0</v>
      </c>
      <c r="M72" s="25">
        <v>160000</v>
      </c>
    </row>
    <row r="73" spans="1:13" ht="75">
      <c r="A73" s="26">
        <f>VLOOKUP($C73,'[1]SOURCE'!$B$8:$I$83,6,FALSE)</f>
        <v>20</v>
      </c>
      <c r="B73" s="26">
        <f>VLOOKUP(C73,'[1]SOURCE'!$B$8:$I$83,7,FALSE)</f>
        <v>31</v>
      </c>
      <c r="C73" s="27" t="str">
        <f t="shared" si="1"/>
        <v>EN_A51000</v>
      </c>
      <c r="D73" s="28" t="s">
        <v>162</v>
      </c>
      <c r="E73" s="27" t="s">
        <v>26</v>
      </c>
      <c r="F73" s="28" t="s">
        <v>171</v>
      </c>
      <c r="G73" s="28" t="s">
        <v>172</v>
      </c>
      <c r="H73" s="26" t="s">
        <v>40</v>
      </c>
      <c r="I73" s="29">
        <v>-85000</v>
      </c>
      <c r="J73" s="29">
        <v>-85000</v>
      </c>
      <c r="K73" s="30">
        <v>0</v>
      </c>
      <c r="L73" s="30">
        <v>0</v>
      </c>
      <c r="M73" s="31">
        <v>0</v>
      </c>
    </row>
    <row r="74" spans="1:13" ht="60">
      <c r="A74" s="20">
        <f>VLOOKUP($C74,'[1]SOURCE'!$B$8:$I$83,6,FALSE)</f>
        <v>20</v>
      </c>
      <c r="B74" s="20">
        <f>VLOOKUP(C74,'[1]SOURCE'!$B$8:$I$83,7,FALSE)</f>
        <v>31</v>
      </c>
      <c r="C74" s="21" t="str">
        <f t="shared" si="1"/>
        <v>EN_A51000</v>
      </c>
      <c r="D74" s="22" t="s">
        <v>162</v>
      </c>
      <c r="E74" s="21" t="s">
        <v>59</v>
      </c>
      <c r="F74" s="22" t="s">
        <v>173</v>
      </c>
      <c r="G74" s="22" t="s">
        <v>174</v>
      </c>
      <c r="H74" s="20" t="s">
        <v>58</v>
      </c>
      <c r="I74" s="23">
        <v>17430</v>
      </c>
      <c r="J74" s="23">
        <v>17430</v>
      </c>
      <c r="K74" s="24">
        <v>0</v>
      </c>
      <c r="L74" s="24">
        <v>0</v>
      </c>
      <c r="M74" s="25">
        <v>0</v>
      </c>
    </row>
    <row r="75" spans="1:13" ht="30">
      <c r="A75" s="26">
        <f>VLOOKUP($C75,'[1]SOURCE'!$B$8:$I$83,6,FALSE)</f>
        <v>21</v>
      </c>
      <c r="B75" s="26">
        <f>VLOOKUP(C75,'[1]SOURCE'!$B$8:$I$83,7,FALSE)</f>
        <v>32</v>
      </c>
      <c r="C75" s="27" t="str">
        <f t="shared" si="1"/>
        <v>EN_A53000</v>
      </c>
      <c r="D75" s="28" t="s">
        <v>175</v>
      </c>
      <c r="E75" s="27" t="s">
        <v>15</v>
      </c>
      <c r="F75" s="28" t="s">
        <v>176</v>
      </c>
      <c r="G75" s="28" t="s">
        <v>177</v>
      </c>
      <c r="H75" s="26" t="s">
        <v>40</v>
      </c>
      <c r="I75" s="29">
        <v>0</v>
      </c>
      <c r="J75" s="29">
        <v>-1703203</v>
      </c>
      <c r="K75" s="30">
        <v>0</v>
      </c>
      <c r="L75" s="30">
        <v>0</v>
      </c>
      <c r="M75" s="31">
        <v>1703203</v>
      </c>
    </row>
    <row r="76" spans="1:13" ht="90">
      <c r="A76" s="20">
        <f>VLOOKUP($C76,'[1]SOURCE'!$B$8:$I$83,6,FALSE)</f>
        <v>21</v>
      </c>
      <c r="B76" s="20">
        <f>VLOOKUP(C76,'[1]SOURCE'!$B$8:$I$83,7,FALSE)</f>
        <v>32</v>
      </c>
      <c r="C76" s="21" t="str">
        <f t="shared" si="1"/>
        <v>EN_A53000</v>
      </c>
      <c r="D76" s="22" t="s">
        <v>175</v>
      </c>
      <c r="E76" s="21" t="s">
        <v>22</v>
      </c>
      <c r="F76" s="22" t="s">
        <v>178</v>
      </c>
      <c r="G76" s="22" t="s">
        <v>179</v>
      </c>
      <c r="H76" s="20" t="s">
        <v>18</v>
      </c>
      <c r="I76" s="23">
        <v>-86500</v>
      </c>
      <c r="J76" s="23">
        <v>-86500</v>
      </c>
      <c r="K76" s="24">
        <v>0</v>
      </c>
      <c r="L76" s="24">
        <v>0</v>
      </c>
      <c r="M76" s="25">
        <v>0</v>
      </c>
    </row>
    <row r="77" spans="1:13" ht="30">
      <c r="A77" s="26">
        <f>VLOOKUP($C77,'[1]SOURCE'!$B$8:$I$83,6,FALSE)</f>
        <v>21</v>
      </c>
      <c r="B77" s="26">
        <f>VLOOKUP(C77,'[1]SOURCE'!$B$8:$I$83,7,FALSE)</f>
        <v>32</v>
      </c>
      <c r="C77" s="27" t="str">
        <f t="shared" si="1"/>
        <v>EN_A53000</v>
      </c>
      <c r="D77" s="28" t="s">
        <v>175</v>
      </c>
      <c r="E77" s="27" t="s">
        <v>24</v>
      </c>
      <c r="F77" s="28" t="s">
        <v>180</v>
      </c>
      <c r="G77" s="28" t="s">
        <v>181</v>
      </c>
      <c r="H77" s="26" t="s">
        <v>40</v>
      </c>
      <c r="I77" s="29">
        <v>-490000</v>
      </c>
      <c r="J77" s="29">
        <v>0</v>
      </c>
      <c r="K77" s="30">
        <v>0</v>
      </c>
      <c r="L77" s="30">
        <v>0</v>
      </c>
      <c r="M77" s="31">
        <v>-490000</v>
      </c>
    </row>
    <row r="78" spans="1:13" ht="60">
      <c r="A78" s="20">
        <f>VLOOKUP($C78,'[1]SOURCE'!$B$8:$I$83,6,FALSE)</f>
        <v>22</v>
      </c>
      <c r="B78" s="20">
        <f>VLOOKUP(C78,'[1]SOURCE'!$B$8:$I$83,7,FALSE)</f>
        <v>34</v>
      </c>
      <c r="C78" s="21" t="str">
        <f t="shared" si="1"/>
        <v>EN_A54000</v>
      </c>
      <c r="D78" s="22" t="s">
        <v>182</v>
      </c>
      <c r="E78" s="21" t="s">
        <v>15</v>
      </c>
      <c r="F78" s="22" t="s">
        <v>183</v>
      </c>
      <c r="G78" s="22" t="s">
        <v>184</v>
      </c>
      <c r="H78" s="20" t="s">
        <v>58</v>
      </c>
      <c r="I78" s="23">
        <v>145093</v>
      </c>
      <c r="J78" s="23">
        <v>0</v>
      </c>
      <c r="K78" s="24">
        <v>0</v>
      </c>
      <c r="L78" s="24">
        <v>1</v>
      </c>
      <c r="M78" s="25">
        <v>145093</v>
      </c>
    </row>
    <row r="79" spans="1:13" ht="30">
      <c r="A79" s="26">
        <f>VLOOKUP($C79,'[1]SOURCE'!$B$8:$I$83,6,FALSE)</f>
        <v>22</v>
      </c>
      <c r="B79" s="26">
        <f>VLOOKUP(C79,'[1]SOURCE'!$B$8:$I$83,7,FALSE)</f>
        <v>34</v>
      </c>
      <c r="C79" s="27" t="str">
        <f t="shared" si="1"/>
        <v>EN_A54000</v>
      </c>
      <c r="D79" s="28" t="s">
        <v>182</v>
      </c>
      <c r="E79" s="27" t="s">
        <v>19</v>
      </c>
      <c r="F79" s="28" t="s">
        <v>185</v>
      </c>
      <c r="G79" s="28" t="s">
        <v>186</v>
      </c>
      <c r="H79" s="26" t="s">
        <v>18</v>
      </c>
      <c r="I79" s="29">
        <v>140000</v>
      </c>
      <c r="J79" s="29">
        <v>0</v>
      </c>
      <c r="K79" s="30">
        <v>0</v>
      </c>
      <c r="L79" s="30">
        <v>0</v>
      </c>
      <c r="M79" s="31">
        <v>140000</v>
      </c>
    </row>
    <row r="80" spans="1:13" ht="60">
      <c r="A80" s="20">
        <f>VLOOKUP($C80,'[1]SOURCE'!$B$8:$I$83,6,FALSE)</f>
        <v>22</v>
      </c>
      <c r="B80" s="20">
        <f>VLOOKUP(C80,'[1]SOURCE'!$B$8:$I$83,7,FALSE)</f>
        <v>34</v>
      </c>
      <c r="C80" s="21" t="str">
        <f t="shared" si="1"/>
        <v>EN_A54000</v>
      </c>
      <c r="D80" s="22" t="s">
        <v>182</v>
      </c>
      <c r="E80" s="21" t="s">
        <v>24</v>
      </c>
      <c r="F80" s="22" t="s">
        <v>187</v>
      </c>
      <c r="G80" s="22" t="s">
        <v>174</v>
      </c>
      <c r="H80" s="20" t="s">
        <v>58</v>
      </c>
      <c r="I80" s="23">
        <v>21150</v>
      </c>
      <c r="J80" s="23">
        <v>21150</v>
      </c>
      <c r="K80" s="24">
        <v>0</v>
      </c>
      <c r="L80" s="24">
        <v>0</v>
      </c>
      <c r="M80" s="25">
        <v>0</v>
      </c>
    </row>
    <row r="81" spans="1:13" ht="120">
      <c r="A81" s="26">
        <f>VLOOKUP($C81,'[1]SOURCE'!$B$8:$I$83,6,FALSE)</f>
        <v>22</v>
      </c>
      <c r="B81" s="26">
        <f>VLOOKUP(C81,'[1]SOURCE'!$B$8:$I$83,7,FALSE)</f>
        <v>34</v>
      </c>
      <c r="C81" s="27" t="str">
        <f t="shared" si="1"/>
        <v>EN_A54000</v>
      </c>
      <c r="D81" s="28" t="s">
        <v>182</v>
      </c>
      <c r="E81" s="27" t="s">
        <v>26</v>
      </c>
      <c r="F81" s="28" t="s">
        <v>178</v>
      </c>
      <c r="G81" s="28" t="s">
        <v>188</v>
      </c>
      <c r="H81" s="26" t="s">
        <v>58</v>
      </c>
      <c r="I81" s="29">
        <v>-162175</v>
      </c>
      <c r="J81" s="29">
        <v>-162175</v>
      </c>
      <c r="K81" s="30">
        <v>-2</v>
      </c>
      <c r="L81" s="30">
        <v>0</v>
      </c>
      <c r="M81" s="31">
        <v>0</v>
      </c>
    </row>
    <row r="82" spans="1:13" ht="45">
      <c r="A82" s="20">
        <f>VLOOKUP($C82,'[1]SOURCE'!$B$8:$I$83,6,FALSE)</f>
        <v>23</v>
      </c>
      <c r="B82" s="20">
        <f>VLOOKUP(C82,'[1]SOURCE'!$B$8:$I$83,7,FALSE)</f>
        <v>38</v>
      </c>
      <c r="C82" s="21" t="str">
        <f t="shared" si="1"/>
        <v>EN_A65000</v>
      </c>
      <c r="D82" s="22" t="s">
        <v>189</v>
      </c>
      <c r="E82" s="21" t="s">
        <v>15</v>
      </c>
      <c r="F82" s="22" t="s">
        <v>190</v>
      </c>
      <c r="G82" s="22" t="s">
        <v>191</v>
      </c>
      <c r="H82" s="20" t="s">
        <v>18</v>
      </c>
      <c r="I82" s="23">
        <v>100000</v>
      </c>
      <c r="J82" s="23">
        <v>0</v>
      </c>
      <c r="K82" s="24">
        <v>0</v>
      </c>
      <c r="L82" s="24">
        <v>0</v>
      </c>
      <c r="M82" s="25">
        <v>100000</v>
      </c>
    </row>
    <row r="83" spans="1:13" ht="45">
      <c r="A83" s="26">
        <f>VLOOKUP($C83,'[1]SOURCE'!$B$8:$I$83,6,FALSE)</f>
        <v>24</v>
      </c>
      <c r="B83" s="26">
        <f>VLOOKUP(C83,'[1]SOURCE'!$B$8:$I$83,7,FALSE)</f>
        <v>42</v>
      </c>
      <c r="C83" s="27" t="str">
        <f t="shared" si="1"/>
        <v>EN_A69200</v>
      </c>
      <c r="D83" s="28" t="s">
        <v>192</v>
      </c>
      <c r="E83" s="27" t="s">
        <v>22</v>
      </c>
      <c r="F83" s="28" t="s">
        <v>193</v>
      </c>
      <c r="G83" s="28" t="s">
        <v>194</v>
      </c>
      <c r="H83" s="26" t="s">
        <v>18</v>
      </c>
      <c r="I83" s="29">
        <v>80000</v>
      </c>
      <c r="J83" s="29">
        <v>0</v>
      </c>
      <c r="K83" s="30">
        <v>0</v>
      </c>
      <c r="L83" s="30">
        <v>0</v>
      </c>
      <c r="M83" s="31">
        <v>80000</v>
      </c>
    </row>
    <row r="84" spans="1:13" ht="60">
      <c r="A84" s="20">
        <f>VLOOKUP($C84,'[1]SOURCE'!$B$8:$I$83,6,FALSE)</f>
        <v>25</v>
      </c>
      <c r="B84" s="20">
        <f>VLOOKUP(C84,'[1]SOURCE'!$B$8:$I$83,7,FALSE)</f>
        <v>43</v>
      </c>
      <c r="C84" s="21" t="str">
        <f t="shared" si="1"/>
        <v>EN_A69400</v>
      </c>
      <c r="D84" s="22" t="s">
        <v>195</v>
      </c>
      <c r="E84" s="21" t="s">
        <v>19</v>
      </c>
      <c r="F84" s="22" t="s">
        <v>196</v>
      </c>
      <c r="G84" s="22" t="s">
        <v>197</v>
      </c>
      <c r="H84" s="20" t="s">
        <v>18</v>
      </c>
      <c r="I84" s="23">
        <v>-2000000</v>
      </c>
      <c r="J84" s="23">
        <v>0</v>
      </c>
      <c r="K84" s="24">
        <v>0</v>
      </c>
      <c r="L84" s="24">
        <v>0</v>
      </c>
      <c r="M84" s="25">
        <v>-2000000</v>
      </c>
    </row>
    <row r="85" spans="1:13" ht="60">
      <c r="A85" s="26">
        <f>VLOOKUP($C85,'[1]SOURCE'!$B$8:$I$83,6,FALSE)</f>
        <v>26</v>
      </c>
      <c r="B85" s="26">
        <f>VLOOKUP(C85,'[1]SOURCE'!$B$8:$I$83,7,FALSE)</f>
        <v>44</v>
      </c>
      <c r="C85" s="27" t="str">
        <f t="shared" si="1"/>
        <v>EN_A69500</v>
      </c>
      <c r="D85" s="28" t="s">
        <v>198</v>
      </c>
      <c r="E85" s="27" t="s">
        <v>15</v>
      </c>
      <c r="F85" s="28" t="s">
        <v>199</v>
      </c>
      <c r="G85" s="28" t="s">
        <v>200</v>
      </c>
      <c r="H85" s="26" t="s">
        <v>58</v>
      </c>
      <c r="I85" s="29">
        <v>1087058</v>
      </c>
      <c r="J85" s="29">
        <v>0</v>
      </c>
      <c r="K85" s="30">
        <v>0</v>
      </c>
      <c r="L85" s="30">
        <v>0</v>
      </c>
      <c r="M85" s="31">
        <v>1087058</v>
      </c>
    </row>
    <row r="86" spans="1:13" ht="75">
      <c r="A86" s="20">
        <f>VLOOKUP($C86,'[1]SOURCE'!$B$8:$I$83,6,FALSE)</f>
        <v>27</v>
      </c>
      <c r="B86" s="20">
        <f>VLOOKUP(C86,'[1]SOURCE'!$B$8:$I$83,7,FALSE)</f>
        <v>45</v>
      </c>
      <c r="C86" s="21" t="str">
        <f t="shared" si="1"/>
        <v>EN_A69600</v>
      </c>
      <c r="D86" s="22" t="s">
        <v>201</v>
      </c>
      <c r="E86" s="21" t="s">
        <v>15</v>
      </c>
      <c r="F86" s="22" t="s">
        <v>202</v>
      </c>
      <c r="G86" s="22" t="s">
        <v>203</v>
      </c>
      <c r="H86" s="20" t="s">
        <v>58</v>
      </c>
      <c r="I86" s="23">
        <v>2000000</v>
      </c>
      <c r="J86" s="23">
        <v>0</v>
      </c>
      <c r="K86" s="24">
        <v>0</v>
      </c>
      <c r="L86" s="24">
        <v>0</v>
      </c>
      <c r="M86" s="25">
        <v>2000000</v>
      </c>
    </row>
    <row r="87" spans="1:13" ht="75">
      <c r="A87" s="26">
        <f>VLOOKUP($C87,'[1]SOURCE'!$B$8:$I$83,6,FALSE)</f>
        <v>27</v>
      </c>
      <c r="B87" s="26">
        <f>VLOOKUP(C87,'[1]SOURCE'!$B$8:$I$83,7,FALSE)</f>
        <v>45</v>
      </c>
      <c r="C87" s="27" t="str">
        <f t="shared" si="1"/>
        <v>EN_A69600</v>
      </c>
      <c r="D87" s="28" t="s">
        <v>201</v>
      </c>
      <c r="E87" s="27" t="s">
        <v>22</v>
      </c>
      <c r="F87" s="28" t="s">
        <v>204</v>
      </c>
      <c r="G87" s="28" t="s">
        <v>205</v>
      </c>
      <c r="H87" s="26" t="s">
        <v>58</v>
      </c>
      <c r="I87" s="29">
        <v>1500000</v>
      </c>
      <c r="J87" s="29">
        <v>0</v>
      </c>
      <c r="K87" s="30">
        <v>0</v>
      </c>
      <c r="L87" s="30">
        <v>0</v>
      </c>
      <c r="M87" s="31">
        <v>1500000</v>
      </c>
    </row>
    <row r="88" spans="1:13" ht="75">
      <c r="A88" s="20">
        <f>VLOOKUP($C88,'[1]SOURCE'!$B$8:$I$83,6,FALSE)</f>
        <v>27</v>
      </c>
      <c r="B88" s="20">
        <f>VLOOKUP(C88,'[1]SOURCE'!$B$8:$I$83,7,FALSE)</f>
        <v>45</v>
      </c>
      <c r="C88" s="21" t="str">
        <f t="shared" si="1"/>
        <v>EN_A69600</v>
      </c>
      <c r="D88" s="22" t="s">
        <v>201</v>
      </c>
      <c r="E88" s="21" t="s">
        <v>24</v>
      </c>
      <c r="F88" s="22" t="s">
        <v>206</v>
      </c>
      <c r="G88" s="22" t="s">
        <v>207</v>
      </c>
      <c r="H88" s="20" t="s">
        <v>40</v>
      </c>
      <c r="I88" s="23">
        <v>2000000</v>
      </c>
      <c r="J88" s="23">
        <v>0</v>
      </c>
      <c r="K88" s="24">
        <v>0</v>
      </c>
      <c r="L88" s="24">
        <v>0</v>
      </c>
      <c r="M88" s="25">
        <v>2000000</v>
      </c>
    </row>
    <row r="89" spans="1:13" ht="30">
      <c r="A89" s="26">
        <f>VLOOKUP($C89,'[1]SOURCE'!$B$8:$I$83,6,FALSE)</f>
        <v>28</v>
      </c>
      <c r="B89" s="26">
        <f>VLOOKUP(C89,'[1]SOURCE'!$B$8:$I$83,7,FALSE)</f>
        <v>47</v>
      </c>
      <c r="C89" s="27" t="str">
        <f t="shared" si="1"/>
        <v>EN_A69900</v>
      </c>
      <c r="D89" s="28" t="s">
        <v>208</v>
      </c>
      <c r="E89" s="27" t="s">
        <v>15</v>
      </c>
      <c r="F89" s="28" t="s">
        <v>209</v>
      </c>
      <c r="G89" s="28" t="s">
        <v>210</v>
      </c>
      <c r="H89" s="26" t="s">
        <v>58</v>
      </c>
      <c r="I89" s="29">
        <v>540135</v>
      </c>
      <c r="J89" s="29">
        <v>0</v>
      </c>
      <c r="K89" s="30">
        <v>0</v>
      </c>
      <c r="L89" s="30">
        <v>0</v>
      </c>
      <c r="M89" s="31">
        <v>540135</v>
      </c>
    </row>
    <row r="90" spans="1:13" ht="45">
      <c r="A90" s="20">
        <f>VLOOKUP($C90,'[1]SOURCE'!$B$8:$I$83,6,FALSE)</f>
        <v>28</v>
      </c>
      <c r="B90" s="20">
        <f>VLOOKUP(C90,'[1]SOURCE'!$B$8:$I$83,7,FALSE)</f>
        <v>47</v>
      </c>
      <c r="C90" s="21" t="str">
        <f t="shared" si="1"/>
        <v>EN_A69900</v>
      </c>
      <c r="D90" s="22" t="s">
        <v>208</v>
      </c>
      <c r="E90" s="21" t="s">
        <v>19</v>
      </c>
      <c r="F90" s="22" t="s">
        <v>211</v>
      </c>
      <c r="G90" s="22" t="s">
        <v>212</v>
      </c>
      <c r="H90" s="20" t="s">
        <v>58</v>
      </c>
      <c r="I90" s="23">
        <v>307000</v>
      </c>
      <c r="J90" s="23">
        <v>0</v>
      </c>
      <c r="K90" s="24">
        <v>0</v>
      </c>
      <c r="L90" s="24">
        <v>0</v>
      </c>
      <c r="M90" s="25">
        <v>307000</v>
      </c>
    </row>
    <row r="91" spans="1:13" ht="45">
      <c r="A91" s="26">
        <f>VLOOKUP($C91,'[1]SOURCE'!$B$8:$I$83,6,FALSE)</f>
        <v>28</v>
      </c>
      <c r="B91" s="26">
        <f>VLOOKUP(C91,'[1]SOURCE'!$B$8:$I$83,7,FALSE)</f>
        <v>47</v>
      </c>
      <c r="C91" s="27" t="str">
        <f t="shared" si="1"/>
        <v>EN_A69900</v>
      </c>
      <c r="D91" s="28" t="s">
        <v>208</v>
      </c>
      <c r="E91" s="27" t="s">
        <v>22</v>
      </c>
      <c r="F91" s="28" t="s">
        <v>213</v>
      </c>
      <c r="G91" s="28" t="s">
        <v>214</v>
      </c>
      <c r="H91" s="26" t="s">
        <v>58</v>
      </c>
      <c r="I91" s="29">
        <v>500000</v>
      </c>
      <c r="J91" s="29">
        <v>0</v>
      </c>
      <c r="K91" s="30">
        <v>0</v>
      </c>
      <c r="L91" s="30">
        <v>0</v>
      </c>
      <c r="M91" s="31">
        <v>500000</v>
      </c>
    </row>
    <row r="92" spans="1:13" ht="60">
      <c r="A92" s="20">
        <f>VLOOKUP($C92,'[1]SOURCE'!$B$8:$I$83,6,FALSE)</f>
        <v>28</v>
      </c>
      <c r="B92" s="20">
        <f>VLOOKUP(C92,'[1]SOURCE'!$B$8:$I$83,7,FALSE)</f>
        <v>47</v>
      </c>
      <c r="C92" s="21" t="str">
        <f t="shared" si="1"/>
        <v>EN_A69900</v>
      </c>
      <c r="D92" s="22" t="s">
        <v>208</v>
      </c>
      <c r="E92" s="21" t="s">
        <v>24</v>
      </c>
      <c r="F92" s="22" t="s">
        <v>215</v>
      </c>
      <c r="G92" s="22" t="s">
        <v>216</v>
      </c>
      <c r="H92" s="20" t="s">
        <v>40</v>
      </c>
      <c r="I92" s="23">
        <v>500000</v>
      </c>
      <c r="J92" s="23">
        <v>0</v>
      </c>
      <c r="K92" s="24">
        <v>0</v>
      </c>
      <c r="L92" s="24">
        <v>0</v>
      </c>
      <c r="M92" s="25">
        <v>500000</v>
      </c>
    </row>
    <row r="93" spans="1:13" ht="45">
      <c r="A93" s="26">
        <f>VLOOKUP($C93,'[1]SOURCE'!$B$8:$I$83,6,FALSE)</f>
        <v>28</v>
      </c>
      <c r="B93" s="26">
        <f>VLOOKUP(C93,'[1]SOURCE'!$B$8:$I$83,7,FALSE)</f>
        <v>47</v>
      </c>
      <c r="C93" s="27" t="str">
        <f t="shared" si="1"/>
        <v>EN_A69900</v>
      </c>
      <c r="D93" s="28" t="s">
        <v>208</v>
      </c>
      <c r="E93" s="27" t="s">
        <v>26</v>
      </c>
      <c r="F93" s="28" t="s">
        <v>217</v>
      </c>
      <c r="G93" s="28" t="s">
        <v>218</v>
      </c>
      <c r="H93" s="26" t="s">
        <v>40</v>
      </c>
      <c r="I93" s="29">
        <v>-957909</v>
      </c>
      <c r="J93" s="29">
        <v>0</v>
      </c>
      <c r="K93" s="30">
        <v>0</v>
      </c>
      <c r="L93" s="30">
        <v>0</v>
      </c>
      <c r="M93" s="31">
        <v>-957909</v>
      </c>
    </row>
    <row r="94" spans="1:13" ht="45">
      <c r="A94" s="20">
        <f>VLOOKUP($C94,'[1]SOURCE'!$B$8:$I$83,6,FALSE)</f>
        <v>29</v>
      </c>
      <c r="B94" s="20">
        <f>VLOOKUP(C94,'[1]SOURCE'!$B$8:$I$83,7,FALSE)</f>
        <v>48</v>
      </c>
      <c r="C94" s="21" t="str">
        <f t="shared" si="1"/>
        <v>EN_A82000</v>
      </c>
      <c r="D94" s="22" t="s">
        <v>219</v>
      </c>
      <c r="E94" s="21" t="s">
        <v>15</v>
      </c>
      <c r="F94" s="22" t="s">
        <v>220</v>
      </c>
      <c r="G94" s="22" t="s">
        <v>221</v>
      </c>
      <c r="H94" s="20" t="s">
        <v>58</v>
      </c>
      <c r="I94" s="23">
        <v>3210393</v>
      </c>
      <c r="J94" s="23">
        <v>0</v>
      </c>
      <c r="K94" s="24">
        <v>7</v>
      </c>
      <c r="L94" s="24">
        <v>0</v>
      </c>
      <c r="M94" s="25">
        <v>3210393</v>
      </c>
    </row>
    <row r="95" spans="1:13" ht="90">
      <c r="A95" s="26">
        <f>VLOOKUP($C95,'[1]SOURCE'!$B$8:$I$83,6,FALSE)</f>
        <v>29</v>
      </c>
      <c r="B95" s="26">
        <f>VLOOKUP(C95,'[1]SOURCE'!$B$8:$I$83,7,FALSE)</f>
        <v>48</v>
      </c>
      <c r="C95" s="27" t="str">
        <f t="shared" si="1"/>
        <v>EN_A82000</v>
      </c>
      <c r="D95" s="28" t="s">
        <v>219</v>
      </c>
      <c r="E95" s="27" t="s">
        <v>19</v>
      </c>
      <c r="F95" s="28" t="s">
        <v>222</v>
      </c>
      <c r="G95" s="28" t="s">
        <v>223</v>
      </c>
      <c r="H95" s="26" t="s">
        <v>58</v>
      </c>
      <c r="I95" s="29">
        <v>297687</v>
      </c>
      <c r="J95" s="29">
        <v>297687</v>
      </c>
      <c r="K95" s="30">
        <v>2</v>
      </c>
      <c r="L95" s="30">
        <v>0</v>
      </c>
      <c r="M95" s="31">
        <v>0</v>
      </c>
    </row>
    <row r="96" spans="1:13" ht="60">
      <c r="A96" s="20">
        <f>VLOOKUP($C96,'[1]SOURCE'!$B$8:$I$83,6,FALSE)</f>
        <v>29</v>
      </c>
      <c r="B96" s="20">
        <f>VLOOKUP(C96,'[1]SOURCE'!$B$8:$I$83,7,FALSE)</f>
        <v>48</v>
      </c>
      <c r="C96" s="21" t="str">
        <f t="shared" si="1"/>
        <v>EN_A82000</v>
      </c>
      <c r="D96" s="22" t="s">
        <v>219</v>
      </c>
      <c r="E96" s="21" t="s">
        <v>22</v>
      </c>
      <c r="F96" s="22" t="s">
        <v>224</v>
      </c>
      <c r="G96" s="22" t="s">
        <v>225</v>
      </c>
      <c r="H96" s="20" t="s">
        <v>58</v>
      </c>
      <c r="I96" s="23">
        <v>222574</v>
      </c>
      <c r="J96" s="23">
        <v>222574</v>
      </c>
      <c r="K96" s="24">
        <v>0</v>
      </c>
      <c r="L96" s="24">
        <v>2.25</v>
      </c>
      <c r="M96" s="25">
        <v>0</v>
      </c>
    </row>
    <row r="97" spans="1:13" ht="75">
      <c r="A97" s="26">
        <f>VLOOKUP($C97,'[1]SOURCE'!$B$8:$I$83,6,FALSE)</f>
        <v>29</v>
      </c>
      <c r="B97" s="26">
        <f>VLOOKUP(C97,'[1]SOURCE'!$B$8:$I$83,7,FALSE)</f>
        <v>48</v>
      </c>
      <c r="C97" s="27" t="str">
        <f t="shared" si="1"/>
        <v>EN_A82000</v>
      </c>
      <c r="D97" s="28" t="s">
        <v>219</v>
      </c>
      <c r="E97" s="27" t="s">
        <v>26</v>
      </c>
      <c r="F97" s="28" t="s">
        <v>226</v>
      </c>
      <c r="G97" s="28" t="s">
        <v>227</v>
      </c>
      <c r="H97" s="26" t="s">
        <v>58</v>
      </c>
      <c r="I97" s="29">
        <v>902030</v>
      </c>
      <c r="J97" s="29">
        <v>652948</v>
      </c>
      <c r="K97" s="30">
        <v>4.8</v>
      </c>
      <c r="L97" s="30">
        <v>0</v>
      </c>
      <c r="M97" s="31">
        <v>249082</v>
      </c>
    </row>
    <row r="98" spans="1:13" ht="45">
      <c r="A98" s="20">
        <f>VLOOKUP($C98,'[1]SOURCE'!$B$8:$I$83,6,FALSE)</f>
        <v>29</v>
      </c>
      <c r="B98" s="20">
        <f>VLOOKUP(C98,'[1]SOURCE'!$B$8:$I$83,7,FALSE)</f>
        <v>48</v>
      </c>
      <c r="C98" s="21" t="str">
        <f t="shared" si="1"/>
        <v>EN_A82000</v>
      </c>
      <c r="D98" s="22" t="s">
        <v>219</v>
      </c>
      <c r="E98" s="21" t="s">
        <v>80</v>
      </c>
      <c r="F98" s="22" t="s">
        <v>228</v>
      </c>
      <c r="G98" s="22" t="s">
        <v>229</v>
      </c>
      <c r="H98" s="20" t="s">
        <v>40</v>
      </c>
      <c r="I98" s="23">
        <v>113009</v>
      </c>
      <c r="J98" s="23">
        <v>0</v>
      </c>
      <c r="K98" s="24">
        <v>0</v>
      </c>
      <c r="L98" s="24">
        <v>0</v>
      </c>
      <c r="M98" s="25">
        <v>113009</v>
      </c>
    </row>
    <row r="99" spans="1:13" ht="30">
      <c r="A99" s="26">
        <f>VLOOKUP($C99,'[1]SOURCE'!$B$8:$I$83,6,FALSE)</f>
        <v>29</v>
      </c>
      <c r="B99" s="26">
        <f>VLOOKUP(C99,'[1]SOURCE'!$B$8:$I$83,7,FALSE)</f>
        <v>48</v>
      </c>
      <c r="C99" s="27" t="str">
        <f t="shared" si="1"/>
        <v>EN_A82000</v>
      </c>
      <c r="D99" s="28" t="s">
        <v>219</v>
      </c>
      <c r="E99" s="27" t="s">
        <v>71</v>
      </c>
      <c r="F99" s="28" t="s">
        <v>230</v>
      </c>
      <c r="G99" s="28" t="s">
        <v>231</v>
      </c>
      <c r="H99" s="26" t="s">
        <v>18</v>
      </c>
      <c r="I99" s="29">
        <v>548139</v>
      </c>
      <c r="J99" s="29">
        <v>0</v>
      </c>
      <c r="K99" s="30">
        <v>3</v>
      </c>
      <c r="L99" s="30">
        <v>0</v>
      </c>
      <c r="M99" s="31">
        <v>548139</v>
      </c>
    </row>
    <row r="100" spans="1:13" ht="60">
      <c r="A100" s="20">
        <f>VLOOKUP($C100,'[1]SOURCE'!$B$8:$I$83,6,FALSE)</f>
        <v>30</v>
      </c>
      <c r="B100" s="20">
        <f>VLOOKUP(C100,'[1]SOURCE'!$B$8:$I$83,7,FALSE)</f>
        <v>49</v>
      </c>
      <c r="C100" s="21" t="str">
        <f t="shared" si="1"/>
        <v>EN_A87000</v>
      </c>
      <c r="D100" s="22" t="s">
        <v>232</v>
      </c>
      <c r="E100" s="21" t="s">
        <v>15</v>
      </c>
      <c r="F100" s="22" t="s">
        <v>233</v>
      </c>
      <c r="G100" s="22" t="s">
        <v>234</v>
      </c>
      <c r="H100" s="20" t="s">
        <v>58</v>
      </c>
      <c r="I100" s="23">
        <v>229030</v>
      </c>
      <c r="J100" s="23">
        <v>287723</v>
      </c>
      <c r="K100" s="24">
        <v>0</v>
      </c>
      <c r="L100" s="24">
        <v>2</v>
      </c>
      <c r="M100" s="25">
        <v>-58693</v>
      </c>
    </row>
    <row r="101" spans="1:13" ht="120">
      <c r="A101" s="26">
        <f>VLOOKUP($C101,'[1]SOURCE'!$B$8:$I$83,6,FALSE)</f>
        <v>30</v>
      </c>
      <c r="B101" s="26">
        <f>VLOOKUP(C101,'[1]SOURCE'!$B$8:$I$83,7,FALSE)</f>
        <v>49</v>
      </c>
      <c r="C101" s="27" t="str">
        <f t="shared" si="1"/>
        <v>EN_A87000</v>
      </c>
      <c r="D101" s="28" t="s">
        <v>232</v>
      </c>
      <c r="E101" s="27" t="s">
        <v>19</v>
      </c>
      <c r="F101" s="28" t="s">
        <v>235</v>
      </c>
      <c r="G101" s="28" t="s">
        <v>236</v>
      </c>
      <c r="H101" s="26" t="s">
        <v>58</v>
      </c>
      <c r="I101" s="29">
        <v>1014495</v>
      </c>
      <c r="J101" s="29">
        <v>95134</v>
      </c>
      <c r="K101" s="30">
        <v>5</v>
      </c>
      <c r="L101" s="30">
        <v>0</v>
      </c>
      <c r="M101" s="31">
        <v>919361</v>
      </c>
    </row>
    <row r="102" spans="1:13" ht="45">
      <c r="A102" s="20">
        <f>VLOOKUP($C102,'[1]SOURCE'!$B$8:$I$83,6,FALSE)</f>
        <v>31</v>
      </c>
      <c r="B102" s="20">
        <f>VLOOKUP(C102,'[1]SOURCE'!$B$8:$I$83,7,FALSE)</f>
        <v>50</v>
      </c>
      <c r="C102" s="21" t="str">
        <f t="shared" si="1"/>
        <v>EN_A91000</v>
      </c>
      <c r="D102" s="22" t="s">
        <v>237</v>
      </c>
      <c r="E102" s="21" t="s">
        <v>15</v>
      </c>
      <c r="F102" s="22" t="s">
        <v>238</v>
      </c>
      <c r="G102" s="22" t="s">
        <v>239</v>
      </c>
      <c r="H102" s="20" t="s">
        <v>18</v>
      </c>
      <c r="I102" s="23">
        <v>773500</v>
      </c>
      <c r="J102" s="23">
        <v>0</v>
      </c>
      <c r="K102" s="24">
        <v>0</v>
      </c>
      <c r="L102" s="24">
        <v>2</v>
      </c>
      <c r="M102" s="25">
        <v>773500</v>
      </c>
    </row>
    <row r="103" spans="1:13" ht="45">
      <c r="A103" s="26">
        <f>VLOOKUP($C103,'[1]SOURCE'!$B$8:$I$83,6,FALSE)</f>
        <v>31</v>
      </c>
      <c r="B103" s="26">
        <f>VLOOKUP(C103,'[1]SOURCE'!$B$8:$I$83,7,FALSE)</f>
        <v>50</v>
      </c>
      <c r="C103" s="27" t="str">
        <f t="shared" si="1"/>
        <v>EN_A91000</v>
      </c>
      <c r="D103" s="28" t="s">
        <v>237</v>
      </c>
      <c r="E103" s="27" t="s">
        <v>19</v>
      </c>
      <c r="F103" s="28" t="s">
        <v>240</v>
      </c>
      <c r="G103" s="28" t="s">
        <v>241</v>
      </c>
      <c r="H103" s="26" t="s">
        <v>18</v>
      </c>
      <c r="I103" s="29">
        <v>168000</v>
      </c>
      <c r="J103" s="29">
        <v>0</v>
      </c>
      <c r="K103" s="30">
        <v>0</v>
      </c>
      <c r="L103" s="30">
        <v>1</v>
      </c>
      <c r="M103" s="31">
        <v>168000</v>
      </c>
    </row>
    <row r="104" spans="1:13" ht="45">
      <c r="A104" s="20">
        <f>VLOOKUP($C104,'[1]SOURCE'!$B$8:$I$83,6,FALSE)</f>
        <v>32</v>
      </c>
      <c r="B104" s="20">
        <f>VLOOKUP(C104,'[1]SOURCE'!$B$8:$I$83,7,FALSE)</f>
        <v>51</v>
      </c>
      <c r="C104" s="21" t="str">
        <f t="shared" si="1"/>
        <v>EN_A95000</v>
      </c>
      <c r="D104" s="22" t="s">
        <v>242</v>
      </c>
      <c r="E104" s="21" t="s">
        <v>15</v>
      </c>
      <c r="F104" s="22" t="s">
        <v>243</v>
      </c>
      <c r="G104" s="22" t="s">
        <v>244</v>
      </c>
      <c r="H104" s="20" t="s">
        <v>58</v>
      </c>
      <c r="I104" s="23">
        <v>126533</v>
      </c>
      <c r="J104" s="23">
        <v>0</v>
      </c>
      <c r="K104" s="24">
        <v>1</v>
      </c>
      <c r="L104" s="24">
        <v>0</v>
      </c>
      <c r="M104" s="25">
        <v>126533</v>
      </c>
    </row>
    <row r="105" spans="1:13" ht="45">
      <c r="A105" s="26">
        <f>VLOOKUP($C105,'[1]SOURCE'!$B$8:$I$83,6,FALSE)</f>
        <v>32</v>
      </c>
      <c r="B105" s="26">
        <f>VLOOKUP(C105,'[1]SOURCE'!$B$8:$I$83,7,FALSE)</f>
        <v>51</v>
      </c>
      <c r="C105" s="27" t="str">
        <f t="shared" si="1"/>
        <v>EN_A95000</v>
      </c>
      <c r="D105" s="28" t="s">
        <v>242</v>
      </c>
      <c r="E105" s="27" t="s">
        <v>24</v>
      </c>
      <c r="F105" s="28" t="s">
        <v>245</v>
      </c>
      <c r="G105" s="28" t="s">
        <v>246</v>
      </c>
      <c r="H105" s="26" t="s">
        <v>58</v>
      </c>
      <c r="I105" s="29">
        <v>120000</v>
      </c>
      <c r="J105" s="29">
        <v>0</v>
      </c>
      <c r="K105" s="30">
        <v>0</v>
      </c>
      <c r="L105" s="30">
        <v>0</v>
      </c>
      <c r="M105" s="31">
        <v>120000</v>
      </c>
    </row>
    <row r="106" spans="1:13" ht="60">
      <c r="A106" s="20">
        <f>VLOOKUP($C106,'[1]SOURCE'!$B$8:$I$83,6,FALSE)</f>
        <v>32</v>
      </c>
      <c r="B106" s="20">
        <f>VLOOKUP(C106,'[1]SOURCE'!$B$8:$I$83,7,FALSE)</f>
        <v>51</v>
      </c>
      <c r="C106" s="21" t="str">
        <f t="shared" si="1"/>
        <v>EN_A95000</v>
      </c>
      <c r="D106" s="22" t="s">
        <v>242</v>
      </c>
      <c r="E106" s="21" t="s">
        <v>80</v>
      </c>
      <c r="F106" s="22" t="s">
        <v>247</v>
      </c>
      <c r="G106" s="22" t="s">
        <v>562</v>
      </c>
      <c r="H106" s="20" t="s">
        <v>40</v>
      </c>
      <c r="I106" s="23">
        <v>-215363</v>
      </c>
      <c r="J106" s="23">
        <v>0</v>
      </c>
      <c r="K106" s="24">
        <v>0</v>
      </c>
      <c r="L106" s="24">
        <v>0</v>
      </c>
      <c r="M106" s="25">
        <v>-215363</v>
      </c>
    </row>
    <row r="107" spans="1:13" ht="30">
      <c r="A107" s="26">
        <f>VLOOKUP($C107,'[1]SOURCE'!$B$8:$I$83,6,FALSE)</f>
        <v>32</v>
      </c>
      <c r="B107" s="26">
        <f>VLOOKUP(C107,'[1]SOURCE'!$B$8:$I$83,7,FALSE)</f>
        <v>51</v>
      </c>
      <c r="C107" s="27" t="str">
        <f t="shared" si="1"/>
        <v>EN_A95000</v>
      </c>
      <c r="D107" s="28" t="s">
        <v>242</v>
      </c>
      <c r="E107" s="27" t="s">
        <v>71</v>
      </c>
      <c r="F107" s="28" t="s">
        <v>158</v>
      </c>
      <c r="G107" s="28" t="s">
        <v>248</v>
      </c>
      <c r="H107" s="26" t="s">
        <v>58</v>
      </c>
      <c r="I107" s="29">
        <v>228485</v>
      </c>
      <c r="J107" s="29">
        <v>0</v>
      </c>
      <c r="K107" s="30">
        <v>1</v>
      </c>
      <c r="L107" s="30">
        <v>0</v>
      </c>
      <c r="M107" s="31">
        <v>228485</v>
      </c>
    </row>
    <row r="108" spans="1:13" ht="90">
      <c r="A108" s="20">
        <f>VLOOKUP($C108,'[1]SOURCE'!$B$8:$I$83,6,FALSE)</f>
        <v>33</v>
      </c>
      <c r="B108" s="20">
        <f>VLOOKUP(C108,'[1]SOURCE'!$B$8:$I$83,7,FALSE)</f>
        <v>55</v>
      </c>
      <c r="C108" s="21" t="str">
        <f t="shared" si="1"/>
        <v>EN_A73000</v>
      </c>
      <c r="D108" s="22" t="s">
        <v>249</v>
      </c>
      <c r="E108" s="21" t="s">
        <v>15</v>
      </c>
      <c r="F108" s="22" t="s">
        <v>250</v>
      </c>
      <c r="G108" s="22" t="s">
        <v>251</v>
      </c>
      <c r="H108" s="20" t="s">
        <v>58</v>
      </c>
      <c r="I108" s="23">
        <v>0</v>
      </c>
      <c r="J108" s="23">
        <v>0</v>
      </c>
      <c r="K108" s="24">
        <v>0</v>
      </c>
      <c r="L108" s="24">
        <v>2</v>
      </c>
      <c r="M108" s="25">
        <v>0</v>
      </c>
    </row>
    <row r="109" spans="1:13" ht="90">
      <c r="A109" s="26">
        <f>VLOOKUP($C109,'[1]SOURCE'!$B$8:$I$83,6,FALSE)</f>
        <v>34</v>
      </c>
      <c r="B109" s="26">
        <f>VLOOKUP(C109,'[1]SOURCE'!$B$8:$I$83,7,FALSE)</f>
        <v>56</v>
      </c>
      <c r="C109" s="27" t="str">
        <f t="shared" si="1"/>
        <v>EN_A73400</v>
      </c>
      <c r="D109" s="28" t="s">
        <v>252</v>
      </c>
      <c r="E109" s="27" t="s">
        <v>19</v>
      </c>
      <c r="F109" s="28" t="s">
        <v>253</v>
      </c>
      <c r="G109" s="28" t="s">
        <v>254</v>
      </c>
      <c r="H109" s="26" t="s">
        <v>40</v>
      </c>
      <c r="I109" s="29">
        <v>2015000</v>
      </c>
      <c r="J109" s="29">
        <v>0</v>
      </c>
      <c r="K109" s="30">
        <v>0</v>
      </c>
      <c r="L109" s="30">
        <v>0</v>
      </c>
      <c r="M109" s="31">
        <v>2015000</v>
      </c>
    </row>
    <row r="110" spans="1:13" ht="90">
      <c r="A110" s="20">
        <f>VLOOKUP($C110,'[1]SOURCE'!$B$8:$I$83,6,FALSE)</f>
        <v>35</v>
      </c>
      <c r="B110" s="20">
        <f>VLOOKUP(C110,'[1]SOURCE'!$B$8:$I$83,7,FALSE)</f>
        <v>59</v>
      </c>
      <c r="C110" s="21" t="str">
        <f t="shared" si="1"/>
        <v>EN_A92000</v>
      </c>
      <c r="D110" s="22" t="s">
        <v>255</v>
      </c>
      <c r="E110" s="21" t="s">
        <v>15</v>
      </c>
      <c r="F110" s="22" t="s">
        <v>256</v>
      </c>
      <c r="G110" s="22" t="s">
        <v>257</v>
      </c>
      <c r="H110" s="20" t="s">
        <v>40</v>
      </c>
      <c r="I110" s="23">
        <v>1021723</v>
      </c>
      <c r="J110" s="23">
        <v>1021723</v>
      </c>
      <c r="K110" s="24">
        <v>0</v>
      </c>
      <c r="L110" s="24">
        <v>0</v>
      </c>
      <c r="M110" s="25">
        <v>0</v>
      </c>
    </row>
    <row r="111" spans="1:13" ht="75">
      <c r="A111" s="26">
        <f>VLOOKUP($C111,'[1]SOURCE'!$B$8:$I$83,6,FALSE)</f>
        <v>38</v>
      </c>
      <c r="B111" s="26">
        <f>VLOOKUP(C111,'[1]SOURCE'!$B$8:$I$83,7,FALSE)</f>
        <v>60</v>
      </c>
      <c r="C111" s="27" t="str">
        <f t="shared" si="1"/>
        <v>EN_A93500</v>
      </c>
      <c r="D111" s="28" t="s">
        <v>258</v>
      </c>
      <c r="E111" s="27" t="s">
        <v>15</v>
      </c>
      <c r="F111" s="28" t="s">
        <v>259</v>
      </c>
      <c r="G111" s="28" t="s">
        <v>260</v>
      </c>
      <c r="H111" s="26" t="s">
        <v>54</v>
      </c>
      <c r="I111" s="29">
        <v>0</v>
      </c>
      <c r="J111" s="29">
        <v>0</v>
      </c>
      <c r="K111" s="30">
        <v>0</v>
      </c>
      <c r="L111" s="30">
        <v>0</v>
      </c>
      <c r="M111" s="31">
        <v>0</v>
      </c>
    </row>
    <row r="112" spans="1:13" ht="45">
      <c r="A112" s="20">
        <f>VLOOKUP($C112,'[1]SOURCE'!$B$8:$I$83,6,FALSE)</f>
        <v>39</v>
      </c>
      <c r="B112" s="20">
        <f>VLOOKUP(C112,'[1]SOURCE'!$B$8:$I$83,7,FALSE)</f>
        <v>63</v>
      </c>
      <c r="C112" s="21" t="str">
        <f t="shared" si="1"/>
        <v>EN_A92400</v>
      </c>
      <c r="D112" s="22" t="s">
        <v>261</v>
      </c>
      <c r="E112" s="21" t="s">
        <v>19</v>
      </c>
      <c r="F112" s="22" t="s">
        <v>262</v>
      </c>
      <c r="G112" s="22" t="s">
        <v>263</v>
      </c>
      <c r="H112" s="20" t="s">
        <v>18</v>
      </c>
      <c r="I112" s="23">
        <v>3282278</v>
      </c>
      <c r="J112" s="23">
        <v>0</v>
      </c>
      <c r="K112" s="24">
        <v>0</v>
      </c>
      <c r="L112" s="24">
        <v>0</v>
      </c>
      <c r="M112" s="25">
        <v>3282278</v>
      </c>
    </row>
    <row r="113" spans="1:13" ht="45">
      <c r="A113" s="26">
        <f>VLOOKUP($C113,'[1]SOURCE'!$B$8:$I$83,6,FALSE)</f>
        <v>39</v>
      </c>
      <c r="B113" s="26">
        <f>VLOOKUP(C113,'[1]SOURCE'!$B$8:$I$83,7,FALSE)</f>
        <v>63</v>
      </c>
      <c r="C113" s="27" t="str">
        <f t="shared" si="1"/>
        <v>EN_A92400</v>
      </c>
      <c r="D113" s="28" t="s">
        <v>261</v>
      </c>
      <c r="E113" s="27" t="s">
        <v>22</v>
      </c>
      <c r="F113" s="28" t="s">
        <v>264</v>
      </c>
      <c r="G113" s="28" t="s">
        <v>265</v>
      </c>
      <c r="H113" s="26" t="s">
        <v>58</v>
      </c>
      <c r="I113" s="29">
        <v>5500000</v>
      </c>
      <c r="J113" s="29">
        <v>5500000</v>
      </c>
      <c r="K113" s="30">
        <v>0</v>
      </c>
      <c r="L113" s="30">
        <v>0</v>
      </c>
      <c r="M113" s="31">
        <v>0</v>
      </c>
    </row>
    <row r="114" spans="1:13" ht="75">
      <c r="A114" s="20">
        <f>VLOOKUP($C114,'[1]SOURCE'!$B$8:$I$83,6,FALSE)</f>
        <v>39</v>
      </c>
      <c r="B114" s="20">
        <f>VLOOKUP(C114,'[1]SOURCE'!$B$8:$I$83,7,FALSE)</f>
        <v>63</v>
      </c>
      <c r="C114" s="21" t="str">
        <f t="shared" si="1"/>
        <v>EN_A92400</v>
      </c>
      <c r="D114" s="22" t="s">
        <v>261</v>
      </c>
      <c r="E114" s="21" t="s">
        <v>24</v>
      </c>
      <c r="F114" s="22" t="s">
        <v>266</v>
      </c>
      <c r="G114" s="22" t="s">
        <v>267</v>
      </c>
      <c r="H114" s="20" t="s">
        <v>58</v>
      </c>
      <c r="I114" s="23">
        <v>6181323</v>
      </c>
      <c r="J114" s="23">
        <v>6181323</v>
      </c>
      <c r="K114" s="24">
        <v>0</v>
      </c>
      <c r="L114" s="24">
        <v>0</v>
      </c>
      <c r="M114" s="25">
        <v>0</v>
      </c>
    </row>
    <row r="115" spans="1:13" ht="45">
      <c r="A115" s="26">
        <f>VLOOKUP($C115,'[1]SOURCE'!$B$8:$I$83,6,FALSE)</f>
        <v>40</v>
      </c>
      <c r="B115" s="26">
        <f>VLOOKUP(C115,'[1]SOURCE'!$B$8:$I$83,7,FALSE)</f>
        <v>64</v>
      </c>
      <c r="C115" s="27" t="str">
        <f t="shared" si="1"/>
        <v>EN_A58300</v>
      </c>
      <c r="D115" s="28" t="s">
        <v>268</v>
      </c>
      <c r="E115" s="27" t="s">
        <v>15</v>
      </c>
      <c r="F115" s="28" t="s">
        <v>269</v>
      </c>
      <c r="G115" s="28" t="s">
        <v>270</v>
      </c>
      <c r="H115" s="26" t="s">
        <v>18</v>
      </c>
      <c r="I115" s="29">
        <v>332175</v>
      </c>
      <c r="J115" s="29">
        <v>0</v>
      </c>
      <c r="K115" s="30">
        <v>2</v>
      </c>
      <c r="L115" s="30">
        <v>0</v>
      </c>
      <c r="M115" s="31">
        <v>332175</v>
      </c>
    </row>
    <row r="116" spans="1:13" ht="60">
      <c r="A116" s="20">
        <f>VLOOKUP($C116,'[1]SOURCE'!$B$8:$I$83,6,FALSE)</f>
        <v>40</v>
      </c>
      <c r="B116" s="20">
        <f>VLOOKUP(C116,'[1]SOURCE'!$B$8:$I$83,7,FALSE)</f>
        <v>64</v>
      </c>
      <c r="C116" s="21" t="str">
        <f t="shared" si="1"/>
        <v>EN_A58300</v>
      </c>
      <c r="D116" s="22" t="s">
        <v>268</v>
      </c>
      <c r="E116" s="21" t="s">
        <v>19</v>
      </c>
      <c r="F116" s="22" t="s">
        <v>187</v>
      </c>
      <c r="G116" s="22" t="s">
        <v>174</v>
      </c>
      <c r="H116" s="20" t="s">
        <v>58</v>
      </c>
      <c r="I116" s="23">
        <v>19238</v>
      </c>
      <c r="J116" s="23">
        <v>0</v>
      </c>
      <c r="K116" s="24">
        <v>0</v>
      </c>
      <c r="L116" s="24">
        <v>0</v>
      </c>
      <c r="M116" s="25">
        <v>19238</v>
      </c>
    </row>
    <row r="117" spans="1:13" ht="45">
      <c r="A117" s="26">
        <f>VLOOKUP($C117,'[1]SOURCE'!$B$8:$I$83,6,FALSE)</f>
        <v>41</v>
      </c>
      <c r="B117" s="26">
        <f>VLOOKUP(C117,'[1]SOURCE'!$B$8:$I$83,7,FALSE)</f>
        <v>65</v>
      </c>
      <c r="C117" s="27" t="str">
        <f t="shared" si="1"/>
        <v>EN_A68800</v>
      </c>
      <c r="D117" s="28" t="s">
        <v>271</v>
      </c>
      <c r="E117" s="27" t="s">
        <v>15</v>
      </c>
      <c r="F117" s="28" t="s">
        <v>272</v>
      </c>
      <c r="G117" s="28" t="s">
        <v>273</v>
      </c>
      <c r="H117" s="26" t="s">
        <v>18</v>
      </c>
      <c r="I117" s="29">
        <v>100000</v>
      </c>
      <c r="J117" s="29">
        <v>0</v>
      </c>
      <c r="K117" s="30">
        <v>0</v>
      </c>
      <c r="L117" s="30">
        <v>0</v>
      </c>
      <c r="M117" s="31">
        <v>100000</v>
      </c>
    </row>
    <row r="118" spans="1:13" ht="45">
      <c r="A118" s="20">
        <f>VLOOKUP($C118,'[1]SOURCE'!$B$8:$I$83,6,FALSE)</f>
        <v>42</v>
      </c>
      <c r="B118" s="20">
        <f>VLOOKUP(C118,'[1]SOURCE'!$B$8:$I$83,7,FALSE)</f>
        <v>66</v>
      </c>
      <c r="C118" s="21" t="str">
        <f t="shared" si="1"/>
        <v>EN_A78300</v>
      </c>
      <c r="D118" s="22" t="s">
        <v>274</v>
      </c>
      <c r="E118" s="21" t="s">
        <v>15</v>
      </c>
      <c r="F118" s="22" t="s">
        <v>272</v>
      </c>
      <c r="G118" s="22" t="s">
        <v>275</v>
      </c>
      <c r="H118" s="20" t="s">
        <v>58</v>
      </c>
      <c r="I118" s="23">
        <v>235000</v>
      </c>
      <c r="J118" s="23">
        <v>0</v>
      </c>
      <c r="K118" s="24">
        <v>0</v>
      </c>
      <c r="L118" s="24">
        <v>0</v>
      </c>
      <c r="M118" s="25">
        <v>235000</v>
      </c>
    </row>
    <row r="119" spans="1:13" ht="45">
      <c r="A119" s="26">
        <f>VLOOKUP($C119,'[1]SOURCE'!$B$8:$I$83,6,FALSE)</f>
        <v>43</v>
      </c>
      <c r="B119" s="26">
        <f>VLOOKUP(C119,'[1]SOURCE'!$B$8:$I$83,7,FALSE)</f>
        <v>67</v>
      </c>
      <c r="C119" s="27" t="str">
        <f t="shared" si="1"/>
        <v>EN_A98300</v>
      </c>
      <c r="D119" s="28" t="s">
        <v>276</v>
      </c>
      <c r="E119" s="27" t="s">
        <v>15</v>
      </c>
      <c r="F119" s="28" t="s">
        <v>277</v>
      </c>
      <c r="G119" s="28" t="s">
        <v>270</v>
      </c>
      <c r="H119" s="26" t="s">
        <v>40</v>
      </c>
      <c r="I119" s="29">
        <v>342500</v>
      </c>
      <c r="J119" s="29">
        <v>0</v>
      </c>
      <c r="K119" s="30">
        <v>0</v>
      </c>
      <c r="L119" s="30">
        <v>0</v>
      </c>
      <c r="M119" s="31">
        <v>342500</v>
      </c>
    </row>
    <row r="120" spans="1:13" ht="45">
      <c r="A120" s="20">
        <f>VLOOKUP($C120,'[1]SOURCE'!$B$8:$I$83,6,FALSE)</f>
        <v>44</v>
      </c>
      <c r="B120" s="20">
        <f>VLOOKUP(C120,'[1]SOURCE'!$B$8:$I$83,7,FALSE)</f>
        <v>68</v>
      </c>
      <c r="C120" s="21" t="str">
        <f t="shared" si="1"/>
        <v>EN_A98400</v>
      </c>
      <c r="D120" s="22" t="s">
        <v>278</v>
      </c>
      <c r="E120" s="21" t="s">
        <v>15</v>
      </c>
      <c r="F120" s="22" t="s">
        <v>279</v>
      </c>
      <c r="G120" s="22" t="s">
        <v>280</v>
      </c>
      <c r="H120" s="20" t="s">
        <v>18</v>
      </c>
      <c r="I120" s="23">
        <v>229343</v>
      </c>
      <c r="J120" s="23">
        <v>0</v>
      </c>
      <c r="K120" s="24">
        <v>2</v>
      </c>
      <c r="L120" s="24">
        <v>0</v>
      </c>
      <c r="M120" s="25">
        <v>229343</v>
      </c>
    </row>
    <row r="121" spans="1:13" ht="45">
      <c r="A121" s="26">
        <f>VLOOKUP($C121,'[1]SOURCE'!$B$8:$I$83,6,FALSE)</f>
        <v>44</v>
      </c>
      <c r="B121" s="26">
        <f>VLOOKUP(C121,'[1]SOURCE'!$B$8:$I$83,7,FALSE)</f>
        <v>68</v>
      </c>
      <c r="C121" s="27" t="str">
        <f t="shared" si="1"/>
        <v>EN_A98400</v>
      </c>
      <c r="D121" s="28" t="s">
        <v>278</v>
      </c>
      <c r="E121" s="27" t="s">
        <v>19</v>
      </c>
      <c r="F121" s="28" t="s">
        <v>281</v>
      </c>
      <c r="G121" s="28" t="s">
        <v>282</v>
      </c>
      <c r="H121" s="26" t="s">
        <v>18</v>
      </c>
      <c r="I121" s="29">
        <v>96500</v>
      </c>
      <c r="J121" s="29">
        <v>0</v>
      </c>
      <c r="K121" s="30">
        <v>0</v>
      </c>
      <c r="L121" s="30">
        <v>0</v>
      </c>
      <c r="M121" s="31">
        <v>96500</v>
      </c>
    </row>
    <row r="122" spans="1:13" ht="75">
      <c r="A122" s="20">
        <f>VLOOKUP($C122,'[1]SOURCE'!$B$8:$I$83,6,FALSE)</f>
        <v>45</v>
      </c>
      <c r="B122" s="20">
        <f>VLOOKUP(C122,'[1]SOURCE'!$B$8:$I$83,7,FALSE)</f>
        <v>69</v>
      </c>
      <c r="C122" s="21" t="str">
        <f t="shared" si="1"/>
        <v>EN_A99000</v>
      </c>
      <c r="D122" s="22" t="s">
        <v>283</v>
      </c>
      <c r="E122" s="21" t="s">
        <v>15</v>
      </c>
      <c r="F122" s="22" t="s">
        <v>272</v>
      </c>
      <c r="G122" s="22" t="s">
        <v>284</v>
      </c>
      <c r="H122" s="20" t="s">
        <v>58</v>
      </c>
      <c r="I122" s="23">
        <v>2316233</v>
      </c>
      <c r="J122" s="23">
        <v>0</v>
      </c>
      <c r="K122" s="24">
        <v>0</v>
      </c>
      <c r="L122" s="24">
        <v>0</v>
      </c>
      <c r="M122" s="25">
        <v>2316233</v>
      </c>
    </row>
    <row r="123" spans="1:13" ht="90">
      <c r="A123" s="26">
        <f>VLOOKUP($C123,'[1]SOURCE'!$B$8:$I$83,6,FALSE)</f>
        <v>45</v>
      </c>
      <c r="B123" s="26">
        <f>VLOOKUP(C123,'[1]SOURCE'!$B$8:$I$83,7,FALSE)</f>
        <v>69</v>
      </c>
      <c r="C123" s="27" t="str">
        <f t="shared" si="1"/>
        <v>EN_A99000</v>
      </c>
      <c r="D123" s="28" t="s">
        <v>283</v>
      </c>
      <c r="E123" s="27" t="s">
        <v>19</v>
      </c>
      <c r="F123" s="28" t="s">
        <v>187</v>
      </c>
      <c r="G123" s="28" t="s">
        <v>285</v>
      </c>
      <c r="H123" s="26" t="s">
        <v>58</v>
      </c>
      <c r="I123" s="29">
        <v>4391684</v>
      </c>
      <c r="J123" s="29">
        <v>0</v>
      </c>
      <c r="K123" s="30">
        <v>0</v>
      </c>
      <c r="L123" s="30">
        <v>0</v>
      </c>
      <c r="M123" s="31">
        <v>4391684</v>
      </c>
    </row>
    <row r="124" spans="1:13" ht="60">
      <c r="A124" s="20">
        <f>VLOOKUP($C124,'[1]SOURCE'!$B$8:$I$83,6,FALSE)</f>
        <v>45</v>
      </c>
      <c r="B124" s="20">
        <f>VLOOKUP(C124,'[1]SOURCE'!$B$8:$I$83,7,FALSE)</f>
        <v>69</v>
      </c>
      <c r="C124" s="21" t="str">
        <f t="shared" si="1"/>
        <v>EN_A99000</v>
      </c>
      <c r="D124" s="22" t="s">
        <v>283</v>
      </c>
      <c r="E124" s="21" t="s">
        <v>22</v>
      </c>
      <c r="F124" s="22" t="s">
        <v>286</v>
      </c>
      <c r="G124" s="22" t="s">
        <v>287</v>
      </c>
      <c r="H124" s="20" t="s">
        <v>58</v>
      </c>
      <c r="I124" s="23">
        <v>2000000</v>
      </c>
      <c r="J124" s="23">
        <v>0</v>
      </c>
      <c r="K124" s="24">
        <v>0</v>
      </c>
      <c r="L124" s="24">
        <v>0</v>
      </c>
      <c r="M124" s="25">
        <v>2000000</v>
      </c>
    </row>
    <row r="125" spans="1:13" ht="90">
      <c r="A125" s="26">
        <f>VLOOKUP($C125,'[1]SOURCE'!$B$8:$I$83,6,FALSE)</f>
        <v>45</v>
      </c>
      <c r="B125" s="26">
        <f>VLOOKUP(C125,'[1]SOURCE'!$B$8:$I$83,7,FALSE)</f>
        <v>69</v>
      </c>
      <c r="C125" s="27" t="str">
        <f t="shared" si="1"/>
        <v>EN_A99000</v>
      </c>
      <c r="D125" s="28" t="s">
        <v>283</v>
      </c>
      <c r="E125" s="27" t="s">
        <v>24</v>
      </c>
      <c r="F125" s="28" t="s">
        <v>288</v>
      </c>
      <c r="G125" s="28" t="s">
        <v>289</v>
      </c>
      <c r="H125" s="26" t="s">
        <v>58</v>
      </c>
      <c r="I125" s="29">
        <v>7283182</v>
      </c>
      <c r="J125" s="29">
        <v>0</v>
      </c>
      <c r="K125" s="30">
        <v>0</v>
      </c>
      <c r="L125" s="30">
        <v>0</v>
      </c>
      <c r="M125" s="31">
        <v>7283182</v>
      </c>
    </row>
    <row r="126" spans="1:13" ht="45">
      <c r="A126" s="20">
        <f>VLOOKUP($C126,'[1]SOURCE'!$B$8:$I$83,6,FALSE)</f>
        <v>46</v>
      </c>
      <c r="B126" s="20">
        <f>VLOOKUP(C126,'[1]SOURCE'!$B$8:$I$83,7,FALSE)</f>
        <v>70</v>
      </c>
      <c r="C126" s="21" t="str">
        <f t="shared" si="1"/>
        <v>EN_A11900</v>
      </c>
      <c r="D126" s="22" t="s">
        <v>290</v>
      </c>
      <c r="E126" s="21" t="s">
        <v>15</v>
      </c>
      <c r="F126" s="22" t="s">
        <v>291</v>
      </c>
      <c r="G126" s="22" t="s">
        <v>292</v>
      </c>
      <c r="H126" s="20" t="s">
        <v>40</v>
      </c>
      <c r="I126" s="23">
        <v>1050704</v>
      </c>
      <c r="J126" s="23">
        <v>1050704</v>
      </c>
      <c r="K126" s="24">
        <v>0</v>
      </c>
      <c r="L126" s="24">
        <v>0</v>
      </c>
      <c r="M126" s="25">
        <v>0</v>
      </c>
    </row>
    <row r="127" spans="1:13" ht="165">
      <c r="A127" s="26">
        <f>VLOOKUP($C127,'[1]SOURCE'!$B$8:$I$83,6,FALSE)</f>
        <v>47</v>
      </c>
      <c r="B127" s="26">
        <f>VLOOKUP(C127,'[1]SOURCE'!$B$8:$I$83,7,FALSE)</f>
        <v>78</v>
      </c>
      <c r="C127" s="27" t="str">
        <f t="shared" si="1"/>
        <v>EN_A84500</v>
      </c>
      <c r="D127" s="28" t="s">
        <v>293</v>
      </c>
      <c r="E127" s="27" t="s">
        <v>15</v>
      </c>
      <c r="F127" s="28" t="s">
        <v>294</v>
      </c>
      <c r="G127" s="28" t="s">
        <v>295</v>
      </c>
      <c r="H127" s="26" t="s">
        <v>58</v>
      </c>
      <c r="I127" s="29">
        <v>177989</v>
      </c>
      <c r="J127" s="29">
        <v>120000</v>
      </c>
      <c r="K127" s="30">
        <v>1</v>
      </c>
      <c r="L127" s="30">
        <v>0</v>
      </c>
      <c r="M127" s="31">
        <v>57989</v>
      </c>
    </row>
    <row r="128" spans="1:13" ht="45">
      <c r="A128" s="20">
        <f>VLOOKUP($C128,'[1]SOURCE'!$B$8:$I$83,6,FALSE)</f>
        <v>48</v>
      </c>
      <c r="B128" s="20">
        <f>VLOOKUP(C128,'[1]SOURCE'!$B$8:$I$83,7,FALSE)</f>
        <v>79</v>
      </c>
      <c r="C128" s="21" t="str">
        <f t="shared" si="1"/>
        <v>EN_A20800</v>
      </c>
      <c r="D128" s="22" t="s">
        <v>296</v>
      </c>
      <c r="E128" s="21" t="s">
        <v>297</v>
      </c>
      <c r="F128" s="22" t="s">
        <v>298</v>
      </c>
      <c r="G128" s="22" t="s">
        <v>299</v>
      </c>
      <c r="H128" s="20" t="s">
        <v>18</v>
      </c>
      <c r="I128" s="23">
        <v>250000</v>
      </c>
      <c r="J128" s="23">
        <v>0</v>
      </c>
      <c r="K128" s="24">
        <v>0</v>
      </c>
      <c r="L128" s="24">
        <v>0</v>
      </c>
      <c r="M128" s="25">
        <v>250000</v>
      </c>
    </row>
    <row r="129" spans="1:13" ht="45">
      <c r="A129" s="26">
        <f>VLOOKUP($C129,'[1]SOURCE'!$B$8:$I$83,6,FALSE)</f>
        <v>49</v>
      </c>
      <c r="B129" s="26">
        <f>VLOOKUP(C129,'[1]SOURCE'!$B$8:$I$83,7,FALSE)</f>
        <v>83</v>
      </c>
      <c r="C129" s="27" t="str">
        <f t="shared" si="1"/>
        <v>EN_A13200</v>
      </c>
      <c r="D129" s="28" t="s">
        <v>300</v>
      </c>
      <c r="E129" s="27" t="s">
        <v>15</v>
      </c>
      <c r="F129" s="28" t="s">
        <v>301</v>
      </c>
      <c r="G129" s="28" t="s">
        <v>302</v>
      </c>
      <c r="H129" s="26" t="s">
        <v>40</v>
      </c>
      <c r="I129" s="29">
        <v>7244651</v>
      </c>
      <c r="J129" s="29">
        <v>13161988</v>
      </c>
      <c r="K129" s="30">
        <v>0</v>
      </c>
      <c r="L129" s="30">
        <v>0</v>
      </c>
      <c r="M129" s="31">
        <v>-5917337</v>
      </c>
    </row>
    <row r="130" spans="1:13" ht="90">
      <c r="A130" s="20">
        <f>VLOOKUP($C130,'[1]SOURCE'!$B$8:$I$83,6,FALSE)</f>
        <v>50</v>
      </c>
      <c r="B130" s="20">
        <f>VLOOKUP(C130,'[1]SOURCE'!$B$8:$I$83,7,FALSE)</f>
        <v>87</v>
      </c>
      <c r="C130" s="21" t="str">
        <f t="shared" si="1"/>
        <v>EN_A77000</v>
      </c>
      <c r="D130" s="22" t="s">
        <v>303</v>
      </c>
      <c r="E130" s="21" t="s">
        <v>15</v>
      </c>
      <c r="F130" s="22" t="s">
        <v>304</v>
      </c>
      <c r="G130" s="22" t="s">
        <v>305</v>
      </c>
      <c r="H130" s="20" t="s">
        <v>58</v>
      </c>
      <c r="I130" s="23">
        <v>297000</v>
      </c>
      <c r="J130" s="23">
        <v>297000</v>
      </c>
      <c r="K130" s="24">
        <v>0</v>
      </c>
      <c r="L130" s="24">
        <v>0</v>
      </c>
      <c r="M130" s="25">
        <v>0</v>
      </c>
    </row>
    <row r="131" spans="1:13" ht="60">
      <c r="A131" s="26">
        <f>VLOOKUP($C131,'[1]SOURCE'!$B$8:$I$83,6,FALSE)</f>
        <v>50</v>
      </c>
      <c r="B131" s="26">
        <f>VLOOKUP(C131,'[1]SOURCE'!$B$8:$I$83,7,FALSE)</f>
        <v>87</v>
      </c>
      <c r="C131" s="27" t="str">
        <f t="shared" si="1"/>
        <v>EN_A77000</v>
      </c>
      <c r="D131" s="28" t="s">
        <v>303</v>
      </c>
      <c r="E131" s="27" t="s">
        <v>19</v>
      </c>
      <c r="F131" s="28" t="s">
        <v>306</v>
      </c>
      <c r="G131" s="28" t="s">
        <v>307</v>
      </c>
      <c r="H131" s="26" t="s">
        <v>58</v>
      </c>
      <c r="I131" s="29">
        <v>84000</v>
      </c>
      <c r="J131" s="29">
        <v>84000</v>
      </c>
      <c r="K131" s="30">
        <v>0</v>
      </c>
      <c r="L131" s="30">
        <v>0</v>
      </c>
      <c r="M131" s="31">
        <v>0</v>
      </c>
    </row>
    <row r="132" spans="1:13" ht="75">
      <c r="A132" s="20">
        <f>VLOOKUP($C132,'[1]SOURCE'!$B$8:$I$83,6,FALSE)</f>
        <v>50</v>
      </c>
      <c r="B132" s="20">
        <f>VLOOKUP(C132,'[1]SOURCE'!$B$8:$I$83,7,FALSE)</f>
        <v>87</v>
      </c>
      <c r="C132" s="21" t="str">
        <f t="shared" si="1"/>
        <v>EN_A77000</v>
      </c>
      <c r="D132" s="22" t="s">
        <v>303</v>
      </c>
      <c r="E132" s="21" t="s">
        <v>22</v>
      </c>
      <c r="F132" s="22" t="s">
        <v>308</v>
      </c>
      <c r="G132" s="22" t="s">
        <v>309</v>
      </c>
      <c r="H132" s="20" t="s">
        <v>58</v>
      </c>
      <c r="I132" s="23">
        <v>482000</v>
      </c>
      <c r="J132" s="23">
        <v>482000</v>
      </c>
      <c r="K132" s="24">
        <v>0</v>
      </c>
      <c r="L132" s="24">
        <v>0</v>
      </c>
      <c r="M132" s="25">
        <v>0</v>
      </c>
    </row>
    <row r="133" spans="1:13" ht="105">
      <c r="A133" s="26">
        <f>VLOOKUP($C133,'[1]SOURCE'!$B$8:$I$83,6,FALSE)</f>
        <v>50</v>
      </c>
      <c r="B133" s="26">
        <f>VLOOKUP(C133,'[1]SOURCE'!$B$8:$I$83,7,FALSE)</f>
        <v>87</v>
      </c>
      <c r="C133" s="27" t="str">
        <f t="shared" si="1"/>
        <v>EN_A77000</v>
      </c>
      <c r="D133" s="28" t="s">
        <v>303</v>
      </c>
      <c r="E133" s="27" t="s">
        <v>24</v>
      </c>
      <c r="F133" s="28" t="s">
        <v>310</v>
      </c>
      <c r="G133" s="28" t="s">
        <v>311</v>
      </c>
      <c r="H133" s="26" t="s">
        <v>58</v>
      </c>
      <c r="I133" s="29">
        <v>596000</v>
      </c>
      <c r="J133" s="29">
        <v>596000</v>
      </c>
      <c r="K133" s="30">
        <v>0</v>
      </c>
      <c r="L133" s="30">
        <v>1</v>
      </c>
      <c r="M133" s="31">
        <v>0</v>
      </c>
    </row>
    <row r="134" spans="1:13" ht="75">
      <c r="A134" s="20">
        <f>VLOOKUP($C134,'[1]SOURCE'!$B$8:$I$83,6,FALSE)</f>
        <v>50</v>
      </c>
      <c r="B134" s="20">
        <f>VLOOKUP(C134,'[1]SOURCE'!$B$8:$I$83,7,FALSE)</f>
        <v>87</v>
      </c>
      <c r="C134" s="21" t="str">
        <f t="shared" si="1"/>
        <v>EN_A77000</v>
      </c>
      <c r="D134" s="22" t="s">
        <v>303</v>
      </c>
      <c r="E134" s="21" t="s">
        <v>26</v>
      </c>
      <c r="F134" s="22" t="s">
        <v>312</v>
      </c>
      <c r="G134" s="22" t="s">
        <v>313</v>
      </c>
      <c r="H134" s="20" t="s">
        <v>58</v>
      </c>
      <c r="I134" s="23">
        <v>1950000</v>
      </c>
      <c r="J134" s="23">
        <v>1950000</v>
      </c>
      <c r="K134" s="24">
        <v>0</v>
      </c>
      <c r="L134" s="24">
        <v>0</v>
      </c>
      <c r="M134" s="25">
        <v>0</v>
      </c>
    </row>
    <row r="135" spans="1:13" ht="45">
      <c r="A135" s="26">
        <f>VLOOKUP($C135,'[1]SOURCE'!$B$8:$I$83,6,FALSE)</f>
        <v>50</v>
      </c>
      <c r="B135" s="26">
        <f>VLOOKUP(C135,'[1]SOURCE'!$B$8:$I$83,7,FALSE)</f>
        <v>87</v>
      </c>
      <c r="C135" s="27" t="str">
        <f t="shared" si="1"/>
        <v>EN_A77000</v>
      </c>
      <c r="D135" s="28" t="s">
        <v>303</v>
      </c>
      <c r="E135" s="27" t="s">
        <v>80</v>
      </c>
      <c r="F135" s="28" t="s">
        <v>314</v>
      </c>
      <c r="G135" s="28" t="s">
        <v>315</v>
      </c>
      <c r="H135" s="26" t="s">
        <v>58</v>
      </c>
      <c r="I135" s="29">
        <v>0</v>
      </c>
      <c r="J135" s="29">
        <v>0</v>
      </c>
      <c r="K135" s="30">
        <v>0</v>
      </c>
      <c r="L135" s="30">
        <v>1</v>
      </c>
      <c r="M135" s="31">
        <v>0</v>
      </c>
    </row>
    <row r="136" spans="1:13" ht="105">
      <c r="A136" s="20">
        <f>VLOOKUP($C136,'[1]SOURCE'!$B$8:$I$83,6,FALSE)</f>
        <v>51</v>
      </c>
      <c r="B136" s="20">
        <f>VLOOKUP(C136,'[1]SOURCE'!$B$8:$I$83,7,FALSE)</f>
        <v>92</v>
      </c>
      <c r="C136" s="21" t="str">
        <f aca="true" t="shared" si="2" ref="C136:C199">LEFT(RIGHT(D136,10),9)</f>
        <v>EN_A64000</v>
      </c>
      <c r="D136" s="22" t="s">
        <v>316</v>
      </c>
      <c r="E136" s="21" t="s">
        <v>15</v>
      </c>
      <c r="F136" s="22" t="s">
        <v>317</v>
      </c>
      <c r="G136" s="22" t="s">
        <v>318</v>
      </c>
      <c r="H136" s="20" t="s">
        <v>58</v>
      </c>
      <c r="I136" s="23">
        <v>1331200</v>
      </c>
      <c r="J136" s="23">
        <v>1331200</v>
      </c>
      <c r="K136" s="24">
        <v>5</v>
      </c>
      <c r="L136" s="24">
        <v>0</v>
      </c>
      <c r="M136" s="25">
        <v>0</v>
      </c>
    </row>
    <row r="137" spans="1:13" ht="90">
      <c r="A137" s="26">
        <f>VLOOKUP($C137,'[1]SOURCE'!$B$8:$I$83,6,FALSE)</f>
        <v>51</v>
      </c>
      <c r="B137" s="26">
        <f>VLOOKUP(C137,'[1]SOURCE'!$B$8:$I$83,7,FALSE)</f>
        <v>92</v>
      </c>
      <c r="C137" s="27" t="str">
        <f t="shared" si="2"/>
        <v>EN_A64000</v>
      </c>
      <c r="D137" s="28" t="s">
        <v>316</v>
      </c>
      <c r="E137" s="27" t="s">
        <v>19</v>
      </c>
      <c r="F137" s="28" t="s">
        <v>319</v>
      </c>
      <c r="G137" s="28" t="s">
        <v>320</v>
      </c>
      <c r="H137" s="26" t="s">
        <v>18</v>
      </c>
      <c r="I137" s="29">
        <v>204910</v>
      </c>
      <c r="J137" s="29">
        <v>204910</v>
      </c>
      <c r="K137" s="30">
        <v>1</v>
      </c>
      <c r="L137" s="30">
        <v>0</v>
      </c>
      <c r="M137" s="31">
        <v>0</v>
      </c>
    </row>
    <row r="138" spans="1:13" ht="30">
      <c r="A138" s="20">
        <f>VLOOKUP($C138,'[1]SOURCE'!$B$8:$I$83,6,FALSE)</f>
        <v>51</v>
      </c>
      <c r="B138" s="20">
        <f>VLOOKUP(C138,'[1]SOURCE'!$B$8:$I$83,7,FALSE)</f>
        <v>92</v>
      </c>
      <c r="C138" s="21" t="str">
        <f t="shared" si="2"/>
        <v>EN_A64000</v>
      </c>
      <c r="D138" s="22" t="s">
        <v>316</v>
      </c>
      <c r="E138" s="21" t="s">
        <v>22</v>
      </c>
      <c r="F138" s="22" t="s">
        <v>321</v>
      </c>
      <c r="G138" s="22" t="s">
        <v>322</v>
      </c>
      <c r="H138" s="20" t="s">
        <v>58</v>
      </c>
      <c r="I138" s="23">
        <v>1121613</v>
      </c>
      <c r="J138" s="23">
        <v>1121613</v>
      </c>
      <c r="K138" s="24">
        <v>10</v>
      </c>
      <c r="L138" s="24">
        <v>0</v>
      </c>
      <c r="M138" s="25">
        <v>0</v>
      </c>
    </row>
    <row r="139" spans="1:13" ht="30">
      <c r="A139" s="26">
        <f>VLOOKUP($C139,'[1]SOURCE'!$B$8:$I$83,6,FALSE)</f>
        <v>51</v>
      </c>
      <c r="B139" s="26">
        <f>VLOOKUP(C139,'[1]SOURCE'!$B$8:$I$83,7,FALSE)</f>
        <v>92</v>
      </c>
      <c r="C139" s="27" t="str">
        <f t="shared" si="2"/>
        <v>EN_A64000</v>
      </c>
      <c r="D139" s="28" t="s">
        <v>316</v>
      </c>
      <c r="E139" s="27" t="s">
        <v>24</v>
      </c>
      <c r="F139" s="28" t="s">
        <v>323</v>
      </c>
      <c r="G139" s="28" t="s">
        <v>324</v>
      </c>
      <c r="H139" s="26" t="s">
        <v>58</v>
      </c>
      <c r="I139" s="29">
        <v>95384</v>
      </c>
      <c r="J139" s="29">
        <v>95384</v>
      </c>
      <c r="K139" s="30">
        <v>0</v>
      </c>
      <c r="L139" s="30">
        <v>0</v>
      </c>
      <c r="M139" s="31">
        <v>0</v>
      </c>
    </row>
    <row r="140" spans="1:13" ht="60">
      <c r="A140" s="20">
        <f>VLOOKUP($C140,'[1]SOURCE'!$B$8:$I$83,6,FALSE)</f>
        <v>51</v>
      </c>
      <c r="B140" s="20">
        <f>VLOOKUP(C140,'[1]SOURCE'!$B$8:$I$83,7,FALSE)</f>
        <v>92</v>
      </c>
      <c r="C140" s="21" t="str">
        <f t="shared" si="2"/>
        <v>EN_A64000</v>
      </c>
      <c r="D140" s="22" t="s">
        <v>316</v>
      </c>
      <c r="E140" s="21" t="s">
        <v>26</v>
      </c>
      <c r="F140" s="22" t="s">
        <v>325</v>
      </c>
      <c r="G140" s="22" t="s">
        <v>563</v>
      </c>
      <c r="H140" s="20" t="s">
        <v>18</v>
      </c>
      <c r="I140" s="23">
        <v>0</v>
      </c>
      <c r="J140" s="23">
        <v>0</v>
      </c>
      <c r="K140" s="24">
        <v>2</v>
      </c>
      <c r="L140" s="24">
        <v>-2</v>
      </c>
      <c r="M140" s="25">
        <v>0</v>
      </c>
    </row>
    <row r="141" spans="1:13" ht="120">
      <c r="A141" s="26">
        <f>VLOOKUP($C141,'[1]SOURCE'!$B$8:$I$83,6,FALSE)</f>
        <v>52</v>
      </c>
      <c r="B141" s="26">
        <f>VLOOKUP(C141,'[1]SOURCE'!$B$8:$I$83,7,FALSE)</f>
        <v>93</v>
      </c>
      <c r="C141" s="27" t="str">
        <f t="shared" si="2"/>
        <v>EN_A64300</v>
      </c>
      <c r="D141" s="28" t="s">
        <v>326</v>
      </c>
      <c r="E141" s="27" t="s">
        <v>15</v>
      </c>
      <c r="F141" s="28" t="s">
        <v>327</v>
      </c>
      <c r="G141" s="28" t="s">
        <v>328</v>
      </c>
      <c r="H141" s="26" t="s">
        <v>58</v>
      </c>
      <c r="I141" s="29">
        <v>7996214</v>
      </c>
      <c r="J141" s="29">
        <v>7904501</v>
      </c>
      <c r="K141" s="30">
        <v>0</v>
      </c>
      <c r="L141" s="30">
        <v>0</v>
      </c>
      <c r="M141" s="31">
        <v>91713</v>
      </c>
    </row>
    <row r="142" spans="1:13" ht="30">
      <c r="A142" s="20">
        <f>VLOOKUP($C142,'[1]SOURCE'!$B$8:$I$83,6,FALSE)</f>
        <v>53</v>
      </c>
      <c r="B142" s="20">
        <f>VLOOKUP(C142,'[1]SOURCE'!$B$8:$I$83,7,FALSE)</f>
        <v>94</v>
      </c>
      <c r="C142" s="21" t="str">
        <f t="shared" si="2"/>
        <v>EN_A84600</v>
      </c>
      <c r="D142" s="22" t="s">
        <v>329</v>
      </c>
      <c r="E142" s="21" t="s">
        <v>15</v>
      </c>
      <c r="F142" s="22" t="s">
        <v>330</v>
      </c>
      <c r="G142" s="22" t="s">
        <v>331</v>
      </c>
      <c r="H142" s="20" t="s">
        <v>58</v>
      </c>
      <c r="I142" s="23">
        <v>16575</v>
      </c>
      <c r="J142" s="23">
        <v>16575</v>
      </c>
      <c r="K142" s="24">
        <v>0</v>
      </c>
      <c r="L142" s="24">
        <v>0</v>
      </c>
      <c r="M142" s="25">
        <v>0</v>
      </c>
    </row>
    <row r="143" spans="1:13" ht="45">
      <c r="A143" s="26">
        <f>VLOOKUP($C143,'[1]SOURCE'!$B$8:$I$83,6,FALSE)</f>
        <v>53</v>
      </c>
      <c r="B143" s="26">
        <f>VLOOKUP(C143,'[1]SOURCE'!$B$8:$I$83,7,FALSE)</f>
        <v>94</v>
      </c>
      <c r="C143" s="27" t="str">
        <f t="shared" si="2"/>
        <v>EN_A84600</v>
      </c>
      <c r="D143" s="28" t="s">
        <v>329</v>
      </c>
      <c r="E143" s="27" t="s">
        <v>19</v>
      </c>
      <c r="F143" s="28" t="s">
        <v>332</v>
      </c>
      <c r="G143" s="28" t="s">
        <v>333</v>
      </c>
      <c r="H143" s="26" t="s">
        <v>334</v>
      </c>
      <c r="I143" s="29">
        <v>20358</v>
      </c>
      <c r="J143" s="29">
        <v>0</v>
      </c>
      <c r="K143" s="30">
        <v>0</v>
      </c>
      <c r="L143" s="30">
        <v>0</v>
      </c>
      <c r="M143" s="31">
        <v>20358</v>
      </c>
    </row>
    <row r="144" spans="1:13" ht="105">
      <c r="A144" s="20">
        <f>VLOOKUP($C144,'[1]SOURCE'!$B$8:$I$83,6,FALSE)</f>
        <v>54</v>
      </c>
      <c r="B144" s="20">
        <f>VLOOKUP(C144,'[1]SOURCE'!$B$8:$I$83,7,FALSE)</f>
        <v>95</v>
      </c>
      <c r="C144" s="21" t="str">
        <f t="shared" si="2"/>
        <v>EN_A93700</v>
      </c>
      <c r="D144" s="22" t="s">
        <v>335</v>
      </c>
      <c r="E144" s="21" t="s">
        <v>15</v>
      </c>
      <c r="F144" s="22" t="s">
        <v>336</v>
      </c>
      <c r="G144" s="22" t="s">
        <v>337</v>
      </c>
      <c r="H144" s="20" t="s">
        <v>40</v>
      </c>
      <c r="I144" s="23">
        <v>126619290</v>
      </c>
      <c r="J144" s="23">
        <v>132305561</v>
      </c>
      <c r="K144" s="24">
        <v>22</v>
      </c>
      <c r="L144" s="24">
        <v>0</v>
      </c>
      <c r="M144" s="25">
        <v>-5686271</v>
      </c>
    </row>
    <row r="145" spans="1:13" ht="30">
      <c r="A145" s="26">
        <f>VLOOKUP($C145,'[1]SOURCE'!$B$8:$I$83,6,FALSE)</f>
        <v>55</v>
      </c>
      <c r="B145" s="26">
        <f>VLOOKUP(C145,'[1]SOURCE'!$B$8:$I$83,7,FALSE)</f>
        <v>99</v>
      </c>
      <c r="C145" s="27" t="str">
        <f t="shared" si="2"/>
        <v>EN_A38200</v>
      </c>
      <c r="D145" s="28" t="s">
        <v>338</v>
      </c>
      <c r="E145" s="27" t="s">
        <v>15</v>
      </c>
      <c r="F145" s="28" t="s">
        <v>339</v>
      </c>
      <c r="G145" s="28" t="s">
        <v>340</v>
      </c>
      <c r="H145" s="26" t="s">
        <v>58</v>
      </c>
      <c r="I145" s="29">
        <v>85000</v>
      </c>
      <c r="J145" s="29">
        <v>85000</v>
      </c>
      <c r="K145" s="30">
        <v>0</v>
      </c>
      <c r="L145" s="30">
        <v>0</v>
      </c>
      <c r="M145" s="31">
        <v>0</v>
      </c>
    </row>
    <row r="146" spans="1:13" ht="60">
      <c r="A146" s="20">
        <f>VLOOKUP($C146,'[1]SOURCE'!$B$8:$I$83,6,FALSE)</f>
        <v>55</v>
      </c>
      <c r="B146" s="20">
        <f>VLOOKUP(C146,'[1]SOURCE'!$B$8:$I$83,7,FALSE)</f>
        <v>99</v>
      </c>
      <c r="C146" s="21" t="str">
        <f t="shared" si="2"/>
        <v>EN_A38200</v>
      </c>
      <c r="D146" s="22" t="s">
        <v>338</v>
      </c>
      <c r="E146" s="21" t="s">
        <v>22</v>
      </c>
      <c r="F146" s="22" t="s">
        <v>341</v>
      </c>
      <c r="G146" s="22" t="s">
        <v>342</v>
      </c>
      <c r="H146" s="20" t="s">
        <v>18</v>
      </c>
      <c r="I146" s="23">
        <v>180916</v>
      </c>
      <c r="J146" s="23">
        <v>180916</v>
      </c>
      <c r="K146" s="24">
        <v>1</v>
      </c>
      <c r="L146" s="24">
        <v>0</v>
      </c>
      <c r="M146" s="25">
        <v>0</v>
      </c>
    </row>
    <row r="147" spans="1:13" ht="30">
      <c r="A147" s="26">
        <f>VLOOKUP($C147,'[1]SOURCE'!$B$8:$I$83,6,FALSE)</f>
        <v>55</v>
      </c>
      <c r="B147" s="26">
        <f>VLOOKUP(C147,'[1]SOURCE'!$B$8:$I$83,7,FALSE)</f>
        <v>99</v>
      </c>
      <c r="C147" s="27" t="str">
        <f t="shared" si="2"/>
        <v>EN_A38200</v>
      </c>
      <c r="D147" s="28" t="s">
        <v>338</v>
      </c>
      <c r="E147" s="27" t="s">
        <v>24</v>
      </c>
      <c r="F147" s="28" t="s">
        <v>343</v>
      </c>
      <c r="G147" s="28" t="s">
        <v>344</v>
      </c>
      <c r="H147" s="26" t="s">
        <v>58</v>
      </c>
      <c r="I147" s="29">
        <v>200337</v>
      </c>
      <c r="J147" s="29">
        <v>0</v>
      </c>
      <c r="K147" s="30">
        <v>0</v>
      </c>
      <c r="L147" s="30">
        <v>1</v>
      </c>
      <c r="M147" s="31">
        <v>200337</v>
      </c>
    </row>
    <row r="148" spans="1:13" ht="60">
      <c r="A148" s="20">
        <f>VLOOKUP($C148,'[1]SOURCE'!$B$8:$I$83,6,FALSE)</f>
        <v>55</v>
      </c>
      <c r="B148" s="20">
        <f>VLOOKUP(C148,'[1]SOURCE'!$B$8:$I$83,7,FALSE)</f>
        <v>99</v>
      </c>
      <c r="C148" s="21" t="str">
        <f t="shared" si="2"/>
        <v>EN_A38200</v>
      </c>
      <c r="D148" s="22" t="s">
        <v>338</v>
      </c>
      <c r="E148" s="21" t="s">
        <v>26</v>
      </c>
      <c r="F148" s="22" t="s">
        <v>345</v>
      </c>
      <c r="G148" s="22" t="s">
        <v>346</v>
      </c>
      <c r="H148" s="20" t="s">
        <v>18</v>
      </c>
      <c r="I148" s="23">
        <v>190000</v>
      </c>
      <c r="J148" s="23">
        <v>190000</v>
      </c>
      <c r="K148" s="24">
        <v>0</v>
      </c>
      <c r="L148" s="24">
        <v>0</v>
      </c>
      <c r="M148" s="25">
        <v>0</v>
      </c>
    </row>
    <row r="149" spans="1:13" ht="45">
      <c r="A149" s="26">
        <f>VLOOKUP($C149,'[1]SOURCE'!$B$8:$I$83,6,FALSE)</f>
        <v>55</v>
      </c>
      <c r="B149" s="26">
        <f>VLOOKUP(C149,'[1]SOURCE'!$B$8:$I$83,7,FALSE)</f>
        <v>99</v>
      </c>
      <c r="C149" s="27" t="str">
        <f t="shared" si="2"/>
        <v>EN_A38200</v>
      </c>
      <c r="D149" s="28" t="s">
        <v>338</v>
      </c>
      <c r="E149" s="27" t="s">
        <v>59</v>
      </c>
      <c r="F149" s="28" t="s">
        <v>347</v>
      </c>
      <c r="G149" s="28" t="s">
        <v>348</v>
      </c>
      <c r="H149" s="26" t="s">
        <v>58</v>
      </c>
      <c r="I149" s="29">
        <v>189852</v>
      </c>
      <c r="J149" s="29">
        <v>116852</v>
      </c>
      <c r="K149" s="30">
        <v>0</v>
      </c>
      <c r="L149" s="30">
        <v>0</v>
      </c>
      <c r="M149" s="31">
        <v>73000</v>
      </c>
    </row>
    <row r="150" spans="1:13" ht="30">
      <c r="A150" s="20">
        <f>VLOOKUP($C150,'[1]SOURCE'!$B$8:$I$83,6,FALSE)</f>
        <v>55</v>
      </c>
      <c r="B150" s="20">
        <f>VLOOKUP(C150,'[1]SOURCE'!$B$8:$I$83,7,FALSE)</f>
        <v>99</v>
      </c>
      <c r="C150" s="21" t="str">
        <f t="shared" si="2"/>
        <v>EN_A38200</v>
      </c>
      <c r="D150" s="22" t="s">
        <v>338</v>
      </c>
      <c r="E150" s="21" t="s">
        <v>80</v>
      </c>
      <c r="F150" s="22" t="s">
        <v>349</v>
      </c>
      <c r="G150" s="22" t="s">
        <v>350</v>
      </c>
      <c r="H150" s="20" t="s">
        <v>18</v>
      </c>
      <c r="I150" s="23">
        <v>180916</v>
      </c>
      <c r="J150" s="23">
        <v>0</v>
      </c>
      <c r="K150" s="24">
        <v>0</v>
      </c>
      <c r="L150" s="24">
        <v>0</v>
      </c>
      <c r="M150" s="25">
        <v>180916</v>
      </c>
    </row>
    <row r="151" spans="1:13" ht="60">
      <c r="A151" s="26">
        <f>VLOOKUP($C151,'[1]SOURCE'!$B$8:$I$83,6,FALSE)</f>
        <v>55</v>
      </c>
      <c r="B151" s="26">
        <f>VLOOKUP(C151,'[1]SOURCE'!$B$8:$I$83,7,FALSE)</f>
        <v>99</v>
      </c>
      <c r="C151" s="27" t="str">
        <f t="shared" si="2"/>
        <v>EN_A38200</v>
      </c>
      <c r="D151" s="28" t="s">
        <v>338</v>
      </c>
      <c r="E151" s="27" t="s">
        <v>71</v>
      </c>
      <c r="F151" s="28" t="s">
        <v>351</v>
      </c>
      <c r="G151" s="28" t="s">
        <v>352</v>
      </c>
      <c r="H151" s="26" t="s">
        <v>58</v>
      </c>
      <c r="I151" s="29">
        <v>180916</v>
      </c>
      <c r="J151" s="29">
        <v>0</v>
      </c>
      <c r="K151" s="30">
        <v>0</v>
      </c>
      <c r="L151" s="30">
        <v>1</v>
      </c>
      <c r="M151" s="31">
        <v>180916</v>
      </c>
    </row>
    <row r="152" spans="1:13" ht="30">
      <c r="A152" s="20">
        <f>VLOOKUP($C152,'[1]SOURCE'!$B$8:$I$83,6,FALSE)</f>
        <v>55</v>
      </c>
      <c r="B152" s="20">
        <f>VLOOKUP(C152,'[1]SOURCE'!$B$8:$I$83,7,FALSE)</f>
        <v>99</v>
      </c>
      <c r="C152" s="21" t="str">
        <f t="shared" si="2"/>
        <v>EN_A38200</v>
      </c>
      <c r="D152" s="22" t="s">
        <v>338</v>
      </c>
      <c r="E152" s="21" t="s">
        <v>117</v>
      </c>
      <c r="F152" s="22" t="s">
        <v>353</v>
      </c>
      <c r="G152" s="22" t="s">
        <v>354</v>
      </c>
      <c r="H152" s="20" t="s">
        <v>40</v>
      </c>
      <c r="I152" s="23">
        <v>24020</v>
      </c>
      <c r="J152" s="23">
        <v>0</v>
      </c>
      <c r="K152" s="24">
        <v>0</v>
      </c>
      <c r="L152" s="24">
        <v>0</v>
      </c>
      <c r="M152" s="25">
        <v>24020</v>
      </c>
    </row>
    <row r="153" spans="1:13" ht="60">
      <c r="A153" s="26">
        <f>VLOOKUP($C153,'[1]SOURCE'!$B$8:$I$83,6,FALSE)</f>
        <v>56</v>
      </c>
      <c r="B153" s="26">
        <f>VLOOKUP(C153,'[1]SOURCE'!$B$8:$I$83,7,FALSE)</f>
        <v>100</v>
      </c>
      <c r="C153" s="27" t="str">
        <f t="shared" si="2"/>
        <v>EN_A80000</v>
      </c>
      <c r="D153" s="28" t="s">
        <v>355</v>
      </c>
      <c r="E153" s="27" t="s">
        <v>15</v>
      </c>
      <c r="F153" s="28" t="s">
        <v>356</v>
      </c>
      <c r="G153" s="28" t="s">
        <v>357</v>
      </c>
      <c r="H153" s="26" t="s">
        <v>58</v>
      </c>
      <c r="I153" s="29">
        <v>3401604</v>
      </c>
      <c r="J153" s="29">
        <v>3899625</v>
      </c>
      <c r="K153" s="30">
        <v>0</v>
      </c>
      <c r="L153" s="30">
        <v>12</v>
      </c>
      <c r="M153" s="31">
        <v>-498021</v>
      </c>
    </row>
    <row r="154" spans="1:13" ht="90">
      <c r="A154" s="20">
        <f>VLOOKUP($C154,'[1]SOURCE'!$B$8:$I$83,6,FALSE)</f>
        <v>56</v>
      </c>
      <c r="B154" s="20">
        <f>VLOOKUP(C154,'[1]SOURCE'!$B$8:$I$83,7,FALSE)</f>
        <v>100</v>
      </c>
      <c r="C154" s="21" t="str">
        <f t="shared" si="2"/>
        <v>EN_A80000</v>
      </c>
      <c r="D154" s="22" t="s">
        <v>355</v>
      </c>
      <c r="E154" s="21" t="s">
        <v>19</v>
      </c>
      <c r="F154" s="22" t="s">
        <v>358</v>
      </c>
      <c r="G154" s="22" t="s">
        <v>359</v>
      </c>
      <c r="H154" s="20" t="s">
        <v>58</v>
      </c>
      <c r="I154" s="23">
        <v>738953</v>
      </c>
      <c r="J154" s="23">
        <v>738953</v>
      </c>
      <c r="K154" s="24">
        <v>0</v>
      </c>
      <c r="L154" s="24">
        <v>0</v>
      </c>
      <c r="M154" s="25">
        <v>0</v>
      </c>
    </row>
    <row r="155" spans="1:13" ht="60">
      <c r="A155" s="26">
        <f>VLOOKUP($C155,'[1]SOURCE'!$B$8:$I$83,6,FALSE)</f>
        <v>56</v>
      </c>
      <c r="B155" s="26">
        <f>VLOOKUP(C155,'[1]SOURCE'!$B$8:$I$83,7,FALSE)</f>
        <v>100</v>
      </c>
      <c r="C155" s="27" t="str">
        <f t="shared" si="2"/>
        <v>EN_A80000</v>
      </c>
      <c r="D155" s="28" t="s">
        <v>355</v>
      </c>
      <c r="E155" s="27" t="s">
        <v>22</v>
      </c>
      <c r="F155" s="28" t="s">
        <v>360</v>
      </c>
      <c r="G155" s="28" t="s">
        <v>361</v>
      </c>
      <c r="H155" s="26" t="s">
        <v>40</v>
      </c>
      <c r="I155" s="29">
        <v>676901</v>
      </c>
      <c r="J155" s="29">
        <v>0</v>
      </c>
      <c r="K155" s="30">
        <v>0</v>
      </c>
      <c r="L155" s="30">
        <v>0</v>
      </c>
      <c r="M155" s="31">
        <v>676901</v>
      </c>
    </row>
    <row r="156" spans="1:13" ht="105">
      <c r="A156" s="20">
        <f>VLOOKUP($C156,'[1]SOURCE'!$B$8:$I$83,6,FALSE)</f>
        <v>56</v>
      </c>
      <c r="B156" s="20">
        <f>VLOOKUP(C156,'[1]SOURCE'!$B$8:$I$83,7,FALSE)</f>
        <v>100</v>
      </c>
      <c r="C156" s="21" t="str">
        <f t="shared" si="2"/>
        <v>EN_A80000</v>
      </c>
      <c r="D156" s="22" t="s">
        <v>355</v>
      </c>
      <c r="E156" s="21" t="s">
        <v>24</v>
      </c>
      <c r="F156" s="22" t="s">
        <v>362</v>
      </c>
      <c r="G156" s="22" t="s">
        <v>363</v>
      </c>
      <c r="H156" s="20" t="s">
        <v>58</v>
      </c>
      <c r="I156" s="23">
        <v>3100000</v>
      </c>
      <c r="J156" s="23">
        <v>2000000</v>
      </c>
      <c r="K156" s="24">
        <v>0</v>
      </c>
      <c r="L156" s="24">
        <v>0</v>
      </c>
      <c r="M156" s="25">
        <v>1100000</v>
      </c>
    </row>
    <row r="157" spans="1:13" ht="90">
      <c r="A157" s="26">
        <f>VLOOKUP($C157,'[1]SOURCE'!$B$8:$I$83,6,FALSE)</f>
        <v>56</v>
      </c>
      <c r="B157" s="26">
        <f>VLOOKUP(C157,'[1]SOURCE'!$B$8:$I$83,7,FALSE)</f>
        <v>100</v>
      </c>
      <c r="C157" s="27" t="str">
        <f t="shared" si="2"/>
        <v>EN_A80000</v>
      </c>
      <c r="D157" s="28" t="s">
        <v>355</v>
      </c>
      <c r="E157" s="27" t="s">
        <v>26</v>
      </c>
      <c r="F157" s="28" t="s">
        <v>364</v>
      </c>
      <c r="G157" s="28" t="s">
        <v>365</v>
      </c>
      <c r="H157" s="26" t="s">
        <v>58</v>
      </c>
      <c r="I157" s="29">
        <v>10704163</v>
      </c>
      <c r="J157" s="29">
        <v>11497541</v>
      </c>
      <c r="K157" s="30">
        <v>0</v>
      </c>
      <c r="L157" s="30">
        <v>0</v>
      </c>
      <c r="M157" s="31">
        <v>-793378</v>
      </c>
    </row>
    <row r="158" spans="1:13" ht="75">
      <c r="A158" s="20">
        <f>VLOOKUP($C158,'[1]SOURCE'!$B$8:$I$83,6,FALSE)</f>
        <v>56</v>
      </c>
      <c r="B158" s="20">
        <f>VLOOKUP(C158,'[1]SOURCE'!$B$8:$I$83,7,FALSE)</f>
        <v>100</v>
      </c>
      <c r="C158" s="21" t="str">
        <f t="shared" si="2"/>
        <v>EN_A80000</v>
      </c>
      <c r="D158" s="22" t="s">
        <v>355</v>
      </c>
      <c r="E158" s="21" t="s">
        <v>59</v>
      </c>
      <c r="F158" s="22" t="s">
        <v>366</v>
      </c>
      <c r="G158" s="22" t="s">
        <v>367</v>
      </c>
      <c r="H158" s="20" t="s">
        <v>58</v>
      </c>
      <c r="I158" s="23">
        <v>1278816</v>
      </c>
      <c r="J158" s="23">
        <v>1320000</v>
      </c>
      <c r="K158" s="24">
        <v>0</v>
      </c>
      <c r="L158" s="24">
        <v>1.5</v>
      </c>
      <c r="M158" s="25">
        <v>-41184</v>
      </c>
    </row>
    <row r="159" spans="1:13" ht="75">
      <c r="A159" s="26">
        <f>VLOOKUP($C159,'[1]SOURCE'!$B$8:$I$83,6,FALSE)</f>
        <v>56</v>
      </c>
      <c r="B159" s="26">
        <f>VLOOKUP(C159,'[1]SOURCE'!$B$8:$I$83,7,FALSE)</f>
        <v>100</v>
      </c>
      <c r="C159" s="27" t="str">
        <f t="shared" si="2"/>
        <v>EN_A80000</v>
      </c>
      <c r="D159" s="28" t="s">
        <v>355</v>
      </c>
      <c r="E159" s="27" t="s">
        <v>117</v>
      </c>
      <c r="F159" s="28" t="s">
        <v>368</v>
      </c>
      <c r="G159" s="28" t="s">
        <v>369</v>
      </c>
      <c r="H159" s="26" t="s">
        <v>58</v>
      </c>
      <c r="I159" s="29">
        <v>3610602</v>
      </c>
      <c r="J159" s="29">
        <v>3875000</v>
      </c>
      <c r="K159" s="30">
        <v>0</v>
      </c>
      <c r="L159" s="30">
        <v>0</v>
      </c>
      <c r="M159" s="31">
        <v>-264398</v>
      </c>
    </row>
    <row r="160" spans="1:13" ht="45">
      <c r="A160" s="20">
        <f>VLOOKUP($C160,'[1]SOURCE'!$B$8:$I$83,6,FALSE)</f>
        <v>56</v>
      </c>
      <c r="B160" s="20">
        <f>VLOOKUP(C160,'[1]SOURCE'!$B$8:$I$83,7,FALSE)</f>
        <v>100</v>
      </c>
      <c r="C160" s="21" t="str">
        <f t="shared" si="2"/>
        <v>EN_A80000</v>
      </c>
      <c r="D160" s="22" t="s">
        <v>355</v>
      </c>
      <c r="E160" s="21" t="s">
        <v>120</v>
      </c>
      <c r="F160" s="22" t="s">
        <v>336</v>
      </c>
      <c r="G160" s="22" t="s">
        <v>370</v>
      </c>
      <c r="H160" s="20" t="s">
        <v>40</v>
      </c>
      <c r="I160" s="23">
        <v>1272750</v>
      </c>
      <c r="J160" s="23">
        <v>3367949</v>
      </c>
      <c r="K160" s="24">
        <v>8</v>
      </c>
      <c r="L160" s="24">
        <v>0</v>
      </c>
      <c r="M160" s="25">
        <v>-2095199</v>
      </c>
    </row>
    <row r="161" spans="1:13" ht="120">
      <c r="A161" s="26">
        <f>VLOOKUP($C161,'[1]SOURCE'!$B$8:$I$83,6,FALSE)</f>
        <v>56</v>
      </c>
      <c r="B161" s="26">
        <f>VLOOKUP(C161,'[1]SOURCE'!$B$8:$I$83,7,FALSE)</f>
        <v>100</v>
      </c>
      <c r="C161" s="27" t="str">
        <f t="shared" si="2"/>
        <v>EN_A80000</v>
      </c>
      <c r="D161" s="28" t="s">
        <v>355</v>
      </c>
      <c r="E161" s="27" t="s">
        <v>129</v>
      </c>
      <c r="F161" s="28" t="s">
        <v>206</v>
      </c>
      <c r="G161" s="28" t="s">
        <v>371</v>
      </c>
      <c r="H161" s="26" t="s">
        <v>40</v>
      </c>
      <c r="I161" s="29">
        <v>2000000</v>
      </c>
      <c r="J161" s="29">
        <v>2000000</v>
      </c>
      <c r="K161" s="30">
        <v>0</v>
      </c>
      <c r="L161" s="30">
        <v>0</v>
      </c>
      <c r="M161" s="31">
        <v>0</v>
      </c>
    </row>
    <row r="162" spans="1:13" ht="105">
      <c r="A162" s="20">
        <f>VLOOKUP($C162,'[1]SOURCE'!$B$8:$I$83,6,FALSE)</f>
        <v>56</v>
      </c>
      <c r="B162" s="20">
        <f>VLOOKUP(C162,'[1]SOURCE'!$B$8:$I$83,7,FALSE)</f>
        <v>100</v>
      </c>
      <c r="C162" s="21" t="str">
        <f t="shared" si="2"/>
        <v>EN_A80000</v>
      </c>
      <c r="D162" s="22" t="s">
        <v>355</v>
      </c>
      <c r="E162" s="21" t="s">
        <v>372</v>
      </c>
      <c r="F162" s="22" t="s">
        <v>373</v>
      </c>
      <c r="G162" s="22" t="s">
        <v>374</v>
      </c>
      <c r="H162" s="20" t="s">
        <v>58</v>
      </c>
      <c r="I162" s="23">
        <v>1500000</v>
      </c>
      <c r="J162" s="23">
        <v>1500000</v>
      </c>
      <c r="K162" s="24">
        <v>1.6</v>
      </c>
      <c r="L162" s="24">
        <v>0</v>
      </c>
      <c r="M162" s="25">
        <v>0</v>
      </c>
    </row>
    <row r="163" spans="1:13" ht="60">
      <c r="A163" s="26">
        <f>VLOOKUP($C163,'[1]SOURCE'!$B$8:$I$83,6,FALSE)</f>
        <v>56</v>
      </c>
      <c r="B163" s="26">
        <f>VLOOKUP(C163,'[1]SOURCE'!$B$8:$I$83,7,FALSE)</f>
        <v>100</v>
      </c>
      <c r="C163" s="27" t="str">
        <f t="shared" si="2"/>
        <v>EN_A80000</v>
      </c>
      <c r="D163" s="28" t="s">
        <v>355</v>
      </c>
      <c r="E163" s="27" t="s">
        <v>375</v>
      </c>
      <c r="F163" s="28" t="s">
        <v>376</v>
      </c>
      <c r="G163" s="28" t="s">
        <v>377</v>
      </c>
      <c r="H163" s="26" t="s">
        <v>58</v>
      </c>
      <c r="I163" s="29">
        <v>4007634</v>
      </c>
      <c r="J163" s="29">
        <v>5108846</v>
      </c>
      <c r="K163" s="30">
        <v>17</v>
      </c>
      <c r="L163" s="30">
        <v>0</v>
      </c>
      <c r="M163" s="31">
        <v>-1101212</v>
      </c>
    </row>
    <row r="164" spans="1:13" ht="90">
      <c r="A164" s="20">
        <f>VLOOKUP($C164,'[1]SOURCE'!$B$8:$I$83,6,FALSE)</f>
        <v>57</v>
      </c>
      <c r="B164" s="20">
        <f>VLOOKUP(C164,'[1]SOURCE'!$B$8:$I$83,7,FALSE)</f>
        <v>102</v>
      </c>
      <c r="C164" s="21" t="str">
        <f t="shared" si="2"/>
        <v>EN_A85000</v>
      </c>
      <c r="D164" s="22" t="s">
        <v>378</v>
      </c>
      <c r="E164" s="21" t="s">
        <v>15</v>
      </c>
      <c r="F164" s="22" t="s">
        <v>379</v>
      </c>
      <c r="G164" s="22" t="s">
        <v>380</v>
      </c>
      <c r="H164" s="20" t="s">
        <v>58</v>
      </c>
      <c r="I164" s="23">
        <v>2000000</v>
      </c>
      <c r="J164" s="23">
        <v>2000000</v>
      </c>
      <c r="K164" s="24">
        <v>0</v>
      </c>
      <c r="L164" s="24">
        <v>0</v>
      </c>
      <c r="M164" s="25">
        <v>0</v>
      </c>
    </row>
    <row r="165" spans="1:13" ht="45">
      <c r="A165" s="26">
        <f>VLOOKUP($C165,'[1]SOURCE'!$B$8:$I$83,6,FALSE)</f>
        <v>57</v>
      </c>
      <c r="B165" s="26">
        <f>VLOOKUP(C165,'[1]SOURCE'!$B$8:$I$83,7,FALSE)</f>
        <v>102</v>
      </c>
      <c r="C165" s="27" t="str">
        <f t="shared" si="2"/>
        <v>EN_A85000</v>
      </c>
      <c r="D165" s="28" t="s">
        <v>378</v>
      </c>
      <c r="E165" s="27" t="s">
        <v>120</v>
      </c>
      <c r="F165" s="28" t="s">
        <v>336</v>
      </c>
      <c r="G165" s="28" t="s">
        <v>370</v>
      </c>
      <c r="H165" s="26" t="s">
        <v>40</v>
      </c>
      <c r="I165" s="29">
        <v>677340</v>
      </c>
      <c r="J165" s="29">
        <v>733909</v>
      </c>
      <c r="K165" s="30">
        <v>0</v>
      </c>
      <c r="L165" s="30">
        <v>0</v>
      </c>
      <c r="M165" s="31">
        <v>-56569</v>
      </c>
    </row>
    <row r="166" spans="1:13" ht="60">
      <c r="A166" s="20">
        <f>VLOOKUP($C166,'[1]SOURCE'!$B$8:$I$83,6,FALSE)</f>
        <v>57</v>
      </c>
      <c r="B166" s="20">
        <f>VLOOKUP(C166,'[1]SOURCE'!$B$8:$I$83,7,FALSE)</f>
        <v>102</v>
      </c>
      <c r="C166" s="21" t="str">
        <f t="shared" si="2"/>
        <v>EN_A85000</v>
      </c>
      <c r="D166" s="22" t="s">
        <v>378</v>
      </c>
      <c r="E166" s="21" t="s">
        <v>375</v>
      </c>
      <c r="F166" s="22" t="s">
        <v>376</v>
      </c>
      <c r="G166" s="22" t="s">
        <v>381</v>
      </c>
      <c r="H166" s="20" t="s">
        <v>58</v>
      </c>
      <c r="I166" s="23">
        <v>3556400</v>
      </c>
      <c r="J166" s="23">
        <v>4528056</v>
      </c>
      <c r="K166" s="24">
        <v>15</v>
      </c>
      <c r="L166" s="24">
        <v>0</v>
      </c>
      <c r="M166" s="25">
        <v>-971656</v>
      </c>
    </row>
    <row r="167" spans="1:13" ht="60">
      <c r="A167" s="26">
        <f>VLOOKUP($C167,'[1]SOURCE'!$B$8:$I$83,6,FALSE)</f>
        <v>58</v>
      </c>
      <c r="B167" s="26">
        <f>VLOOKUP(C167,'[1]SOURCE'!$B$8:$I$83,7,FALSE)</f>
        <v>105</v>
      </c>
      <c r="C167" s="27" t="str">
        <f t="shared" si="2"/>
        <v>EN_A93600</v>
      </c>
      <c r="D167" s="28" t="s">
        <v>382</v>
      </c>
      <c r="E167" s="27" t="s">
        <v>15</v>
      </c>
      <c r="F167" s="28" t="s">
        <v>383</v>
      </c>
      <c r="G167" s="28" t="s">
        <v>384</v>
      </c>
      <c r="H167" s="26" t="s">
        <v>40</v>
      </c>
      <c r="I167" s="29">
        <v>493975</v>
      </c>
      <c r="J167" s="29">
        <v>493975</v>
      </c>
      <c r="K167" s="30">
        <v>0</v>
      </c>
      <c r="L167" s="30">
        <v>0</v>
      </c>
      <c r="M167" s="31">
        <v>0</v>
      </c>
    </row>
    <row r="168" spans="1:13" ht="60">
      <c r="A168" s="20">
        <f>VLOOKUP($C168,'[1]SOURCE'!$B$8:$I$83,6,FALSE)</f>
        <v>59</v>
      </c>
      <c r="B168" s="20">
        <f>VLOOKUP(C168,'[1]SOURCE'!$B$8:$I$83,7,FALSE)</f>
        <v>106</v>
      </c>
      <c r="C168" s="21" t="str">
        <f t="shared" si="2"/>
        <v>EN_A35000</v>
      </c>
      <c r="D168" s="22" t="s">
        <v>385</v>
      </c>
      <c r="E168" s="21" t="s">
        <v>15</v>
      </c>
      <c r="F168" s="22" t="s">
        <v>386</v>
      </c>
      <c r="G168" s="22" t="s">
        <v>387</v>
      </c>
      <c r="H168" s="20" t="s">
        <v>40</v>
      </c>
      <c r="I168" s="23">
        <v>97290</v>
      </c>
      <c r="J168" s="23">
        <v>97290</v>
      </c>
      <c r="K168" s="24">
        <v>0</v>
      </c>
      <c r="L168" s="24">
        <v>0</v>
      </c>
      <c r="M168" s="25">
        <v>0</v>
      </c>
    </row>
    <row r="169" spans="1:13" ht="45">
      <c r="A169" s="26">
        <f>VLOOKUP($C169,'[1]SOURCE'!$B$8:$I$83,6,FALSE)</f>
        <v>59</v>
      </c>
      <c r="B169" s="26">
        <f>VLOOKUP(C169,'[1]SOURCE'!$B$8:$I$83,7,FALSE)</f>
        <v>106</v>
      </c>
      <c r="C169" s="27" t="str">
        <f t="shared" si="2"/>
        <v>EN_A35000</v>
      </c>
      <c r="D169" s="28" t="s">
        <v>385</v>
      </c>
      <c r="E169" s="27" t="s">
        <v>19</v>
      </c>
      <c r="F169" s="28" t="s">
        <v>388</v>
      </c>
      <c r="G169" s="28" t="s">
        <v>389</v>
      </c>
      <c r="H169" s="26" t="s">
        <v>58</v>
      </c>
      <c r="I169" s="29">
        <v>4940000</v>
      </c>
      <c r="J169" s="29">
        <v>4940000</v>
      </c>
      <c r="K169" s="30">
        <v>0</v>
      </c>
      <c r="L169" s="30">
        <v>0</v>
      </c>
      <c r="M169" s="31">
        <v>0</v>
      </c>
    </row>
    <row r="170" spans="1:13" ht="45">
      <c r="A170" s="20">
        <f>VLOOKUP($C170,'[1]SOURCE'!$B$8:$I$83,6,FALSE)</f>
        <v>59</v>
      </c>
      <c r="B170" s="20">
        <f>VLOOKUP(C170,'[1]SOURCE'!$B$8:$I$83,7,FALSE)</f>
        <v>106</v>
      </c>
      <c r="C170" s="21" t="str">
        <f t="shared" si="2"/>
        <v>EN_A35000</v>
      </c>
      <c r="D170" s="22" t="s">
        <v>385</v>
      </c>
      <c r="E170" s="21" t="s">
        <v>22</v>
      </c>
      <c r="F170" s="22" t="s">
        <v>390</v>
      </c>
      <c r="G170" s="22" t="s">
        <v>391</v>
      </c>
      <c r="H170" s="20" t="s">
        <v>40</v>
      </c>
      <c r="I170" s="23">
        <v>265039</v>
      </c>
      <c r="J170" s="23">
        <v>265039</v>
      </c>
      <c r="K170" s="24">
        <v>0</v>
      </c>
      <c r="L170" s="24">
        <v>0</v>
      </c>
      <c r="M170" s="25">
        <v>0</v>
      </c>
    </row>
    <row r="171" spans="1:13" ht="45">
      <c r="A171" s="26">
        <f>VLOOKUP($C171,'[1]SOURCE'!$B$8:$I$83,6,FALSE)</f>
        <v>59</v>
      </c>
      <c r="B171" s="26">
        <f>VLOOKUP(C171,'[1]SOURCE'!$B$8:$I$83,7,FALSE)</f>
        <v>106</v>
      </c>
      <c r="C171" s="27" t="str">
        <f t="shared" si="2"/>
        <v>EN_A35000</v>
      </c>
      <c r="D171" s="28" t="s">
        <v>385</v>
      </c>
      <c r="E171" s="27" t="s">
        <v>24</v>
      </c>
      <c r="F171" s="28" t="s">
        <v>392</v>
      </c>
      <c r="G171" s="28" t="s">
        <v>393</v>
      </c>
      <c r="H171" s="26" t="s">
        <v>40</v>
      </c>
      <c r="I171" s="29">
        <v>21234</v>
      </c>
      <c r="J171" s="29">
        <v>21234</v>
      </c>
      <c r="K171" s="30">
        <v>0</v>
      </c>
      <c r="L171" s="30">
        <v>0</v>
      </c>
      <c r="M171" s="31">
        <v>0</v>
      </c>
    </row>
    <row r="172" spans="1:13" ht="45">
      <c r="A172" s="20">
        <f>VLOOKUP($C172,'[1]SOURCE'!$B$8:$I$83,6,FALSE)</f>
        <v>59</v>
      </c>
      <c r="B172" s="20">
        <f>VLOOKUP(C172,'[1]SOURCE'!$B$8:$I$83,7,FALSE)</f>
        <v>106</v>
      </c>
      <c r="C172" s="21" t="str">
        <f t="shared" si="2"/>
        <v>EN_A35000</v>
      </c>
      <c r="D172" s="22" t="s">
        <v>385</v>
      </c>
      <c r="E172" s="21" t="s">
        <v>26</v>
      </c>
      <c r="F172" s="22" t="s">
        <v>394</v>
      </c>
      <c r="G172" s="22" t="s">
        <v>395</v>
      </c>
      <c r="H172" s="20" t="s">
        <v>40</v>
      </c>
      <c r="I172" s="23">
        <v>33067</v>
      </c>
      <c r="J172" s="23">
        <v>33067</v>
      </c>
      <c r="K172" s="24">
        <v>0</v>
      </c>
      <c r="L172" s="24">
        <v>0</v>
      </c>
      <c r="M172" s="25">
        <v>0</v>
      </c>
    </row>
    <row r="173" spans="1:13" ht="120">
      <c r="A173" s="26">
        <f>VLOOKUP($C173,'[1]SOURCE'!$B$8:$I$83,6,FALSE)</f>
        <v>59</v>
      </c>
      <c r="B173" s="26">
        <f>VLOOKUP(C173,'[1]SOURCE'!$B$8:$I$83,7,FALSE)</f>
        <v>106</v>
      </c>
      <c r="C173" s="27" t="str">
        <f t="shared" si="2"/>
        <v>EN_A35000</v>
      </c>
      <c r="D173" s="28" t="s">
        <v>385</v>
      </c>
      <c r="E173" s="27" t="s">
        <v>59</v>
      </c>
      <c r="F173" s="28" t="s">
        <v>396</v>
      </c>
      <c r="G173" s="28" t="s">
        <v>397</v>
      </c>
      <c r="H173" s="26" t="s">
        <v>58</v>
      </c>
      <c r="I173" s="29">
        <v>3801107</v>
      </c>
      <c r="J173" s="29">
        <v>3801107</v>
      </c>
      <c r="K173" s="30">
        <v>1</v>
      </c>
      <c r="L173" s="30">
        <v>0</v>
      </c>
      <c r="M173" s="31">
        <v>0</v>
      </c>
    </row>
    <row r="174" spans="1:13" ht="75">
      <c r="A174" s="20">
        <f>VLOOKUP($C174,'[1]SOURCE'!$B$8:$I$83,6,FALSE)</f>
        <v>59</v>
      </c>
      <c r="B174" s="20">
        <f>VLOOKUP(C174,'[1]SOURCE'!$B$8:$I$83,7,FALSE)</f>
        <v>106</v>
      </c>
      <c r="C174" s="21" t="str">
        <f t="shared" si="2"/>
        <v>EN_A35000</v>
      </c>
      <c r="D174" s="22" t="s">
        <v>385</v>
      </c>
      <c r="E174" s="21" t="s">
        <v>80</v>
      </c>
      <c r="F174" s="22" t="s">
        <v>398</v>
      </c>
      <c r="G174" s="22" t="s">
        <v>399</v>
      </c>
      <c r="H174" s="20" t="s">
        <v>58</v>
      </c>
      <c r="I174" s="23">
        <v>5000000</v>
      </c>
      <c r="J174" s="23">
        <v>5000000</v>
      </c>
      <c r="K174" s="24">
        <v>0</v>
      </c>
      <c r="L174" s="24">
        <v>0</v>
      </c>
      <c r="M174" s="25">
        <v>0</v>
      </c>
    </row>
    <row r="175" spans="1:13" ht="60">
      <c r="A175" s="26">
        <f>VLOOKUP($C175,'[1]SOURCE'!$B$8:$I$83,6,FALSE)</f>
        <v>59</v>
      </c>
      <c r="B175" s="26">
        <f>VLOOKUP(C175,'[1]SOURCE'!$B$8:$I$83,7,FALSE)</f>
        <v>106</v>
      </c>
      <c r="C175" s="27" t="str">
        <f t="shared" si="2"/>
        <v>EN_A35000</v>
      </c>
      <c r="D175" s="28" t="s">
        <v>385</v>
      </c>
      <c r="E175" s="27" t="s">
        <v>71</v>
      </c>
      <c r="F175" s="28" t="s">
        <v>400</v>
      </c>
      <c r="G175" s="28" t="s">
        <v>401</v>
      </c>
      <c r="H175" s="26" t="s">
        <v>58</v>
      </c>
      <c r="I175" s="29">
        <v>5500000</v>
      </c>
      <c r="J175" s="29">
        <v>5500000</v>
      </c>
      <c r="K175" s="30">
        <v>0</v>
      </c>
      <c r="L175" s="30">
        <v>0</v>
      </c>
      <c r="M175" s="31">
        <v>0</v>
      </c>
    </row>
    <row r="176" spans="1:13" ht="30">
      <c r="A176" s="20">
        <f>VLOOKUP($C176,'[1]SOURCE'!$B$8:$I$83,6,FALSE)</f>
        <v>59</v>
      </c>
      <c r="B176" s="20">
        <f>VLOOKUP(C176,'[1]SOURCE'!$B$8:$I$83,7,FALSE)</f>
        <v>106</v>
      </c>
      <c r="C176" s="21" t="str">
        <f t="shared" si="2"/>
        <v>EN_A35000</v>
      </c>
      <c r="D176" s="22" t="s">
        <v>385</v>
      </c>
      <c r="E176" s="21" t="s">
        <v>120</v>
      </c>
      <c r="F176" s="22" t="s">
        <v>402</v>
      </c>
      <c r="G176" s="22" t="s">
        <v>403</v>
      </c>
      <c r="H176" s="20" t="s">
        <v>58</v>
      </c>
      <c r="I176" s="23">
        <v>10960000</v>
      </c>
      <c r="J176" s="23">
        <v>8905970</v>
      </c>
      <c r="K176" s="24">
        <v>0</v>
      </c>
      <c r="L176" s="24">
        <v>0</v>
      </c>
      <c r="M176" s="25">
        <v>2054030</v>
      </c>
    </row>
    <row r="177" spans="1:13" ht="45">
      <c r="A177" s="26">
        <f>VLOOKUP($C177,'[1]SOURCE'!$B$8:$I$83,6,FALSE)</f>
        <v>59</v>
      </c>
      <c r="B177" s="26">
        <f>VLOOKUP(C177,'[1]SOURCE'!$B$8:$I$83,7,FALSE)</f>
        <v>106</v>
      </c>
      <c r="C177" s="27" t="str">
        <f t="shared" si="2"/>
        <v>EN_A35000</v>
      </c>
      <c r="D177" s="28" t="s">
        <v>385</v>
      </c>
      <c r="E177" s="27" t="s">
        <v>123</v>
      </c>
      <c r="F177" s="28" t="s">
        <v>404</v>
      </c>
      <c r="G177" s="28" t="s">
        <v>405</v>
      </c>
      <c r="H177" s="26" t="s">
        <v>40</v>
      </c>
      <c r="I177" s="29">
        <v>289375</v>
      </c>
      <c r="J177" s="29">
        <v>289375</v>
      </c>
      <c r="K177" s="30">
        <v>0</v>
      </c>
      <c r="L177" s="30">
        <v>0</v>
      </c>
      <c r="M177" s="31">
        <v>0</v>
      </c>
    </row>
    <row r="178" spans="1:13" ht="60">
      <c r="A178" s="20">
        <f>VLOOKUP($C178,'[1]SOURCE'!$B$8:$I$83,6,FALSE)</f>
        <v>62</v>
      </c>
      <c r="B178" s="20">
        <f>VLOOKUP(C178,'[1]SOURCE'!$B$8:$I$83,7,FALSE)</f>
        <v>107</v>
      </c>
      <c r="C178" s="21" t="str">
        <f t="shared" si="2"/>
        <v>EN_A72000</v>
      </c>
      <c r="D178" s="22" t="s">
        <v>406</v>
      </c>
      <c r="E178" s="21" t="s">
        <v>15</v>
      </c>
      <c r="F178" s="22" t="s">
        <v>407</v>
      </c>
      <c r="G178" s="22" t="s">
        <v>408</v>
      </c>
      <c r="H178" s="20" t="s">
        <v>18</v>
      </c>
      <c r="I178" s="23">
        <v>0</v>
      </c>
      <c r="J178" s="23">
        <v>0</v>
      </c>
      <c r="K178" s="24">
        <v>6</v>
      </c>
      <c r="L178" s="24">
        <v>0</v>
      </c>
      <c r="M178" s="25">
        <v>0</v>
      </c>
    </row>
    <row r="179" spans="1:13" ht="45">
      <c r="A179" s="26">
        <f>VLOOKUP($C179,'[1]SOURCE'!$B$8:$I$83,6,FALSE)</f>
        <v>62</v>
      </c>
      <c r="B179" s="26">
        <f>VLOOKUP(C179,'[1]SOURCE'!$B$8:$I$83,7,FALSE)</f>
        <v>107</v>
      </c>
      <c r="C179" s="27" t="str">
        <f t="shared" si="2"/>
        <v>EN_A72000</v>
      </c>
      <c r="D179" s="28" t="s">
        <v>406</v>
      </c>
      <c r="E179" s="27" t="s">
        <v>19</v>
      </c>
      <c r="F179" s="28" t="s">
        <v>409</v>
      </c>
      <c r="G179" s="28" t="s">
        <v>410</v>
      </c>
      <c r="H179" s="26" t="s">
        <v>18</v>
      </c>
      <c r="I179" s="29">
        <v>0</v>
      </c>
      <c r="J179" s="29">
        <v>0</v>
      </c>
      <c r="K179" s="30">
        <v>10</v>
      </c>
      <c r="L179" s="30">
        <v>0</v>
      </c>
      <c r="M179" s="31">
        <v>0</v>
      </c>
    </row>
    <row r="180" spans="1:13" ht="45">
      <c r="A180" s="20">
        <f>VLOOKUP($C180,'[1]SOURCE'!$B$8:$I$83,6,FALSE)</f>
        <v>62</v>
      </c>
      <c r="B180" s="20">
        <f>VLOOKUP(C180,'[1]SOURCE'!$B$8:$I$83,7,FALSE)</f>
        <v>107</v>
      </c>
      <c r="C180" s="21" t="str">
        <f t="shared" si="2"/>
        <v>EN_A72000</v>
      </c>
      <c r="D180" s="22" t="s">
        <v>406</v>
      </c>
      <c r="E180" s="21" t="s">
        <v>22</v>
      </c>
      <c r="F180" s="22" t="s">
        <v>411</v>
      </c>
      <c r="G180" s="22" t="s">
        <v>412</v>
      </c>
      <c r="H180" s="20" t="s">
        <v>18</v>
      </c>
      <c r="I180" s="23">
        <v>547600</v>
      </c>
      <c r="J180" s="23">
        <v>0</v>
      </c>
      <c r="K180" s="24">
        <v>3</v>
      </c>
      <c r="L180" s="24">
        <v>0</v>
      </c>
      <c r="M180" s="25">
        <v>547600</v>
      </c>
    </row>
    <row r="181" spans="1:13" ht="45">
      <c r="A181" s="26">
        <f>VLOOKUP($C181,'[1]SOURCE'!$B$8:$I$83,6,FALSE)</f>
        <v>62</v>
      </c>
      <c r="B181" s="26">
        <f>VLOOKUP(C181,'[1]SOURCE'!$B$8:$I$83,7,FALSE)</f>
        <v>107</v>
      </c>
      <c r="C181" s="27" t="str">
        <f t="shared" si="2"/>
        <v>EN_A72000</v>
      </c>
      <c r="D181" s="28" t="s">
        <v>406</v>
      </c>
      <c r="E181" s="27" t="s">
        <v>26</v>
      </c>
      <c r="F181" s="28" t="s">
        <v>413</v>
      </c>
      <c r="G181" s="28" t="s">
        <v>414</v>
      </c>
      <c r="H181" s="26" t="s">
        <v>54</v>
      </c>
      <c r="I181" s="29">
        <v>0</v>
      </c>
      <c r="J181" s="29">
        <v>0</v>
      </c>
      <c r="K181" s="30">
        <v>0</v>
      </c>
      <c r="L181" s="30">
        <v>0</v>
      </c>
      <c r="M181" s="31">
        <v>0</v>
      </c>
    </row>
    <row r="182" spans="1:13" ht="120">
      <c r="A182" s="20">
        <f>VLOOKUP($C182,'[1]SOURCE'!$B$8:$I$83,6,FALSE)</f>
        <v>63</v>
      </c>
      <c r="B182" s="20">
        <f>VLOOKUP(C182,'[1]SOURCE'!$B$8:$I$83,7,FALSE)</f>
        <v>108</v>
      </c>
      <c r="C182" s="21" t="str">
        <f t="shared" si="2"/>
        <v>EN_A71000</v>
      </c>
      <c r="D182" s="22" t="s">
        <v>415</v>
      </c>
      <c r="E182" s="21" t="s">
        <v>15</v>
      </c>
      <c r="F182" s="22" t="s">
        <v>416</v>
      </c>
      <c r="G182" s="22" t="s">
        <v>417</v>
      </c>
      <c r="H182" s="20" t="s">
        <v>58</v>
      </c>
      <c r="I182" s="23">
        <v>137759</v>
      </c>
      <c r="J182" s="23">
        <v>0</v>
      </c>
      <c r="K182" s="24">
        <v>1</v>
      </c>
      <c r="L182" s="24">
        <v>0</v>
      </c>
      <c r="M182" s="25">
        <v>137759</v>
      </c>
    </row>
    <row r="183" spans="1:13" ht="75">
      <c r="A183" s="26">
        <f>VLOOKUP($C183,'[1]SOURCE'!$B$8:$I$83,6,FALSE)</f>
        <v>63</v>
      </c>
      <c r="B183" s="26">
        <f>VLOOKUP(C183,'[1]SOURCE'!$B$8:$I$83,7,FALSE)</f>
        <v>108</v>
      </c>
      <c r="C183" s="27" t="str">
        <f t="shared" si="2"/>
        <v>EN_A71000</v>
      </c>
      <c r="D183" s="28" t="s">
        <v>415</v>
      </c>
      <c r="E183" s="27" t="s">
        <v>19</v>
      </c>
      <c r="F183" s="28" t="s">
        <v>418</v>
      </c>
      <c r="G183" s="28" t="s">
        <v>419</v>
      </c>
      <c r="H183" s="26" t="s">
        <v>40</v>
      </c>
      <c r="I183" s="29">
        <v>200000</v>
      </c>
      <c r="J183" s="29">
        <v>0</v>
      </c>
      <c r="K183" s="30">
        <v>0</v>
      </c>
      <c r="L183" s="30">
        <v>0</v>
      </c>
      <c r="M183" s="31">
        <v>200000</v>
      </c>
    </row>
    <row r="184" spans="1:13" ht="75">
      <c r="A184" s="20">
        <f>VLOOKUP($C184,'[1]SOURCE'!$B$8:$I$83,6,FALSE)</f>
        <v>64</v>
      </c>
      <c r="B184" s="20">
        <f>VLOOKUP(C184,'[1]SOURCE'!$B$8:$I$83,7,FALSE)</f>
        <v>110</v>
      </c>
      <c r="C184" s="21" t="str">
        <f t="shared" si="2"/>
        <v>EN_A21300</v>
      </c>
      <c r="D184" s="22" t="s">
        <v>420</v>
      </c>
      <c r="E184" s="21" t="s">
        <v>59</v>
      </c>
      <c r="F184" s="22" t="s">
        <v>421</v>
      </c>
      <c r="G184" s="22" t="s">
        <v>422</v>
      </c>
      <c r="H184" s="20" t="s">
        <v>58</v>
      </c>
      <c r="I184" s="23">
        <v>2725000</v>
      </c>
      <c r="J184" s="23">
        <v>0</v>
      </c>
      <c r="K184" s="24">
        <v>0</v>
      </c>
      <c r="L184" s="24">
        <v>0</v>
      </c>
      <c r="M184" s="25">
        <v>2725000</v>
      </c>
    </row>
    <row r="185" spans="1:13" ht="45">
      <c r="A185" s="26">
        <f>VLOOKUP($C185,'[1]SOURCE'!$B$8:$I$83,6,FALSE)</f>
        <v>65</v>
      </c>
      <c r="B185" s="26">
        <f>VLOOKUP(C185,'[1]SOURCE'!$B$8:$I$83,7,FALSE)</f>
        <v>112</v>
      </c>
      <c r="C185" s="27" t="str">
        <f t="shared" si="2"/>
        <v>EN_A46100</v>
      </c>
      <c r="D185" s="28" t="s">
        <v>423</v>
      </c>
      <c r="E185" s="27" t="s">
        <v>15</v>
      </c>
      <c r="F185" s="28" t="s">
        <v>424</v>
      </c>
      <c r="G185" s="28" t="s">
        <v>425</v>
      </c>
      <c r="H185" s="26" t="s">
        <v>18</v>
      </c>
      <c r="I185" s="29">
        <v>150000</v>
      </c>
      <c r="J185" s="29">
        <v>0</v>
      </c>
      <c r="K185" s="30">
        <v>0</v>
      </c>
      <c r="L185" s="30">
        <v>0</v>
      </c>
      <c r="M185" s="31">
        <v>150000</v>
      </c>
    </row>
    <row r="186" spans="1:13" ht="45">
      <c r="A186" s="20">
        <f>VLOOKUP($C186,'[1]SOURCE'!$B$8:$I$83,6,FALSE)</f>
        <v>65</v>
      </c>
      <c r="B186" s="20">
        <f>VLOOKUP(C186,'[1]SOURCE'!$B$8:$I$83,7,FALSE)</f>
        <v>112</v>
      </c>
      <c r="C186" s="21" t="str">
        <f t="shared" si="2"/>
        <v>EN_A46100</v>
      </c>
      <c r="D186" s="22" t="s">
        <v>423</v>
      </c>
      <c r="E186" s="21" t="s">
        <v>19</v>
      </c>
      <c r="F186" s="22" t="s">
        <v>426</v>
      </c>
      <c r="G186" s="22" t="s">
        <v>427</v>
      </c>
      <c r="H186" s="20" t="s">
        <v>18</v>
      </c>
      <c r="I186" s="23">
        <v>0</v>
      </c>
      <c r="J186" s="23">
        <v>0</v>
      </c>
      <c r="K186" s="24">
        <v>1.5</v>
      </c>
      <c r="L186" s="24">
        <v>0</v>
      </c>
      <c r="M186" s="25">
        <v>0</v>
      </c>
    </row>
    <row r="187" spans="1:13" ht="60">
      <c r="A187" s="26">
        <f>VLOOKUP($C187,'[1]SOURCE'!$B$8:$I$83,6,FALSE)</f>
        <v>65</v>
      </c>
      <c r="B187" s="26">
        <f>VLOOKUP(C187,'[1]SOURCE'!$B$8:$I$83,7,FALSE)</f>
        <v>112</v>
      </c>
      <c r="C187" s="27" t="str">
        <f t="shared" si="2"/>
        <v>EN_A46100</v>
      </c>
      <c r="D187" s="28" t="s">
        <v>423</v>
      </c>
      <c r="E187" s="27" t="s">
        <v>22</v>
      </c>
      <c r="F187" s="28" t="s">
        <v>428</v>
      </c>
      <c r="G187" s="28" t="s">
        <v>429</v>
      </c>
      <c r="H187" s="26" t="s">
        <v>18</v>
      </c>
      <c r="I187" s="29">
        <v>0</v>
      </c>
      <c r="J187" s="29">
        <v>0</v>
      </c>
      <c r="K187" s="30">
        <v>2</v>
      </c>
      <c r="L187" s="30">
        <v>0</v>
      </c>
      <c r="M187" s="31">
        <v>0</v>
      </c>
    </row>
    <row r="188" spans="1:13" ht="90">
      <c r="A188" s="20">
        <f>VLOOKUP($C188,'[1]SOURCE'!$B$8:$I$83,6,FALSE)</f>
        <v>65</v>
      </c>
      <c r="B188" s="20">
        <f>VLOOKUP(C188,'[1]SOURCE'!$B$8:$I$83,7,FALSE)</f>
        <v>112</v>
      </c>
      <c r="C188" s="21" t="str">
        <f t="shared" si="2"/>
        <v>EN_A46100</v>
      </c>
      <c r="D188" s="22" t="s">
        <v>423</v>
      </c>
      <c r="E188" s="21" t="s">
        <v>24</v>
      </c>
      <c r="F188" s="22" t="s">
        <v>430</v>
      </c>
      <c r="G188" s="22" t="s">
        <v>431</v>
      </c>
      <c r="H188" s="20" t="s">
        <v>18</v>
      </c>
      <c r="I188" s="23">
        <v>0</v>
      </c>
      <c r="J188" s="23">
        <v>0</v>
      </c>
      <c r="K188" s="24">
        <v>0.5</v>
      </c>
      <c r="L188" s="24">
        <v>0</v>
      </c>
      <c r="M188" s="25">
        <v>0</v>
      </c>
    </row>
    <row r="189" spans="1:13" ht="90">
      <c r="A189" s="26">
        <f>VLOOKUP($C189,'[1]SOURCE'!$B$8:$I$83,6,FALSE)</f>
        <v>65</v>
      </c>
      <c r="B189" s="26">
        <f>VLOOKUP(C189,'[1]SOURCE'!$B$8:$I$83,7,FALSE)</f>
        <v>112</v>
      </c>
      <c r="C189" s="27" t="str">
        <f t="shared" si="2"/>
        <v>EN_A46100</v>
      </c>
      <c r="D189" s="28" t="s">
        <v>423</v>
      </c>
      <c r="E189" s="27" t="s">
        <v>26</v>
      </c>
      <c r="F189" s="28" t="s">
        <v>432</v>
      </c>
      <c r="G189" s="28" t="s">
        <v>433</v>
      </c>
      <c r="H189" s="26" t="s">
        <v>18</v>
      </c>
      <c r="I189" s="29">
        <v>0</v>
      </c>
      <c r="J189" s="29">
        <v>0</v>
      </c>
      <c r="K189" s="30">
        <v>1</v>
      </c>
      <c r="L189" s="30">
        <v>0</v>
      </c>
      <c r="M189" s="31">
        <v>0</v>
      </c>
    </row>
    <row r="190" spans="1:13" ht="30">
      <c r="A190" s="20">
        <f>VLOOKUP($C190,'[1]SOURCE'!$B$8:$I$83,6,FALSE)</f>
        <v>65</v>
      </c>
      <c r="B190" s="20">
        <f>VLOOKUP(C190,'[1]SOURCE'!$B$8:$I$83,7,FALSE)</f>
        <v>112</v>
      </c>
      <c r="C190" s="21" t="str">
        <f t="shared" si="2"/>
        <v>EN_A46100</v>
      </c>
      <c r="D190" s="22" t="s">
        <v>423</v>
      </c>
      <c r="E190" s="21" t="s">
        <v>59</v>
      </c>
      <c r="F190" s="22" t="s">
        <v>434</v>
      </c>
      <c r="G190" s="22" t="s">
        <v>435</v>
      </c>
      <c r="H190" s="20" t="s">
        <v>18</v>
      </c>
      <c r="I190" s="23">
        <v>25000</v>
      </c>
      <c r="J190" s="23">
        <v>0</v>
      </c>
      <c r="K190" s="24">
        <v>0</v>
      </c>
      <c r="L190" s="24">
        <v>0</v>
      </c>
      <c r="M190" s="25">
        <v>25000</v>
      </c>
    </row>
    <row r="191" spans="1:13" ht="75">
      <c r="A191" s="26">
        <f>VLOOKUP($C191,'[1]SOURCE'!$B$8:$I$83,6,FALSE)</f>
        <v>65</v>
      </c>
      <c r="B191" s="26">
        <f>VLOOKUP(C191,'[1]SOURCE'!$B$8:$I$83,7,FALSE)</f>
        <v>112</v>
      </c>
      <c r="C191" s="27" t="str">
        <f t="shared" si="2"/>
        <v>EN_A46100</v>
      </c>
      <c r="D191" s="28" t="s">
        <v>423</v>
      </c>
      <c r="E191" s="27" t="s">
        <v>80</v>
      </c>
      <c r="F191" s="28" t="s">
        <v>436</v>
      </c>
      <c r="G191" s="28" t="s">
        <v>437</v>
      </c>
      <c r="H191" s="26" t="s">
        <v>18</v>
      </c>
      <c r="I191" s="29">
        <v>0</v>
      </c>
      <c r="J191" s="29">
        <v>0</v>
      </c>
      <c r="K191" s="30">
        <v>25</v>
      </c>
      <c r="L191" s="30">
        <v>0</v>
      </c>
      <c r="M191" s="31">
        <v>0</v>
      </c>
    </row>
    <row r="192" spans="1:13" ht="90">
      <c r="A192" s="20">
        <f>VLOOKUP($C192,'[1]SOURCE'!$B$8:$I$83,6,FALSE)</f>
        <v>68</v>
      </c>
      <c r="B192" s="20">
        <f>VLOOKUP(C192,'[1]SOURCE'!$B$8:$I$83,7,FALSE)</f>
        <v>113</v>
      </c>
      <c r="C192" s="21" t="str">
        <f t="shared" si="2"/>
        <v>EN_A46410</v>
      </c>
      <c r="D192" s="22" t="s">
        <v>438</v>
      </c>
      <c r="E192" s="21" t="s">
        <v>15</v>
      </c>
      <c r="F192" s="22" t="s">
        <v>439</v>
      </c>
      <c r="G192" s="22" t="s">
        <v>440</v>
      </c>
      <c r="H192" s="20" t="s">
        <v>58</v>
      </c>
      <c r="I192" s="23">
        <v>16714236</v>
      </c>
      <c r="J192" s="23">
        <v>0</v>
      </c>
      <c r="K192" s="24">
        <v>145.13</v>
      </c>
      <c r="L192" s="24">
        <v>0</v>
      </c>
      <c r="M192" s="25">
        <v>16714236</v>
      </c>
    </row>
    <row r="193" spans="1:13" ht="60">
      <c r="A193" s="26">
        <f>VLOOKUP($C193,'[1]SOURCE'!$B$8:$I$83,6,FALSE)</f>
        <v>68</v>
      </c>
      <c r="B193" s="26">
        <f>VLOOKUP(C193,'[1]SOURCE'!$B$8:$I$83,7,FALSE)</f>
        <v>113</v>
      </c>
      <c r="C193" s="27" t="str">
        <f t="shared" si="2"/>
        <v>EN_A46410</v>
      </c>
      <c r="D193" s="28" t="s">
        <v>438</v>
      </c>
      <c r="E193" s="27" t="s">
        <v>19</v>
      </c>
      <c r="F193" s="28" t="s">
        <v>441</v>
      </c>
      <c r="G193" s="28" t="s">
        <v>442</v>
      </c>
      <c r="H193" s="26" t="s">
        <v>58</v>
      </c>
      <c r="I193" s="29">
        <v>861080</v>
      </c>
      <c r="J193" s="29">
        <v>0</v>
      </c>
      <c r="K193" s="30">
        <v>0</v>
      </c>
      <c r="L193" s="30">
        <v>2</v>
      </c>
      <c r="M193" s="31">
        <v>861080</v>
      </c>
    </row>
    <row r="194" spans="1:13" ht="75">
      <c r="A194" s="20">
        <f>VLOOKUP($C194,'[1]SOURCE'!$B$8:$I$83,6,FALSE)</f>
        <v>68</v>
      </c>
      <c r="B194" s="20">
        <f>VLOOKUP(C194,'[1]SOURCE'!$B$8:$I$83,7,FALSE)</f>
        <v>113</v>
      </c>
      <c r="C194" s="21" t="str">
        <f t="shared" si="2"/>
        <v>EN_A46410</v>
      </c>
      <c r="D194" s="22" t="s">
        <v>438</v>
      </c>
      <c r="E194" s="21" t="s">
        <v>22</v>
      </c>
      <c r="F194" s="22" t="s">
        <v>443</v>
      </c>
      <c r="G194" s="22" t="s">
        <v>444</v>
      </c>
      <c r="H194" s="20" t="s">
        <v>18</v>
      </c>
      <c r="I194" s="23">
        <v>9779299</v>
      </c>
      <c r="J194" s="23">
        <v>0</v>
      </c>
      <c r="K194" s="24">
        <v>0</v>
      </c>
      <c r="L194" s="24">
        <v>2</v>
      </c>
      <c r="M194" s="25">
        <v>9779299</v>
      </c>
    </row>
    <row r="195" spans="1:13" ht="105">
      <c r="A195" s="26">
        <f>VLOOKUP($C195,'[1]SOURCE'!$B$8:$I$83,6,FALSE)</f>
        <v>68</v>
      </c>
      <c r="B195" s="26">
        <f>VLOOKUP(C195,'[1]SOURCE'!$B$8:$I$83,7,FALSE)</f>
        <v>113</v>
      </c>
      <c r="C195" s="27" t="str">
        <f t="shared" si="2"/>
        <v>EN_A46410</v>
      </c>
      <c r="D195" s="28" t="s">
        <v>438</v>
      </c>
      <c r="E195" s="27" t="s">
        <v>24</v>
      </c>
      <c r="F195" s="28" t="s">
        <v>445</v>
      </c>
      <c r="G195" s="28" t="s">
        <v>446</v>
      </c>
      <c r="H195" s="26" t="s">
        <v>58</v>
      </c>
      <c r="I195" s="29">
        <v>12789756</v>
      </c>
      <c r="J195" s="29">
        <v>0</v>
      </c>
      <c r="K195" s="30">
        <v>3</v>
      </c>
      <c r="L195" s="30">
        <v>94</v>
      </c>
      <c r="M195" s="31">
        <v>12789756</v>
      </c>
    </row>
    <row r="196" spans="1:13" ht="75">
      <c r="A196" s="20">
        <f>VLOOKUP($C196,'[1]SOURCE'!$B$8:$I$83,6,FALSE)</f>
        <v>68</v>
      </c>
      <c r="B196" s="20">
        <f>VLOOKUP(C196,'[1]SOURCE'!$B$8:$I$83,7,FALSE)</f>
        <v>113</v>
      </c>
      <c r="C196" s="21" t="str">
        <f t="shared" si="2"/>
        <v>EN_A46410</v>
      </c>
      <c r="D196" s="22" t="s">
        <v>438</v>
      </c>
      <c r="E196" s="21" t="s">
        <v>26</v>
      </c>
      <c r="F196" s="22" t="s">
        <v>447</v>
      </c>
      <c r="G196" s="22" t="s">
        <v>448</v>
      </c>
      <c r="H196" s="20" t="s">
        <v>58</v>
      </c>
      <c r="I196" s="23">
        <v>2130000</v>
      </c>
      <c r="J196" s="23">
        <v>0</v>
      </c>
      <c r="K196" s="24">
        <v>0</v>
      </c>
      <c r="L196" s="24">
        <v>0</v>
      </c>
      <c r="M196" s="25">
        <v>2130000</v>
      </c>
    </row>
    <row r="197" spans="1:13" ht="60">
      <c r="A197" s="26">
        <f>VLOOKUP($C197,'[1]SOURCE'!$B$8:$I$83,6,FALSE)</f>
        <v>68</v>
      </c>
      <c r="B197" s="26">
        <f>VLOOKUP(C197,'[1]SOURCE'!$B$8:$I$83,7,FALSE)</f>
        <v>113</v>
      </c>
      <c r="C197" s="27" t="str">
        <f t="shared" si="2"/>
        <v>EN_A46410</v>
      </c>
      <c r="D197" s="28" t="s">
        <v>438</v>
      </c>
      <c r="E197" s="27" t="s">
        <v>59</v>
      </c>
      <c r="F197" s="28" t="s">
        <v>449</v>
      </c>
      <c r="G197" s="28" t="s">
        <v>450</v>
      </c>
      <c r="H197" s="26" t="s">
        <v>18</v>
      </c>
      <c r="I197" s="29">
        <v>4248738</v>
      </c>
      <c r="J197" s="29">
        <v>0</v>
      </c>
      <c r="K197" s="30">
        <v>26</v>
      </c>
      <c r="L197" s="30">
        <v>0</v>
      </c>
      <c r="M197" s="31">
        <v>4248738</v>
      </c>
    </row>
    <row r="198" spans="1:13" ht="45">
      <c r="A198" s="20">
        <f>VLOOKUP($C198,'[1]SOURCE'!$B$8:$I$83,6,FALSE)</f>
        <v>68</v>
      </c>
      <c r="B198" s="20">
        <f>VLOOKUP(C198,'[1]SOURCE'!$B$8:$I$83,7,FALSE)</f>
        <v>113</v>
      </c>
      <c r="C198" s="21" t="str">
        <f t="shared" si="2"/>
        <v>EN_A46410</v>
      </c>
      <c r="D198" s="22" t="s">
        <v>438</v>
      </c>
      <c r="E198" s="21" t="s">
        <v>80</v>
      </c>
      <c r="F198" s="22" t="s">
        <v>451</v>
      </c>
      <c r="G198" s="22" t="s">
        <v>452</v>
      </c>
      <c r="H198" s="20" t="s">
        <v>18</v>
      </c>
      <c r="I198" s="23">
        <v>2485447</v>
      </c>
      <c r="J198" s="23">
        <v>0</v>
      </c>
      <c r="K198" s="24">
        <v>6</v>
      </c>
      <c r="L198" s="24">
        <v>8</v>
      </c>
      <c r="M198" s="25">
        <v>2485447</v>
      </c>
    </row>
    <row r="199" spans="1:13" ht="60">
      <c r="A199" s="26">
        <f>VLOOKUP($C199,'[1]SOURCE'!$B$8:$I$83,6,FALSE)</f>
        <v>68</v>
      </c>
      <c r="B199" s="26">
        <f>VLOOKUP(C199,'[1]SOURCE'!$B$8:$I$83,7,FALSE)</f>
        <v>113</v>
      </c>
      <c r="C199" s="27" t="str">
        <f t="shared" si="2"/>
        <v>EN_A46410</v>
      </c>
      <c r="D199" s="28" t="s">
        <v>438</v>
      </c>
      <c r="E199" s="27" t="s">
        <v>71</v>
      </c>
      <c r="F199" s="28" t="s">
        <v>453</v>
      </c>
      <c r="G199" s="28" t="s">
        <v>454</v>
      </c>
      <c r="H199" s="26" t="s">
        <v>54</v>
      </c>
      <c r="I199" s="29">
        <v>0</v>
      </c>
      <c r="J199" s="29">
        <v>0</v>
      </c>
      <c r="K199" s="30">
        <v>0</v>
      </c>
      <c r="L199" s="30">
        <v>0</v>
      </c>
      <c r="M199" s="31">
        <v>0</v>
      </c>
    </row>
    <row r="200" spans="1:13" ht="105">
      <c r="A200" s="20">
        <f>VLOOKUP($C200,'[1]SOURCE'!$B$8:$I$83,6,FALSE)</f>
        <v>68</v>
      </c>
      <c r="B200" s="20">
        <f>VLOOKUP(C200,'[1]SOURCE'!$B$8:$I$83,7,FALSE)</f>
        <v>113</v>
      </c>
      <c r="C200" s="21" t="str">
        <f aca="true" t="shared" si="3" ref="C200:C244">LEFT(RIGHT(D200,10),9)</f>
        <v>EN_A46410</v>
      </c>
      <c r="D200" s="22" t="s">
        <v>438</v>
      </c>
      <c r="E200" s="21" t="s">
        <v>117</v>
      </c>
      <c r="F200" s="22" t="s">
        <v>455</v>
      </c>
      <c r="G200" s="22" t="s">
        <v>456</v>
      </c>
      <c r="H200" s="20" t="s">
        <v>58</v>
      </c>
      <c r="I200" s="23">
        <v>4872100</v>
      </c>
      <c r="J200" s="23">
        <v>0</v>
      </c>
      <c r="K200" s="24">
        <v>0</v>
      </c>
      <c r="L200" s="24">
        <v>0</v>
      </c>
      <c r="M200" s="25">
        <v>4872100</v>
      </c>
    </row>
    <row r="201" spans="1:13" ht="75">
      <c r="A201" s="26">
        <f>VLOOKUP($C201,'[1]SOURCE'!$B$8:$I$83,6,FALSE)</f>
        <v>68</v>
      </c>
      <c r="B201" s="26">
        <f>VLOOKUP(C201,'[1]SOURCE'!$B$8:$I$83,7,FALSE)</f>
        <v>113</v>
      </c>
      <c r="C201" s="27" t="str">
        <f t="shared" si="3"/>
        <v>EN_A46410</v>
      </c>
      <c r="D201" s="28" t="s">
        <v>438</v>
      </c>
      <c r="E201" s="27" t="s">
        <v>120</v>
      </c>
      <c r="F201" s="28" t="s">
        <v>457</v>
      </c>
      <c r="G201" s="28" t="s">
        <v>458</v>
      </c>
      <c r="H201" s="26" t="s">
        <v>18</v>
      </c>
      <c r="I201" s="29">
        <v>6242574</v>
      </c>
      <c r="J201" s="29">
        <v>0</v>
      </c>
      <c r="K201" s="30">
        <v>0</v>
      </c>
      <c r="L201" s="30">
        <v>6</v>
      </c>
      <c r="M201" s="31">
        <v>6242574</v>
      </c>
    </row>
    <row r="202" spans="1:13" ht="60">
      <c r="A202" s="20">
        <f>VLOOKUP($C202,'[1]SOURCE'!$B$8:$I$83,6,FALSE)</f>
        <v>68</v>
      </c>
      <c r="B202" s="20">
        <f>VLOOKUP(C202,'[1]SOURCE'!$B$8:$I$83,7,FALSE)</f>
        <v>113</v>
      </c>
      <c r="C202" s="21" t="str">
        <f t="shared" si="3"/>
        <v>EN_A46410</v>
      </c>
      <c r="D202" s="22" t="s">
        <v>438</v>
      </c>
      <c r="E202" s="21" t="s">
        <v>123</v>
      </c>
      <c r="F202" s="22" t="s">
        <v>459</v>
      </c>
      <c r="G202" s="22" t="s">
        <v>460</v>
      </c>
      <c r="H202" s="20" t="s">
        <v>58</v>
      </c>
      <c r="I202" s="23">
        <v>1865035</v>
      </c>
      <c r="J202" s="23">
        <v>0</v>
      </c>
      <c r="K202" s="24">
        <v>0</v>
      </c>
      <c r="L202" s="24">
        <v>3</v>
      </c>
      <c r="M202" s="25">
        <v>1865035</v>
      </c>
    </row>
    <row r="203" spans="1:13" ht="90">
      <c r="A203" s="26">
        <f>VLOOKUP($C203,'[1]SOURCE'!$B$8:$I$83,6,FALSE)</f>
        <v>68</v>
      </c>
      <c r="B203" s="26">
        <f>VLOOKUP(C203,'[1]SOURCE'!$B$8:$I$83,7,FALSE)</f>
        <v>113</v>
      </c>
      <c r="C203" s="27" t="str">
        <f t="shared" si="3"/>
        <v>EN_A46410</v>
      </c>
      <c r="D203" s="28" t="s">
        <v>438</v>
      </c>
      <c r="E203" s="27" t="s">
        <v>126</v>
      </c>
      <c r="F203" s="28" t="s">
        <v>461</v>
      </c>
      <c r="G203" s="28" t="s">
        <v>462</v>
      </c>
      <c r="H203" s="26" t="s">
        <v>58</v>
      </c>
      <c r="I203" s="29">
        <v>1401000</v>
      </c>
      <c r="J203" s="29">
        <v>1051000</v>
      </c>
      <c r="K203" s="30">
        <v>6</v>
      </c>
      <c r="L203" s="30">
        <v>0</v>
      </c>
      <c r="M203" s="31">
        <v>350000</v>
      </c>
    </row>
    <row r="204" spans="1:13" ht="60">
      <c r="A204" s="20">
        <f>VLOOKUP($C204,'[1]SOURCE'!$B$8:$I$83,6,FALSE)</f>
        <v>68</v>
      </c>
      <c r="B204" s="20">
        <f>VLOOKUP(C204,'[1]SOURCE'!$B$8:$I$83,7,FALSE)</f>
        <v>113</v>
      </c>
      <c r="C204" s="21" t="str">
        <f t="shared" si="3"/>
        <v>EN_A46410</v>
      </c>
      <c r="D204" s="22" t="s">
        <v>438</v>
      </c>
      <c r="E204" s="21" t="s">
        <v>372</v>
      </c>
      <c r="F204" s="22" t="s">
        <v>463</v>
      </c>
      <c r="G204" s="22" t="s">
        <v>464</v>
      </c>
      <c r="H204" s="20" t="s">
        <v>18</v>
      </c>
      <c r="I204" s="23">
        <v>2838890</v>
      </c>
      <c r="J204" s="23">
        <v>0</v>
      </c>
      <c r="K204" s="24">
        <v>0</v>
      </c>
      <c r="L204" s="24">
        <v>7</v>
      </c>
      <c r="M204" s="25">
        <v>2838890</v>
      </c>
    </row>
    <row r="205" spans="1:13" ht="60">
      <c r="A205" s="26">
        <f>VLOOKUP($C205,'[1]SOURCE'!$B$8:$I$83,6,FALSE)</f>
        <v>68</v>
      </c>
      <c r="B205" s="26">
        <f>VLOOKUP(C205,'[1]SOURCE'!$B$8:$I$83,7,FALSE)</f>
        <v>113</v>
      </c>
      <c r="C205" s="27" t="str">
        <f t="shared" si="3"/>
        <v>EN_A46410</v>
      </c>
      <c r="D205" s="28" t="s">
        <v>438</v>
      </c>
      <c r="E205" s="27" t="s">
        <v>375</v>
      </c>
      <c r="F205" s="28" t="s">
        <v>465</v>
      </c>
      <c r="G205" s="28" t="s">
        <v>466</v>
      </c>
      <c r="H205" s="26" t="s">
        <v>18</v>
      </c>
      <c r="I205" s="29">
        <v>451031</v>
      </c>
      <c r="J205" s="29">
        <v>0</v>
      </c>
      <c r="K205" s="30">
        <v>0</v>
      </c>
      <c r="L205" s="30">
        <v>3</v>
      </c>
      <c r="M205" s="31">
        <v>451031</v>
      </c>
    </row>
    <row r="206" spans="1:13" ht="90">
      <c r="A206" s="20">
        <f>VLOOKUP($C206,'[1]SOURCE'!$B$8:$I$83,6,FALSE)</f>
        <v>68</v>
      </c>
      <c r="B206" s="20">
        <f>VLOOKUP(C206,'[1]SOURCE'!$B$8:$I$83,7,FALSE)</f>
        <v>113</v>
      </c>
      <c r="C206" s="21" t="str">
        <f t="shared" si="3"/>
        <v>EN_A46410</v>
      </c>
      <c r="D206" s="22" t="s">
        <v>438</v>
      </c>
      <c r="E206" s="21" t="s">
        <v>467</v>
      </c>
      <c r="F206" s="22" t="s">
        <v>468</v>
      </c>
      <c r="G206" s="22" t="s">
        <v>469</v>
      </c>
      <c r="H206" s="20" t="s">
        <v>58</v>
      </c>
      <c r="I206" s="23">
        <v>638000</v>
      </c>
      <c r="J206" s="23">
        <v>0</v>
      </c>
      <c r="K206" s="24">
        <v>0</v>
      </c>
      <c r="L206" s="24">
        <v>0</v>
      </c>
      <c r="M206" s="25">
        <v>638000</v>
      </c>
    </row>
    <row r="207" spans="1:13" ht="75">
      <c r="A207" s="26">
        <f>VLOOKUP($C207,'[1]SOURCE'!$B$8:$I$83,6,FALSE)</f>
        <v>68</v>
      </c>
      <c r="B207" s="26">
        <f>VLOOKUP(C207,'[1]SOURCE'!$B$8:$I$83,7,FALSE)</f>
        <v>113</v>
      </c>
      <c r="C207" s="27" t="str">
        <f t="shared" si="3"/>
        <v>EN_A46410</v>
      </c>
      <c r="D207" s="28" t="s">
        <v>438</v>
      </c>
      <c r="E207" s="27" t="s">
        <v>470</v>
      </c>
      <c r="F207" s="28" t="s">
        <v>471</v>
      </c>
      <c r="G207" s="28" t="s">
        <v>472</v>
      </c>
      <c r="H207" s="26" t="s">
        <v>58</v>
      </c>
      <c r="I207" s="29">
        <v>266674</v>
      </c>
      <c r="J207" s="29">
        <v>0</v>
      </c>
      <c r="K207" s="30">
        <v>0</v>
      </c>
      <c r="L207" s="30">
        <v>2</v>
      </c>
      <c r="M207" s="31">
        <v>266674</v>
      </c>
    </row>
    <row r="208" spans="1:13" ht="60">
      <c r="A208" s="20">
        <f>VLOOKUP($C208,'[1]SOURCE'!$B$8:$I$83,6,FALSE)</f>
        <v>68</v>
      </c>
      <c r="B208" s="20">
        <f>VLOOKUP(C208,'[1]SOURCE'!$B$8:$I$83,7,FALSE)</f>
        <v>113</v>
      </c>
      <c r="C208" s="21" t="str">
        <f t="shared" si="3"/>
        <v>EN_A46410</v>
      </c>
      <c r="D208" s="22" t="s">
        <v>438</v>
      </c>
      <c r="E208" s="21" t="s">
        <v>473</v>
      </c>
      <c r="F208" s="22" t="s">
        <v>474</v>
      </c>
      <c r="G208" s="22" t="s">
        <v>475</v>
      </c>
      <c r="H208" s="20" t="s">
        <v>58</v>
      </c>
      <c r="I208" s="23">
        <v>1280434</v>
      </c>
      <c r="J208" s="23">
        <v>0</v>
      </c>
      <c r="K208" s="24">
        <v>13</v>
      </c>
      <c r="L208" s="24">
        <v>0</v>
      </c>
      <c r="M208" s="25">
        <v>1280434</v>
      </c>
    </row>
    <row r="209" spans="1:13" ht="60">
      <c r="A209" s="26">
        <f>VLOOKUP($C209,'[1]SOURCE'!$B$8:$I$83,6,FALSE)</f>
        <v>68</v>
      </c>
      <c r="B209" s="26">
        <f>VLOOKUP(C209,'[1]SOURCE'!$B$8:$I$83,7,FALSE)</f>
        <v>113</v>
      </c>
      <c r="C209" s="27" t="str">
        <f t="shared" si="3"/>
        <v>EN_A46410</v>
      </c>
      <c r="D209" s="28" t="s">
        <v>438</v>
      </c>
      <c r="E209" s="27" t="s">
        <v>476</v>
      </c>
      <c r="F209" s="28" t="s">
        <v>477</v>
      </c>
      <c r="G209" s="28" t="s">
        <v>478</v>
      </c>
      <c r="H209" s="26" t="s">
        <v>58</v>
      </c>
      <c r="I209" s="29">
        <v>1018583</v>
      </c>
      <c r="J209" s="29">
        <v>0</v>
      </c>
      <c r="K209" s="30">
        <v>5</v>
      </c>
      <c r="L209" s="30">
        <v>0</v>
      </c>
      <c r="M209" s="31">
        <v>1018583</v>
      </c>
    </row>
    <row r="210" spans="1:13" ht="60">
      <c r="A210" s="20">
        <f>VLOOKUP($C210,'[1]SOURCE'!$B$8:$I$83,6,FALSE)</f>
        <v>68</v>
      </c>
      <c r="B210" s="20">
        <f>VLOOKUP(C210,'[1]SOURCE'!$B$8:$I$83,7,FALSE)</f>
        <v>113</v>
      </c>
      <c r="C210" s="21" t="str">
        <f t="shared" si="3"/>
        <v>EN_A46410</v>
      </c>
      <c r="D210" s="22" t="s">
        <v>438</v>
      </c>
      <c r="E210" s="21" t="s">
        <v>85</v>
      </c>
      <c r="F210" s="22" t="s">
        <v>479</v>
      </c>
      <c r="G210" s="22" t="s">
        <v>480</v>
      </c>
      <c r="H210" s="20" t="s">
        <v>58</v>
      </c>
      <c r="I210" s="23">
        <v>488062</v>
      </c>
      <c r="J210" s="23">
        <v>0</v>
      </c>
      <c r="K210" s="24">
        <v>0</v>
      </c>
      <c r="L210" s="24">
        <v>0</v>
      </c>
      <c r="M210" s="25">
        <v>488062</v>
      </c>
    </row>
    <row r="211" spans="1:13" ht="75">
      <c r="A211" s="26">
        <f>VLOOKUP($C211,'[1]SOURCE'!$B$8:$I$83,6,FALSE)</f>
        <v>68</v>
      </c>
      <c r="B211" s="26">
        <f>VLOOKUP(C211,'[1]SOURCE'!$B$8:$I$83,7,FALSE)</f>
        <v>113</v>
      </c>
      <c r="C211" s="27" t="str">
        <f t="shared" si="3"/>
        <v>EN_A46410</v>
      </c>
      <c r="D211" s="28" t="s">
        <v>438</v>
      </c>
      <c r="E211" s="27" t="s">
        <v>88</v>
      </c>
      <c r="F211" s="28" t="s">
        <v>481</v>
      </c>
      <c r="G211" s="28" t="s">
        <v>482</v>
      </c>
      <c r="H211" s="26" t="s">
        <v>58</v>
      </c>
      <c r="I211" s="29">
        <v>1421213</v>
      </c>
      <c r="J211" s="29">
        <v>0</v>
      </c>
      <c r="K211" s="30">
        <v>13</v>
      </c>
      <c r="L211" s="30">
        <v>0</v>
      </c>
      <c r="M211" s="31">
        <v>1421213</v>
      </c>
    </row>
    <row r="212" spans="1:13" ht="60">
      <c r="A212" s="20">
        <f>VLOOKUP($C212,'[1]SOURCE'!$B$8:$I$83,6,FALSE)</f>
        <v>68</v>
      </c>
      <c r="B212" s="20">
        <f>VLOOKUP(C212,'[1]SOURCE'!$B$8:$I$83,7,FALSE)</f>
        <v>113</v>
      </c>
      <c r="C212" s="21" t="str">
        <f t="shared" si="3"/>
        <v>EN_A46410</v>
      </c>
      <c r="D212" s="22" t="s">
        <v>438</v>
      </c>
      <c r="E212" s="21" t="s">
        <v>297</v>
      </c>
      <c r="F212" s="22" t="s">
        <v>483</v>
      </c>
      <c r="G212" s="22" t="s">
        <v>484</v>
      </c>
      <c r="H212" s="20" t="s">
        <v>58</v>
      </c>
      <c r="I212" s="23">
        <v>1772671</v>
      </c>
      <c r="J212" s="23">
        <v>0</v>
      </c>
      <c r="K212" s="24">
        <v>17</v>
      </c>
      <c r="L212" s="24">
        <v>0</v>
      </c>
      <c r="M212" s="25">
        <v>1772671</v>
      </c>
    </row>
    <row r="213" spans="1:13" ht="45">
      <c r="A213" s="26">
        <f>VLOOKUP($C213,'[1]SOURCE'!$B$8:$I$83,6,FALSE)</f>
        <v>68</v>
      </c>
      <c r="B213" s="26">
        <f>VLOOKUP(C213,'[1]SOURCE'!$B$8:$I$83,7,FALSE)</f>
        <v>113</v>
      </c>
      <c r="C213" s="27" t="str">
        <f t="shared" si="3"/>
        <v>EN_A46410</v>
      </c>
      <c r="D213" s="28" t="s">
        <v>438</v>
      </c>
      <c r="E213" s="27" t="s">
        <v>91</v>
      </c>
      <c r="F213" s="28" t="s">
        <v>485</v>
      </c>
      <c r="G213" s="28" t="s">
        <v>486</v>
      </c>
      <c r="H213" s="26" t="s">
        <v>58</v>
      </c>
      <c r="I213" s="29">
        <v>0</v>
      </c>
      <c r="J213" s="29">
        <v>0</v>
      </c>
      <c r="K213" s="30">
        <v>7</v>
      </c>
      <c r="L213" s="30">
        <v>1</v>
      </c>
      <c r="M213" s="31">
        <v>0</v>
      </c>
    </row>
    <row r="214" spans="1:13" ht="30">
      <c r="A214" s="20">
        <f>VLOOKUP($C214,'[1]SOURCE'!$B$8:$I$83,6,FALSE)</f>
        <v>68</v>
      </c>
      <c r="B214" s="20">
        <f>VLOOKUP(C214,'[1]SOURCE'!$B$8:$I$83,7,FALSE)</f>
        <v>113</v>
      </c>
      <c r="C214" s="21" t="str">
        <f t="shared" si="3"/>
        <v>EN_A46410</v>
      </c>
      <c r="D214" s="22" t="s">
        <v>438</v>
      </c>
      <c r="E214" s="21" t="s">
        <v>94</v>
      </c>
      <c r="F214" s="22" t="s">
        <v>487</v>
      </c>
      <c r="G214" s="22" t="s">
        <v>488</v>
      </c>
      <c r="H214" s="20" t="s">
        <v>40</v>
      </c>
      <c r="I214" s="23">
        <v>0</v>
      </c>
      <c r="J214" s="23">
        <v>681651634</v>
      </c>
      <c r="K214" s="24">
        <v>0</v>
      </c>
      <c r="L214" s="24">
        <v>0</v>
      </c>
      <c r="M214" s="25">
        <v>-681651634</v>
      </c>
    </row>
    <row r="215" spans="1:13" ht="75">
      <c r="A215" s="26">
        <f>VLOOKUP($C215,'[1]SOURCE'!$B$8:$I$83,6,FALSE)</f>
        <v>68</v>
      </c>
      <c r="B215" s="26">
        <f>VLOOKUP(C215,'[1]SOURCE'!$B$8:$I$83,7,FALSE)</f>
        <v>113</v>
      </c>
      <c r="C215" s="27" t="str">
        <f t="shared" si="3"/>
        <v>EN_A46410</v>
      </c>
      <c r="D215" s="28" t="s">
        <v>438</v>
      </c>
      <c r="E215" s="27" t="s">
        <v>489</v>
      </c>
      <c r="F215" s="28" t="s">
        <v>490</v>
      </c>
      <c r="G215" s="28" t="s">
        <v>491</v>
      </c>
      <c r="H215" s="26" t="s">
        <v>40</v>
      </c>
      <c r="I215" s="29">
        <v>12982733</v>
      </c>
      <c r="J215" s="29">
        <v>0</v>
      </c>
      <c r="K215" s="30">
        <v>0</v>
      </c>
      <c r="L215" s="30">
        <v>0</v>
      </c>
      <c r="M215" s="31">
        <v>12982733</v>
      </c>
    </row>
    <row r="216" spans="1:13" ht="60">
      <c r="A216" s="20">
        <f>VLOOKUP($C216,'[1]SOURCE'!$B$8:$I$83,6,FALSE)</f>
        <v>68</v>
      </c>
      <c r="B216" s="20">
        <f>VLOOKUP(C216,'[1]SOURCE'!$B$8:$I$83,7,FALSE)</f>
        <v>113</v>
      </c>
      <c r="C216" s="21" t="str">
        <f t="shared" si="3"/>
        <v>EN_A46410</v>
      </c>
      <c r="D216" s="22" t="s">
        <v>438</v>
      </c>
      <c r="E216" s="21" t="s">
        <v>492</v>
      </c>
      <c r="F216" s="22" t="s">
        <v>493</v>
      </c>
      <c r="G216" s="22" t="s">
        <v>494</v>
      </c>
      <c r="H216" s="20" t="s">
        <v>40</v>
      </c>
      <c r="I216" s="23">
        <v>6251324</v>
      </c>
      <c r="J216" s="23">
        <v>6251324</v>
      </c>
      <c r="K216" s="24">
        <v>1</v>
      </c>
      <c r="L216" s="24">
        <v>6</v>
      </c>
      <c r="M216" s="25">
        <v>0</v>
      </c>
    </row>
    <row r="217" spans="1:13" ht="15">
      <c r="A217" s="26">
        <f>VLOOKUP($C217,'[1]SOURCE'!$B$8:$I$83,6,FALSE)</f>
        <v>68</v>
      </c>
      <c r="B217" s="26">
        <f>VLOOKUP(C217,'[1]SOURCE'!$B$8:$I$83,7,FALSE)</f>
        <v>113</v>
      </c>
      <c r="C217" s="27" t="str">
        <f t="shared" si="3"/>
        <v>EN_A46410</v>
      </c>
      <c r="D217" s="28" t="s">
        <v>438</v>
      </c>
      <c r="E217" s="27" t="s">
        <v>495</v>
      </c>
      <c r="F217" s="28" t="s">
        <v>496</v>
      </c>
      <c r="G217" s="28" t="s">
        <v>497</v>
      </c>
      <c r="H217" s="26" t="s">
        <v>40</v>
      </c>
      <c r="I217" s="29">
        <v>0</v>
      </c>
      <c r="J217" s="29">
        <v>0</v>
      </c>
      <c r="K217" s="30">
        <v>0</v>
      </c>
      <c r="L217" s="30">
        <v>0</v>
      </c>
      <c r="M217" s="31">
        <v>0</v>
      </c>
    </row>
    <row r="218" spans="1:13" ht="60">
      <c r="A218" s="20">
        <f>VLOOKUP($C218,'[1]SOURCE'!$B$8:$I$83,6,FALSE)</f>
        <v>68</v>
      </c>
      <c r="B218" s="20">
        <f>VLOOKUP(C218,'[1]SOURCE'!$B$8:$I$83,7,FALSE)</f>
        <v>113</v>
      </c>
      <c r="C218" s="21" t="str">
        <f t="shared" si="3"/>
        <v>EN_A46410</v>
      </c>
      <c r="D218" s="22" t="s">
        <v>438</v>
      </c>
      <c r="E218" s="21" t="s">
        <v>498</v>
      </c>
      <c r="F218" s="22" t="s">
        <v>499</v>
      </c>
      <c r="G218" s="22" t="s">
        <v>500</v>
      </c>
      <c r="H218" s="20" t="s">
        <v>40</v>
      </c>
      <c r="I218" s="23">
        <v>-48560433</v>
      </c>
      <c r="J218" s="23">
        <v>-36174126</v>
      </c>
      <c r="K218" s="24">
        <v>0</v>
      </c>
      <c r="L218" s="24">
        <v>0</v>
      </c>
      <c r="M218" s="25">
        <v>-12386307</v>
      </c>
    </row>
    <row r="219" spans="1:13" ht="45">
      <c r="A219" s="26">
        <f>VLOOKUP($C219,'[1]SOURCE'!$B$8:$I$83,6,FALSE)</f>
        <v>68</v>
      </c>
      <c r="B219" s="26">
        <f>VLOOKUP(C219,'[1]SOURCE'!$B$8:$I$83,7,FALSE)</f>
        <v>113</v>
      </c>
      <c r="C219" s="27" t="str">
        <f t="shared" si="3"/>
        <v>EN_A46410</v>
      </c>
      <c r="D219" s="28" t="s">
        <v>438</v>
      </c>
      <c r="E219" s="27" t="s">
        <v>501</v>
      </c>
      <c r="F219" s="28" t="s">
        <v>502</v>
      </c>
      <c r="G219" s="28" t="s">
        <v>503</v>
      </c>
      <c r="H219" s="26" t="s">
        <v>58</v>
      </c>
      <c r="I219" s="29">
        <v>8500000</v>
      </c>
      <c r="J219" s="29">
        <v>0</v>
      </c>
      <c r="K219" s="30">
        <v>0</v>
      </c>
      <c r="L219" s="30">
        <v>0</v>
      </c>
      <c r="M219" s="31">
        <v>8500000</v>
      </c>
    </row>
    <row r="220" spans="1:13" ht="90">
      <c r="A220" s="20">
        <f>VLOOKUP($C220,'[1]SOURCE'!$B$8:$I$83,6,FALSE)</f>
        <v>69</v>
      </c>
      <c r="B220" s="20">
        <f>VLOOKUP(C220,'[1]SOURCE'!$B$8:$I$83,7,FALSE)</f>
        <v>114</v>
      </c>
      <c r="C220" s="21" t="str">
        <f t="shared" si="3"/>
        <v>EN_A66600</v>
      </c>
      <c r="D220" s="22" t="s">
        <v>504</v>
      </c>
      <c r="E220" s="21" t="s">
        <v>123</v>
      </c>
      <c r="F220" s="22" t="s">
        <v>505</v>
      </c>
      <c r="G220" s="22" t="s">
        <v>506</v>
      </c>
      <c r="H220" s="20" t="s">
        <v>58</v>
      </c>
      <c r="I220" s="23">
        <v>186139</v>
      </c>
      <c r="J220" s="23">
        <v>0</v>
      </c>
      <c r="K220" s="24">
        <v>1</v>
      </c>
      <c r="L220" s="24">
        <v>0</v>
      </c>
      <c r="M220" s="25">
        <v>186139</v>
      </c>
    </row>
    <row r="221" spans="1:13" ht="45">
      <c r="A221" s="26">
        <f>VLOOKUP($C221,'[1]SOURCE'!$B$8:$I$83,6,FALSE)</f>
        <v>69</v>
      </c>
      <c r="B221" s="26">
        <f>VLOOKUP(C221,'[1]SOURCE'!$B$8:$I$83,7,FALSE)</f>
        <v>114</v>
      </c>
      <c r="C221" s="27" t="str">
        <f t="shared" si="3"/>
        <v>EN_A66600</v>
      </c>
      <c r="D221" s="28" t="s">
        <v>504</v>
      </c>
      <c r="E221" s="27" t="s">
        <v>126</v>
      </c>
      <c r="F221" s="28" t="s">
        <v>507</v>
      </c>
      <c r="G221" s="28" t="s">
        <v>508</v>
      </c>
      <c r="H221" s="26" t="s">
        <v>58</v>
      </c>
      <c r="I221" s="29">
        <v>196822</v>
      </c>
      <c r="J221" s="29">
        <v>0</v>
      </c>
      <c r="K221" s="30">
        <v>1</v>
      </c>
      <c r="L221" s="30">
        <v>0</v>
      </c>
      <c r="M221" s="31">
        <v>196822</v>
      </c>
    </row>
    <row r="222" spans="1:13" ht="75">
      <c r="A222" s="20">
        <f>VLOOKUP($C222,'[1]SOURCE'!$B$8:$I$83,6,FALSE)</f>
        <v>69</v>
      </c>
      <c r="B222" s="20">
        <f>VLOOKUP(C222,'[1]SOURCE'!$B$8:$I$83,7,FALSE)</f>
        <v>114</v>
      </c>
      <c r="C222" s="21" t="str">
        <f t="shared" si="3"/>
        <v>EN_A66600</v>
      </c>
      <c r="D222" s="22" t="s">
        <v>504</v>
      </c>
      <c r="E222" s="21" t="s">
        <v>129</v>
      </c>
      <c r="F222" s="22" t="s">
        <v>509</v>
      </c>
      <c r="G222" s="22" t="s">
        <v>510</v>
      </c>
      <c r="H222" s="20" t="s">
        <v>58</v>
      </c>
      <c r="I222" s="23">
        <v>170447</v>
      </c>
      <c r="J222" s="23">
        <v>0</v>
      </c>
      <c r="K222" s="24">
        <v>1</v>
      </c>
      <c r="L222" s="24">
        <v>0</v>
      </c>
      <c r="M222" s="25">
        <v>170447</v>
      </c>
    </row>
    <row r="223" spans="1:13" ht="60">
      <c r="A223" s="26">
        <f>VLOOKUP($C223,'[1]SOURCE'!$B$8:$I$83,6,FALSE)</f>
        <v>70</v>
      </c>
      <c r="B223" s="26">
        <f>VLOOKUP(C223,'[1]SOURCE'!$B$8:$I$83,7,FALSE)</f>
        <v>115</v>
      </c>
      <c r="C223" s="27" t="str">
        <f t="shared" si="3"/>
        <v>EN_A13800</v>
      </c>
      <c r="D223" s="28" t="s">
        <v>511</v>
      </c>
      <c r="E223" s="27" t="s">
        <v>15</v>
      </c>
      <c r="F223" s="28" t="s">
        <v>512</v>
      </c>
      <c r="G223" s="28" t="s">
        <v>513</v>
      </c>
      <c r="H223" s="26" t="s">
        <v>58</v>
      </c>
      <c r="I223" s="29">
        <v>960000</v>
      </c>
      <c r="J223" s="29">
        <v>0</v>
      </c>
      <c r="K223" s="30">
        <v>6</v>
      </c>
      <c r="L223" s="30">
        <v>0</v>
      </c>
      <c r="M223" s="31">
        <v>960000</v>
      </c>
    </row>
    <row r="224" spans="1:13" ht="30">
      <c r="A224" s="20">
        <f>VLOOKUP($C224,'[1]SOURCE'!$B$8:$I$83,6,FALSE)</f>
        <v>70</v>
      </c>
      <c r="B224" s="20">
        <f>VLOOKUP(C224,'[1]SOURCE'!$B$8:$I$83,7,FALSE)</f>
        <v>115</v>
      </c>
      <c r="C224" s="21" t="str">
        <f t="shared" si="3"/>
        <v>EN_A13800</v>
      </c>
      <c r="D224" s="22" t="s">
        <v>511</v>
      </c>
      <c r="E224" s="21" t="s">
        <v>19</v>
      </c>
      <c r="F224" s="22" t="s">
        <v>514</v>
      </c>
      <c r="G224" s="22" t="s">
        <v>515</v>
      </c>
      <c r="H224" s="20" t="s">
        <v>58</v>
      </c>
      <c r="I224" s="23">
        <v>387000</v>
      </c>
      <c r="J224" s="23">
        <v>0</v>
      </c>
      <c r="K224" s="24">
        <v>2</v>
      </c>
      <c r="L224" s="24">
        <v>0</v>
      </c>
      <c r="M224" s="25">
        <v>387000</v>
      </c>
    </row>
    <row r="225" spans="1:13" ht="45">
      <c r="A225" s="26">
        <f>VLOOKUP($C225,'[1]SOURCE'!$B$8:$I$83,6,FALSE)</f>
        <v>70</v>
      </c>
      <c r="B225" s="26">
        <f>VLOOKUP(C225,'[1]SOURCE'!$B$8:$I$83,7,FALSE)</f>
        <v>115</v>
      </c>
      <c r="C225" s="27" t="str">
        <f t="shared" si="3"/>
        <v>EN_A13800</v>
      </c>
      <c r="D225" s="28" t="s">
        <v>511</v>
      </c>
      <c r="E225" s="27" t="s">
        <v>22</v>
      </c>
      <c r="F225" s="28" t="s">
        <v>516</v>
      </c>
      <c r="G225" s="28" t="s">
        <v>517</v>
      </c>
      <c r="H225" s="26" t="s">
        <v>58</v>
      </c>
      <c r="I225" s="29">
        <v>350000</v>
      </c>
      <c r="J225" s="29">
        <v>0</v>
      </c>
      <c r="K225" s="30">
        <v>2</v>
      </c>
      <c r="L225" s="30">
        <v>0</v>
      </c>
      <c r="M225" s="31">
        <v>350000</v>
      </c>
    </row>
    <row r="226" spans="1:13" ht="30">
      <c r="A226" s="20">
        <f>VLOOKUP($C226,'[1]SOURCE'!$B$8:$I$83,6,FALSE)</f>
        <v>70</v>
      </c>
      <c r="B226" s="20">
        <f>VLOOKUP(C226,'[1]SOURCE'!$B$8:$I$83,7,FALSE)</f>
        <v>115</v>
      </c>
      <c r="C226" s="21" t="str">
        <f t="shared" si="3"/>
        <v>EN_A13800</v>
      </c>
      <c r="D226" s="22" t="s">
        <v>511</v>
      </c>
      <c r="E226" s="21" t="s">
        <v>24</v>
      </c>
      <c r="F226" s="22" t="s">
        <v>518</v>
      </c>
      <c r="G226" s="22" t="s">
        <v>519</v>
      </c>
      <c r="H226" s="20" t="s">
        <v>18</v>
      </c>
      <c r="I226" s="23">
        <v>722000</v>
      </c>
      <c r="J226" s="23">
        <v>0</v>
      </c>
      <c r="K226" s="24">
        <v>0</v>
      </c>
      <c r="L226" s="24">
        <v>0</v>
      </c>
      <c r="M226" s="25">
        <v>722000</v>
      </c>
    </row>
    <row r="227" spans="1:13" ht="75">
      <c r="A227" s="26">
        <f>VLOOKUP($C227,'[1]SOURCE'!$B$8:$I$83,6,FALSE)</f>
        <v>70</v>
      </c>
      <c r="B227" s="26">
        <f>VLOOKUP(C227,'[1]SOURCE'!$B$8:$I$83,7,FALSE)</f>
        <v>115</v>
      </c>
      <c r="C227" s="27" t="str">
        <f t="shared" si="3"/>
        <v>EN_A13800</v>
      </c>
      <c r="D227" s="28" t="s">
        <v>511</v>
      </c>
      <c r="E227" s="27" t="s">
        <v>26</v>
      </c>
      <c r="F227" s="28" t="s">
        <v>520</v>
      </c>
      <c r="G227" s="28" t="s">
        <v>521</v>
      </c>
      <c r="H227" s="26" t="s">
        <v>58</v>
      </c>
      <c r="I227" s="29">
        <v>210000</v>
      </c>
      <c r="J227" s="29">
        <v>210000</v>
      </c>
      <c r="K227" s="30">
        <v>1</v>
      </c>
      <c r="L227" s="30">
        <v>0</v>
      </c>
      <c r="M227" s="31">
        <v>0</v>
      </c>
    </row>
    <row r="228" spans="1:13" ht="60">
      <c r="A228" s="20">
        <f>VLOOKUP($C228,'[1]SOURCE'!$B$8:$I$83,6,FALSE)</f>
        <v>70</v>
      </c>
      <c r="B228" s="20">
        <f>VLOOKUP(C228,'[1]SOURCE'!$B$8:$I$83,7,FALSE)</f>
        <v>115</v>
      </c>
      <c r="C228" s="21" t="str">
        <f t="shared" si="3"/>
        <v>EN_A13800</v>
      </c>
      <c r="D228" s="22" t="s">
        <v>511</v>
      </c>
      <c r="E228" s="21" t="s">
        <v>80</v>
      </c>
      <c r="F228" s="22" t="s">
        <v>522</v>
      </c>
      <c r="G228" s="22" t="s">
        <v>523</v>
      </c>
      <c r="H228" s="20" t="s">
        <v>58</v>
      </c>
      <c r="I228" s="23">
        <v>115000</v>
      </c>
      <c r="J228" s="23">
        <v>0</v>
      </c>
      <c r="K228" s="24">
        <v>0</v>
      </c>
      <c r="L228" s="24">
        <v>1</v>
      </c>
      <c r="M228" s="25">
        <v>115000</v>
      </c>
    </row>
    <row r="229" spans="1:13" ht="60">
      <c r="A229" s="26">
        <f>VLOOKUP($C229,'[1]SOURCE'!$B$8:$I$83,6,FALSE)</f>
        <v>70</v>
      </c>
      <c r="B229" s="26">
        <f>VLOOKUP(C229,'[1]SOURCE'!$B$8:$I$83,7,FALSE)</f>
        <v>115</v>
      </c>
      <c r="C229" s="27" t="str">
        <f t="shared" si="3"/>
        <v>EN_A13800</v>
      </c>
      <c r="D229" s="28" t="s">
        <v>511</v>
      </c>
      <c r="E229" s="27" t="s">
        <v>71</v>
      </c>
      <c r="F229" s="28" t="s">
        <v>524</v>
      </c>
      <c r="G229" s="28" t="s">
        <v>525</v>
      </c>
      <c r="H229" s="26" t="s">
        <v>58</v>
      </c>
      <c r="I229" s="29">
        <v>360000</v>
      </c>
      <c r="J229" s="29">
        <v>0</v>
      </c>
      <c r="K229" s="30">
        <v>2</v>
      </c>
      <c r="L229" s="30">
        <v>0</v>
      </c>
      <c r="M229" s="31">
        <v>360000</v>
      </c>
    </row>
    <row r="230" spans="1:13" ht="135">
      <c r="A230" s="20">
        <f>VLOOKUP($C230,'[1]SOURCE'!$B$8:$I$83,6,FALSE)</f>
        <v>70</v>
      </c>
      <c r="B230" s="20">
        <f>VLOOKUP(C230,'[1]SOURCE'!$B$8:$I$83,7,FALSE)</f>
        <v>115</v>
      </c>
      <c r="C230" s="21" t="str">
        <f t="shared" si="3"/>
        <v>EN_A13800</v>
      </c>
      <c r="D230" s="22" t="s">
        <v>511</v>
      </c>
      <c r="E230" s="21" t="s">
        <v>117</v>
      </c>
      <c r="F230" s="22" t="s">
        <v>526</v>
      </c>
      <c r="G230" s="22" t="s">
        <v>527</v>
      </c>
      <c r="H230" s="20" t="s">
        <v>58</v>
      </c>
      <c r="I230" s="23">
        <v>960000</v>
      </c>
      <c r="J230" s="23">
        <v>960000</v>
      </c>
      <c r="K230" s="24">
        <v>0</v>
      </c>
      <c r="L230" s="24">
        <v>0</v>
      </c>
      <c r="M230" s="25">
        <v>0</v>
      </c>
    </row>
    <row r="231" spans="1:13" ht="105">
      <c r="A231" s="26">
        <f>VLOOKUP($C231,'[1]SOURCE'!$B$8:$I$83,6,FALSE)</f>
        <v>71</v>
      </c>
      <c r="B231" s="26">
        <f>VLOOKUP(C231,'[1]SOURCE'!$B$8:$I$83,7,FALSE)</f>
        <v>117</v>
      </c>
      <c r="C231" s="27" t="str">
        <f t="shared" si="3"/>
        <v>EN_A30000</v>
      </c>
      <c r="D231" s="28" t="s">
        <v>528</v>
      </c>
      <c r="E231" s="27" t="s">
        <v>15</v>
      </c>
      <c r="F231" s="28" t="s">
        <v>529</v>
      </c>
      <c r="G231" s="28" t="s">
        <v>530</v>
      </c>
      <c r="H231" s="26" t="s">
        <v>40</v>
      </c>
      <c r="I231" s="29">
        <v>824170</v>
      </c>
      <c r="J231" s="29">
        <v>0</v>
      </c>
      <c r="K231" s="30">
        <v>6</v>
      </c>
      <c r="L231" s="30">
        <v>0</v>
      </c>
      <c r="M231" s="31">
        <v>824170</v>
      </c>
    </row>
    <row r="232" spans="1:13" ht="90">
      <c r="A232" s="20">
        <f>VLOOKUP($C232,'[1]SOURCE'!$B$8:$I$83,6,FALSE)</f>
        <v>71</v>
      </c>
      <c r="B232" s="20">
        <f>VLOOKUP(C232,'[1]SOURCE'!$B$8:$I$83,7,FALSE)</f>
        <v>117</v>
      </c>
      <c r="C232" s="21" t="str">
        <f t="shared" si="3"/>
        <v>EN_A30000</v>
      </c>
      <c r="D232" s="22" t="s">
        <v>528</v>
      </c>
      <c r="E232" s="21" t="s">
        <v>19</v>
      </c>
      <c r="F232" s="22" t="s">
        <v>531</v>
      </c>
      <c r="G232" s="22" t="s">
        <v>532</v>
      </c>
      <c r="H232" s="20" t="s">
        <v>40</v>
      </c>
      <c r="I232" s="23">
        <v>120000</v>
      </c>
      <c r="J232" s="23">
        <v>0</v>
      </c>
      <c r="K232" s="24">
        <v>0</v>
      </c>
      <c r="L232" s="24">
        <v>0</v>
      </c>
      <c r="M232" s="25">
        <v>120000</v>
      </c>
    </row>
    <row r="233" spans="1:13" ht="60">
      <c r="A233" s="26">
        <f>VLOOKUP($C233,'[1]SOURCE'!$B$8:$I$83,6,FALSE)</f>
        <v>72</v>
      </c>
      <c r="B233" s="26">
        <f>VLOOKUP(C233,'[1]SOURCE'!$B$8:$I$83,7,FALSE)</f>
        <v>118</v>
      </c>
      <c r="C233" s="27" t="str">
        <f t="shared" si="3"/>
        <v>EN_A42900</v>
      </c>
      <c r="D233" s="28" t="s">
        <v>533</v>
      </c>
      <c r="E233" s="27" t="s">
        <v>372</v>
      </c>
      <c r="F233" s="28" t="s">
        <v>534</v>
      </c>
      <c r="G233" s="28" t="s">
        <v>535</v>
      </c>
      <c r="H233" s="26" t="s">
        <v>58</v>
      </c>
      <c r="I233" s="29">
        <v>186139</v>
      </c>
      <c r="J233" s="29">
        <v>0</v>
      </c>
      <c r="K233" s="30">
        <v>1</v>
      </c>
      <c r="L233" s="30">
        <v>0</v>
      </c>
      <c r="M233" s="31">
        <v>186139</v>
      </c>
    </row>
    <row r="234" spans="1:13" ht="45">
      <c r="A234" s="20">
        <f>VLOOKUP($C234,'[1]SOURCE'!$B$8:$I$83,6,FALSE)</f>
        <v>72</v>
      </c>
      <c r="B234" s="20">
        <f>VLOOKUP(C234,'[1]SOURCE'!$B$8:$I$83,7,FALSE)</f>
        <v>118</v>
      </c>
      <c r="C234" s="21" t="str">
        <f t="shared" si="3"/>
        <v>EN_A42900</v>
      </c>
      <c r="D234" s="22" t="s">
        <v>533</v>
      </c>
      <c r="E234" s="21" t="s">
        <v>375</v>
      </c>
      <c r="F234" s="22" t="s">
        <v>536</v>
      </c>
      <c r="G234" s="22" t="s">
        <v>537</v>
      </c>
      <c r="H234" s="20" t="s">
        <v>58</v>
      </c>
      <c r="I234" s="23">
        <v>146391</v>
      </c>
      <c r="J234" s="23">
        <v>0</v>
      </c>
      <c r="K234" s="24">
        <v>1</v>
      </c>
      <c r="L234" s="24">
        <v>0</v>
      </c>
      <c r="M234" s="25">
        <v>146391</v>
      </c>
    </row>
    <row r="235" spans="1:13" ht="60">
      <c r="A235" s="26">
        <f>VLOOKUP($C235,'[1]SOURCE'!$B$8:$I$83,6,FALSE)</f>
        <v>73</v>
      </c>
      <c r="B235" s="26">
        <f>VLOOKUP(C235,'[1]SOURCE'!$B$8:$I$83,7,FALSE)</f>
        <v>119</v>
      </c>
      <c r="C235" s="27" t="str">
        <f t="shared" si="3"/>
        <v>EN_A60100</v>
      </c>
      <c r="D235" s="28" t="s">
        <v>538</v>
      </c>
      <c r="E235" s="27" t="s">
        <v>15</v>
      </c>
      <c r="F235" s="28" t="s">
        <v>539</v>
      </c>
      <c r="G235" s="28" t="s">
        <v>540</v>
      </c>
      <c r="H235" s="26" t="s">
        <v>58</v>
      </c>
      <c r="I235" s="29">
        <v>1810752</v>
      </c>
      <c r="J235" s="29">
        <v>1810752</v>
      </c>
      <c r="K235" s="30">
        <v>0</v>
      </c>
      <c r="L235" s="30">
        <v>0</v>
      </c>
      <c r="M235" s="31">
        <v>0</v>
      </c>
    </row>
    <row r="236" spans="1:13" ht="75">
      <c r="A236" s="20">
        <f>VLOOKUP($C236,'[1]SOURCE'!$B$8:$I$83,6,FALSE)</f>
        <v>73</v>
      </c>
      <c r="B236" s="20">
        <f>VLOOKUP(C236,'[1]SOURCE'!$B$8:$I$83,7,FALSE)</f>
        <v>119</v>
      </c>
      <c r="C236" s="21" t="str">
        <f t="shared" si="3"/>
        <v>EN_A60100</v>
      </c>
      <c r="D236" s="22" t="s">
        <v>538</v>
      </c>
      <c r="E236" s="21" t="s">
        <v>19</v>
      </c>
      <c r="F236" s="22" t="s">
        <v>541</v>
      </c>
      <c r="G236" s="22" t="s">
        <v>542</v>
      </c>
      <c r="H236" s="20" t="s">
        <v>58</v>
      </c>
      <c r="I236" s="23">
        <v>1087058</v>
      </c>
      <c r="J236" s="23">
        <v>1087058</v>
      </c>
      <c r="K236" s="24">
        <v>8</v>
      </c>
      <c r="L236" s="24">
        <v>0</v>
      </c>
      <c r="M236" s="25">
        <v>0</v>
      </c>
    </row>
    <row r="237" spans="1:13" ht="90">
      <c r="A237" s="26">
        <f>VLOOKUP($C237,'[1]SOURCE'!$B$8:$I$83,6,FALSE)</f>
        <v>74</v>
      </c>
      <c r="B237" s="26">
        <f>VLOOKUP(C237,'[1]SOURCE'!$B$8:$I$83,7,FALSE)</f>
        <v>120</v>
      </c>
      <c r="C237" s="27" t="str">
        <f t="shared" si="3"/>
        <v>EN_A15400</v>
      </c>
      <c r="D237" s="28" t="s">
        <v>543</v>
      </c>
      <c r="E237" s="27" t="s">
        <v>15</v>
      </c>
      <c r="F237" s="28" t="s">
        <v>544</v>
      </c>
      <c r="G237" s="28" t="s">
        <v>545</v>
      </c>
      <c r="H237" s="26" t="s">
        <v>58</v>
      </c>
      <c r="I237" s="29">
        <v>129171</v>
      </c>
      <c r="J237" s="29">
        <v>0</v>
      </c>
      <c r="K237" s="30">
        <v>0</v>
      </c>
      <c r="L237" s="30">
        <v>1</v>
      </c>
      <c r="M237" s="31">
        <v>129171</v>
      </c>
    </row>
    <row r="238" spans="1:13" ht="60">
      <c r="A238" s="20">
        <f>VLOOKUP($C238,'[1]SOURCE'!$B$8:$I$83,6,FALSE)</f>
        <v>75</v>
      </c>
      <c r="B238" s="20">
        <f>VLOOKUP(C238,'[1]SOURCE'!$B$8:$I$83,7,FALSE)</f>
        <v>121</v>
      </c>
      <c r="C238" s="21" t="str">
        <f t="shared" si="3"/>
        <v>EN_A43200</v>
      </c>
      <c r="D238" s="22" t="s">
        <v>546</v>
      </c>
      <c r="E238" s="21" t="s">
        <v>15</v>
      </c>
      <c r="F238" s="22" t="s">
        <v>547</v>
      </c>
      <c r="G238" s="22" t="s">
        <v>548</v>
      </c>
      <c r="H238" s="20" t="s">
        <v>58</v>
      </c>
      <c r="I238" s="23">
        <v>590000</v>
      </c>
      <c r="J238" s="23">
        <v>590000</v>
      </c>
      <c r="K238" s="24">
        <v>0</v>
      </c>
      <c r="L238" s="24">
        <v>0</v>
      </c>
      <c r="M238" s="25">
        <v>0</v>
      </c>
    </row>
    <row r="239" spans="1:13" ht="45">
      <c r="A239" s="26">
        <f>VLOOKUP($C239,'[1]SOURCE'!$B$8:$I$83,6,FALSE)</f>
        <v>75</v>
      </c>
      <c r="B239" s="26">
        <f>VLOOKUP(C239,'[1]SOURCE'!$B$8:$I$83,7,FALSE)</f>
        <v>121</v>
      </c>
      <c r="C239" s="27" t="str">
        <f t="shared" si="3"/>
        <v>EN_A43200</v>
      </c>
      <c r="D239" s="28" t="s">
        <v>546</v>
      </c>
      <c r="E239" s="27" t="s">
        <v>19</v>
      </c>
      <c r="F239" s="28" t="s">
        <v>549</v>
      </c>
      <c r="G239" s="28" t="s">
        <v>550</v>
      </c>
      <c r="H239" s="26" t="s">
        <v>58</v>
      </c>
      <c r="I239" s="29">
        <v>205000</v>
      </c>
      <c r="J239" s="29">
        <v>0</v>
      </c>
      <c r="K239" s="30">
        <v>0</v>
      </c>
      <c r="L239" s="30">
        <v>0</v>
      </c>
      <c r="M239" s="31">
        <v>205000</v>
      </c>
    </row>
    <row r="240" spans="1:13" ht="45">
      <c r="A240" s="20">
        <f>VLOOKUP($C240,'[1]SOURCE'!$B$8:$I$83,6,FALSE)</f>
        <v>75</v>
      </c>
      <c r="B240" s="20">
        <f>VLOOKUP(C240,'[1]SOURCE'!$B$8:$I$83,7,FALSE)</f>
        <v>121</v>
      </c>
      <c r="C240" s="21" t="str">
        <f t="shared" si="3"/>
        <v>EN_A43200</v>
      </c>
      <c r="D240" s="22" t="s">
        <v>546</v>
      </c>
      <c r="E240" s="21" t="s">
        <v>22</v>
      </c>
      <c r="F240" s="22" t="s">
        <v>551</v>
      </c>
      <c r="G240" s="22" t="s">
        <v>552</v>
      </c>
      <c r="H240" s="20" t="s">
        <v>58</v>
      </c>
      <c r="I240" s="23">
        <v>8487867</v>
      </c>
      <c r="J240" s="23">
        <v>0</v>
      </c>
      <c r="K240" s="24">
        <v>0</v>
      </c>
      <c r="L240" s="24">
        <v>0</v>
      </c>
      <c r="M240" s="25">
        <v>8487867</v>
      </c>
    </row>
    <row r="241" spans="1:13" ht="75">
      <c r="A241" s="26">
        <f>VLOOKUP($C241,'[1]SOURCE'!$B$8:$I$83,6,FALSE)</f>
        <v>75</v>
      </c>
      <c r="B241" s="26">
        <f>VLOOKUP(C241,'[1]SOURCE'!$B$8:$I$83,7,FALSE)</f>
        <v>121</v>
      </c>
      <c r="C241" s="27" t="str">
        <f t="shared" si="3"/>
        <v>EN_A43200</v>
      </c>
      <c r="D241" s="28" t="s">
        <v>546</v>
      </c>
      <c r="E241" s="27" t="s">
        <v>24</v>
      </c>
      <c r="F241" s="28" t="s">
        <v>553</v>
      </c>
      <c r="G241" s="28" t="s">
        <v>554</v>
      </c>
      <c r="H241" s="26" t="s">
        <v>58</v>
      </c>
      <c r="I241" s="29">
        <v>490000</v>
      </c>
      <c r="J241" s="29">
        <v>0</v>
      </c>
      <c r="K241" s="30">
        <v>0</v>
      </c>
      <c r="L241" s="30">
        <v>0</v>
      </c>
      <c r="M241" s="31">
        <v>490000</v>
      </c>
    </row>
    <row r="242" spans="1:13" ht="60">
      <c r="A242" s="20">
        <f>VLOOKUP($C242,'[1]SOURCE'!$B$8:$I$83,6,FALSE)</f>
        <v>75</v>
      </c>
      <c r="B242" s="20">
        <f>VLOOKUP(C242,'[1]SOURCE'!$B$8:$I$83,7,FALSE)</f>
        <v>121</v>
      </c>
      <c r="C242" s="21" t="str">
        <f t="shared" si="3"/>
        <v>EN_A43200</v>
      </c>
      <c r="D242" s="22" t="s">
        <v>546</v>
      </c>
      <c r="E242" s="21" t="s">
        <v>26</v>
      </c>
      <c r="F242" s="22" t="s">
        <v>555</v>
      </c>
      <c r="G242" s="22" t="s">
        <v>556</v>
      </c>
      <c r="H242" s="20" t="s">
        <v>58</v>
      </c>
      <c r="I242" s="23">
        <v>446029</v>
      </c>
      <c r="J242" s="23">
        <v>0</v>
      </c>
      <c r="K242" s="24">
        <v>0</v>
      </c>
      <c r="L242" s="24">
        <v>0</v>
      </c>
      <c r="M242" s="25">
        <v>446029</v>
      </c>
    </row>
    <row r="243" spans="1:13" ht="105">
      <c r="A243" s="26">
        <f>VLOOKUP($C243,'[1]SOURCE'!$B$8:$I$83,6,FALSE)</f>
        <v>75</v>
      </c>
      <c r="B243" s="26">
        <f>VLOOKUP(C243,'[1]SOURCE'!$B$8:$I$83,7,FALSE)</f>
        <v>121</v>
      </c>
      <c r="C243" s="27" t="str">
        <f t="shared" si="3"/>
        <v>EN_A43200</v>
      </c>
      <c r="D243" s="28" t="s">
        <v>546</v>
      </c>
      <c r="E243" s="27" t="s">
        <v>80</v>
      </c>
      <c r="F243" s="28" t="s">
        <v>557</v>
      </c>
      <c r="G243" s="28" t="s">
        <v>558</v>
      </c>
      <c r="H243" s="26" t="s">
        <v>58</v>
      </c>
      <c r="I243" s="29">
        <v>850000</v>
      </c>
      <c r="J243" s="29">
        <v>0</v>
      </c>
      <c r="K243" s="30">
        <v>0</v>
      </c>
      <c r="L243" s="30">
        <v>0</v>
      </c>
      <c r="M243" s="31">
        <v>850000</v>
      </c>
    </row>
    <row r="244" spans="1:18" s="14" customFormat="1" ht="90">
      <c r="A244" s="20">
        <f>VLOOKUP($C244,'[1]SOURCE'!$B$8:$I$83,6,FALSE)</f>
        <v>77</v>
      </c>
      <c r="B244" s="20" t="str">
        <f>VLOOKUP(C244,'[1]SOURCE'!$B$8:$I$83,7,FALSE)</f>
        <v>NEW</v>
      </c>
      <c r="C244" s="21" t="str">
        <f t="shared" si="3"/>
        <v>EN_A13300</v>
      </c>
      <c r="D244" s="22" t="s">
        <v>559</v>
      </c>
      <c r="E244" s="21" t="s">
        <v>15</v>
      </c>
      <c r="F244" s="22" t="s">
        <v>103</v>
      </c>
      <c r="G244" s="22" t="s">
        <v>104</v>
      </c>
      <c r="H244" s="20" t="s">
        <v>40</v>
      </c>
      <c r="I244" s="23">
        <v>664195</v>
      </c>
      <c r="J244" s="23">
        <v>664195</v>
      </c>
      <c r="K244" s="24">
        <v>1</v>
      </c>
      <c r="L244" s="24">
        <v>0</v>
      </c>
      <c r="M244" s="25">
        <v>0</v>
      </c>
      <c r="N244" s="12"/>
      <c r="O244" s="13"/>
      <c r="P244" s="13"/>
      <c r="Q244" s="13"/>
      <c r="R244" s="13"/>
    </row>
    <row r="245" spans="1:13" ht="15">
      <c r="A245" s="32"/>
      <c r="B245" s="32"/>
      <c r="C245" s="33"/>
      <c r="D245" s="34" t="s">
        <v>560</v>
      </c>
      <c r="E245" s="35"/>
      <c r="F245" s="34"/>
      <c r="G245" s="34"/>
      <c r="H245" s="36"/>
      <c r="I245" s="37">
        <f>SUM(I7:I244)</f>
        <v>359332360</v>
      </c>
      <c r="J245" s="37">
        <f aca="true" t="shared" si="4" ref="J245:M245">SUM(J7:J244)</f>
        <v>916541915</v>
      </c>
      <c r="K245" s="38">
        <f t="shared" si="4"/>
        <v>480.53</v>
      </c>
      <c r="L245" s="38">
        <f t="shared" si="4"/>
        <v>163.75</v>
      </c>
      <c r="M245" s="37">
        <f t="shared" si="4"/>
        <v>-557209555</v>
      </c>
    </row>
  </sheetData>
  <mergeCells count="1">
    <mergeCell ref="D3:M3"/>
  </mergeCells>
  <printOptions/>
  <pageMargins left="0.7" right="0.7" top="0.75" bottom="0.75" header="0.3" footer="0.3"/>
  <pageSetup fitToHeight="0" fitToWidth="1" horizontalDpi="600" verticalDpi="600" orientation="landscape" scale="5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Rubardt, Aaron</DisplayName>
        <AccountId>644</AccountId>
        <AccountType/>
      </UserInfo>
      <UserInfo>
        <DisplayName>Pflum, Kapena</DisplayName>
        <AccountId>2237</AccountId>
        <AccountType/>
      </UserInfo>
      <UserInfo>
        <DisplayName>Ross, Katie-PSB</DisplayName>
        <AccountId>3764</AccountId>
        <AccountType/>
      </UserInfo>
      <UserInfo>
        <DisplayName>Walsh, James</DisplayName>
        <AccountId>335</AccountId>
        <AccountType/>
      </UserInfo>
    </SharedWithUsers>
    <Proposed_x002f_Passed_x0020__x0023__x003a_ xmlns="308dc21f-8940-46b7-9ee9-f86b439897b1" xsi:nil="true"/>
    <PSBReviewer xmlns="5749be02-1652-4e46-a5f7-bcebca5f275b">
      <UserInfo>
        <DisplayName/>
        <AccountId xsi:nil="true"/>
        <AccountType/>
      </UserInfo>
    </PSBReview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E386B8-47F7-4B7C-AAC4-F96B9CB12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95F4AB-A8A6-4480-A804-0D62E235E7C1}">
  <ds:schemaRefs>
    <ds:schemaRef ds:uri="http://purl.org/dc/dcmitype/"/>
    <ds:schemaRef ds:uri="cc811197-5a73-4d86-a206-c117da05ddaa"/>
    <ds:schemaRef ds:uri="http://schemas.microsoft.com/sharepoint/v3"/>
    <ds:schemaRef ds:uri="http://purl.org/dc/elements/1.1/"/>
    <ds:schemaRef ds:uri="http://schemas.openxmlformats.org/package/2006/metadata/core-properties"/>
    <ds:schemaRef ds:uri="http://schemas.microsoft.com/office/infopath/2007/PartnerControls"/>
    <ds:schemaRef ds:uri="5749be02-1652-4e46-a5f7-bcebca5f275b"/>
    <ds:schemaRef ds:uri="http://schemas.microsoft.com/office/2006/documentManagement/types"/>
    <ds:schemaRef ds:uri="308dc21f-8940-46b7-9ee9-f86b439897b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EE758737-96CA-4428-8DA8-D5BBB19AEF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crosswalk</dc:title>
  <dc:subject/>
  <dc:creator/>
  <cp:keywords/>
  <dc:description/>
  <cp:lastModifiedBy/>
  <dcterms:created xsi:type="dcterms:W3CDTF">2021-09-16T22:10:37Z</dcterms:created>
  <dcterms:modified xsi:type="dcterms:W3CDTF">2021-09-28T23:48:10Z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ies>
</file>