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codeName="ThisWorkbook" defaultThemeVersion="124226"/>
  <bookViews>
    <workbookView xWindow="42151" yWindow="63691" windowWidth="23910" windowHeight="14685" firstSheet="1" activeTab="2"/>
  </bookViews>
  <sheets>
    <sheet name="1.  Instructions" sheetId="3" state="hidden" r:id="rId1"/>
    <sheet name="2a.  Simple Form Data Entry" sheetId="2" r:id="rId2"/>
    <sheet name="3a.  Simple Form Fiscal Note" sheetId="1" r:id="rId3"/>
    <sheet name="2b.  Complex Form Data Entry" sheetId="9" state="hidden" r:id="rId4"/>
    <sheet name="3b.  Complex Form Fiscal Note" sheetId="10" state="hidden" r:id="rId5"/>
  </sheets>
  <definedNames>
    <definedName name="_xlnm.Print_Area" localSheetId="2">'3a.  Simple Form Fiscal Note'!$A$1:$S$121</definedName>
    <definedName name="_xlnm.Print_Area" localSheetId="4">'3b.  Complex Form Fiscal Note'!$A$1:$S$133</definedName>
  </definedNames>
  <calcPr calcId="191028"/>
  <extLst/>
</workbook>
</file>

<file path=xl/comments3.xml><?xml version="1.0" encoding="utf-8"?>
<comments xmlns="http://schemas.openxmlformats.org/spreadsheetml/2006/main">
  <authors>
    <author>tc={9774DE18-1601-4360-9BD0-67B07D46BA64}</author>
    <author>tc={6D6B48CF-2FE1-4C36-9AA1-C0C16773FB01}</author>
    <author>tc={5F795E8E-73C7-4B1A-916C-7618B5B9BB76}</author>
  </authors>
  <commentList>
    <comment ref="E17" authorId="0">
      <text>
        <r>
          <t>[Threaded comment]
Your version of Excel allows you to read this threaded comment; however, any edits to it will get removed if the file is opened in a newer version of Excel. Learn more: https://go.microsoft.com/fwlink/?linkid=870924
Comment:
    add the same note as above. don't write the number</t>
        </r>
      </text>
    </comment>
    <comment ref="I24" authorId="1">
      <text>
        <r>
          <t>[Threaded comment]
Your version of Excel allows you to read this threaded comment; however, any edits to it will get removed if the file is opened in a newer version of Excel. Learn more: https://go.microsoft.com/fwlink/?linkid=870924
Comment:
    need to adjust year in simple entry form $12 in 2021 and 2022</t>
        </r>
      </text>
    </comment>
    <comment ref="H34" authorId="2">
      <text>
        <r>
          <t>[Threaded comment]
Your version of Excel allows you to read this threaded comment; however, any edits to it will get removed if the file is opened in a newer version of Excel. Learn more: https://go.microsoft.com/fwlink/?linkid=870924
Comment:
    does this entity pay sales tax? if so, how much would come to king county</t>
        </r>
      </text>
    </comment>
  </commentList>
</comments>
</file>

<file path=xl/sharedStrings.xml><?xml version="1.0" encoding="utf-8"?>
<sst xmlns="http://schemas.openxmlformats.org/spreadsheetml/2006/main" count="704" uniqueCount="184">
  <si>
    <t>Simple Form Data Entry</t>
  </si>
  <si>
    <t>- In the highlighted cells, enter the information requested In this form.</t>
  </si>
  <si>
    <t>Simple data entry field</t>
  </si>
  <si>
    <t>- A fiscal note for the property sale/lease will be generated based on this information (see Fiscal Note tab).</t>
  </si>
  <si>
    <t>Dropdown menu data entry</t>
  </si>
  <si>
    <t>1.  General Transaction Information</t>
  </si>
  <si>
    <t>Financial Plan Element</t>
  </si>
  <si>
    <t>Description/Guidance on Requested Information</t>
  </si>
  <si>
    <t>Data Entry Field</t>
  </si>
  <si>
    <t>Description of Request:</t>
  </si>
  <si>
    <t xml:space="preserve">Title:   </t>
  </si>
  <si>
    <t>Include property name and related agency/service/function.</t>
  </si>
  <si>
    <t xml:space="preserve">Affected Agency and/or Agencies:   </t>
  </si>
  <si>
    <t>Applicable division and department names.</t>
  </si>
  <si>
    <t>Legal Transaction Type:</t>
  </si>
  <si>
    <t>Sale, lease renewal, new lease for new service, relocation, other.</t>
  </si>
  <si>
    <t>Fiscal Transaction Type:</t>
  </si>
  <si>
    <t>1st/2nd/3rd omnibus, biennial review, stand alone ordinance, other.</t>
  </si>
  <si>
    <t xml:space="preserve">Note Prepared By:  </t>
  </si>
  <si>
    <t>FMD finance manager and property agent.</t>
  </si>
  <si>
    <t>Date Prepared:</t>
  </si>
  <si>
    <t>Date in XX/XX/XX text format (i.e., 'XX/XX/XX)</t>
  </si>
  <si>
    <t>Transaction Duration:</t>
  </si>
  <si>
    <t>The term of the lease/agreement or capital investment.  Property sale = NA.</t>
  </si>
  <si>
    <t>Fair Market Value:</t>
  </si>
  <si>
    <t>If not a sale = NA.</t>
  </si>
  <si>
    <t>Current Year:</t>
  </si>
  <si>
    <t>First year of current biennium (in XXXX format, should be odd number).</t>
  </si>
  <si>
    <t>Appropriation Unit Name</t>
  </si>
  <si>
    <t>Appr. Unit Number</t>
  </si>
  <si>
    <t>Department</t>
  </si>
  <si>
    <t>Fund Number</t>
  </si>
  <si>
    <t>Appropriation Units Impacted:</t>
  </si>
  <si>
    <t>All impacted appropriation unit names and numbers and department initials.</t>
  </si>
  <si>
    <t>Projects Impacted:</t>
  </si>
  <si>
    <t>Project numbers impacted by this transaction (enter as 7 digit number with', i.e., 'XXXXXXX).</t>
  </si>
  <si>
    <t>NA</t>
  </si>
  <si>
    <t xml:space="preserve"> </t>
  </si>
  <si>
    <t>2.  Financial Impacts - Net Present Value</t>
  </si>
  <si>
    <r>
      <t xml:space="preserve">An NPV analysis </t>
    </r>
    <r>
      <rPr>
        <b/>
        <i/>
        <u val="single"/>
        <sz val="11"/>
        <color theme="3"/>
        <rFont val="Arial"/>
        <family val="2"/>
      </rPr>
      <t>should be performed for</t>
    </r>
    <r>
      <rPr>
        <i/>
        <sz val="11"/>
        <color theme="3"/>
        <rFont val="Arial"/>
        <family val="2"/>
      </rPr>
      <t xml:space="preserve"> transactions that: 
- Result in </t>
    </r>
    <r>
      <rPr>
        <i/>
        <u val="single"/>
        <sz val="11"/>
        <color theme="3"/>
        <rFont val="Arial"/>
        <family val="2"/>
      </rPr>
      <t>long term financial impacts</t>
    </r>
    <r>
      <rPr>
        <i/>
        <sz val="11"/>
        <color theme="3"/>
        <rFont val="Arial"/>
        <family val="2"/>
      </rPr>
      <t xml:space="preserve">, especially including instances where a transaction represents an upfront cost to be recouped in later years
- Where the transaction represents a </t>
    </r>
    <r>
      <rPr>
        <i/>
        <u val="single"/>
        <sz val="11"/>
        <color theme="3"/>
        <rFont val="Arial"/>
        <family val="2"/>
      </rPr>
      <t>change in policy or opertions</t>
    </r>
    <r>
      <rPr>
        <i/>
        <sz val="11"/>
        <color theme="3"/>
        <rFont val="Arial"/>
        <family val="2"/>
      </rPr>
      <t>, and 
- Where there are viable alternatives with different</t>
    </r>
    <r>
      <rPr>
        <b/>
        <i/>
        <u val="single"/>
        <sz val="11"/>
        <color theme="3"/>
        <rFont val="Arial"/>
        <family val="2"/>
      </rPr>
      <t xml:space="preserve"> </t>
    </r>
    <r>
      <rPr>
        <i/>
        <u val="single"/>
        <sz val="11"/>
        <color theme="3"/>
        <rFont val="Arial"/>
        <family val="2"/>
      </rPr>
      <t>benefits and costs</t>
    </r>
    <r>
      <rPr>
        <i/>
        <sz val="11"/>
        <color theme="3"/>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</si>
  <si>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t>Was an Net Present Value calculation performed?</t>
  </si>
  <si>
    <t>Indicate whether a NPV analysis has been performed.  If no NPV, then indicate why below.</t>
  </si>
  <si>
    <t>N</t>
  </si>
  <si>
    <t>Net Present Value to King County:</t>
  </si>
  <si>
    <t xml:space="preserve">The NPV of the transaction to King County as a whole.   NA = not performed.
</t>
  </si>
  <si>
    <t>Net Present Value to Impacted Agency:</t>
  </si>
  <si>
    <t xml:space="preserve">The NPV of the transaction to the primary customer of the transaction.  NA = not performed.
</t>
  </si>
  <si>
    <t>If an NPV analysis was not performed for either the County or the Agency or both, state rationale here:</t>
  </si>
  <si>
    <t>An NPV analysis was not performed because …</t>
  </si>
  <si>
    <t>3.  Financial Impacts -  Revenue and Expenditure Impacts</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</si>
  <si>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</si>
  <si>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xml:space="preserve">3.1.  Revenue Impacts: </t>
  </si>
  <si>
    <r>
      <t xml:space="preserve">Is the cost of the transaction partially or entirely covered by </t>
    </r>
    <r>
      <rPr>
        <b/>
        <u val="single"/>
        <sz val="11"/>
        <rFont val="Univers"/>
        <family val="2"/>
      </rPr>
      <t>fund balance</t>
    </r>
    <r>
      <rPr>
        <sz val="11"/>
        <rFont val="Univers"/>
        <family val="2"/>
      </rPr>
      <t>?</t>
    </r>
  </si>
  <si>
    <t xml:space="preserve">          If yes, indicate fund balance amount:
         (enter as text, including $ and ,)</t>
  </si>
  <si>
    <t>$5,000</t>
  </si>
  <si>
    <r>
      <t xml:space="preserve">Is the activity partially or entirely covered by </t>
    </r>
    <r>
      <rPr>
        <b/>
        <u val="single"/>
        <sz val="11"/>
        <rFont val="Univers"/>
        <family val="2"/>
      </rPr>
      <t>reallocation of grants</t>
    </r>
    <r>
      <rPr>
        <sz val="11"/>
        <rFont val="Univers"/>
        <family val="2"/>
      </rPr>
      <t>?</t>
    </r>
  </si>
  <si>
    <t xml:space="preserve">          If yes, indicate grant amount:
          (enter as text, including $ and ,)</t>
  </si>
  <si>
    <t>$3,000</t>
  </si>
  <si>
    <r>
      <t xml:space="preserve">Indicate new revenue provided to KC appropriation units as a result of this transaction.  Fund balance and reallocated grant revenue </t>
    </r>
    <r>
      <rPr>
        <b/>
        <i/>
        <u val="single"/>
        <sz val="11"/>
        <color theme="3"/>
        <rFont val="Arial"/>
        <family val="2"/>
      </rPr>
      <t>ARE NOT</t>
    </r>
    <r>
      <rPr>
        <i/>
        <sz val="11"/>
        <color theme="3"/>
        <rFont val="Arial"/>
        <family val="2"/>
      </rPr>
      <t xml:space="preserve"> new revenue.</t>
    </r>
  </si>
  <si>
    <t>Project</t>
  </si>
  <si>
    <t>Revenue Account Code and Source/Description</t>
  </si>
  <si>
    <t>Sum of Outyear Impacts</t>
  </si>
  <si>
    <t>3.2.  Expenditures Impacts:</t>
  </si>
  <si>
    <t>Indicate expenditure impacts in the categories indicated and defined below that result from this transaction.</t>
  </si>
  <si>
    <t>Descriptions of Expenditure Categories:</t>
  </si>
  <si>
    <t>Real Estate Services Labor Costs</t>
  </si>
  <si>
    <t>Labor costs that RES has incurred associated with this transaction.</t>
  </si>
  <si>
    <t>King County Project Management</t>
  </si>
  <si>
    <t>Project management to be incurred in association with this transaction.</t>
  </si>
  <si>
    <t>Lease Payments/Associated O&amp;M</t>
  </si>
  <si>
    <t>Lease payments as well as associated O&amp;M for the life of the agreement.</t>
  </si>
  <si>
    <t>Service Costs (Appraisal, Title, Move)</t>
  </si>
  <si>
    <t>Moving/relocation costs, appraisal costs, title fees, and other services provided in support of the transaction.</t>
  </si>
  <si>
    <t>Tenant and Other Improvements</t>
  </si>
  <si>
    <t>Tenant improvements , other capital costs, furnishings, equipment, etc.</t>
  </si>
  <si>
    <t>10% Art for General Fund Transactions</t>
  </si>
  <si>
    <t>Other Transaction Costs</t>
  </si>
  <si>
    <t>Items that do not fit in the above categories.  Contact  the PSB budget analyst for this transaction if other costs exceed 20% of total expenditures.</t>
  </si>
  <si>
    <t>Appropriation Unit/Project Combination #1</t>
  </si>
  <si>
    <t>Appropriation Unit</t>
  </si>
  <si>
    <t>Project Number</t>
  </si>
  <si>
    <t>Expenditure Category</t>
  </si>
  <si>
    <t>Expenditure Notes</t>
  </si>
  <si>
    <t>Appropriation Unit/Project Combination #2</t>
  </si>
  <si>
    <t>Appropriation Unit/Project Combination #3</t>
  </si>
  <si>
    <t>Appropriation Unit/Project Combination #4</t>
  </si>
  <si>
    <t>Appropriation Unit/Project Combination #5</t>
  </si>
  <si>
    <t>Appropriation Unit/Project Combination #6</t>
  </si>
  <si>
    <t>4.  Appropriation Impacts</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</si>
  <si>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</si>
  <si>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 If the transaction has potential capital appropriation impacts within the 6-year CIP but outside of the current biennium, indicate the estimated planning-level costs in the appropriate cells.</t>
  </si>
  <si>
    <t>The transaction was anticipated in the adopted budget(s) so no appropriation impact is anticipated.</t>
  </si>
  <si>
    <t>The transaction results in expenditures, but impacts can be absorbed within the current budget appropriation(s).</t>
  </si>
  <si>
    <t>Total 6-Year</t>
  </si>
  <si>
    <t>Appropriation Notes</t>
  </si>
  <si>
    <t>CIP Outyear</t>
  </si>
  <si>
    <t>Allocation Change</t>
  </si>
  <si>
    <t>Planning-
Level Costs</t>
  </si>
  <si>
    <t>5.  Notes</t>
  </si>
  <si>
    <t>Is the transaction a sale that primarily generates revenue?</t>
  </si>
  <si>
    <t>Is the transaction backed by new revenue? (if above is Y, mark this as N)</t>
  </si>
  <si>
    <t>Y</t>
  </si>
  <si>
    <t>Does the new revenue include grant revenue?</t>
  </si>
  <si>
    <t>If the project has been grant backed, has the grant been awarded?</t>
  </si>
  <si>
    <t>If the transaction is backed by new revenue, has the revenue been received?</t>
  </si>
  <si>
    <t>If revenue has not been received, when and how will it be received?</t>
  </si>
  <si>
    <t>The new revenue will be received by …</t>
  </si>
  <si>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</si>
  <si>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 xml:space="preserve">- </t>
  </si>
  <si>
    <t>Enter additional notes as necessary directly in fiscal note form.</t>
  </si>
  <si>
    <t>The transaction involves the sale of a property and the expenditures associated with this sale are limited to transaction costs.  No long-term expenditures requiring resource backing are associated with this transaction.</t>
  </si>
  <si>
    <t>Some deminimus costs, such as minor reductions in maintenance costs, may not be included in this fiscal note.</t>
  </si>
  <si>
    <r>
      <t xml:space="preserve">KING COUNTY FISCAL NOTE </t>
    </r>
    <r>
      <rPr>
        <b/>
        <i/>
        <sz val="14"/>
        <color theme="1"/>
        <rFont val="Univers"/>
        <family val="2"/>
      </rPr>
      <t>- Property Leases and Sales</t>
    </r>
  </si>
  <si>
    <t>GENERAL TRANSACTION INFORMATION</t>
  </si>
  <si>
    <t xml:space="preserve">Ordinance/Motion:  </t>
  </si>
  <si>
    <t>yrs</t>
  </si>
  <si>
    <t xml:space="preserve">Affected Agency/Agencies:   </t>
  </si>
  <si>
    <t xml:space="preserve">Note Reviewed By:   </t>
  </si>
  <si>
    <t>Date Reviewed:</t>
  </si>
  <si>
    <t>FINANCIAL IMPACTS</t>
  </si>
  <si>
    <t>Part 1 - Net Present Value Analysis Results</t>
  </si>
  <si>
    <t>Net Present Value to King County 
(all impacts): ***</t>
  </si>
  <si>
    <r>
      <t>Net Present Value to Primary Impacted Agency 
(customer of transaction):</t>
    </r>
    <r>
      <rPr>
        <b/>
        <vertAlign val="superscript"/>
        <sz val="10.5"/>
        <rFont val="Univers"/>
        <family val="2"/>
      </rPr>
      <t xml:space="preserve"> ***</t>
    </r>
  </si>
  <si>
    <t>Part 2 - Revenue and Expenditure Impacts</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</si>
  <si>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</si>
  <si>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Revenue to: </t>
    </r>
    <r>
      <rPr>
        <vertAlign val="superscript"/>
        <sz val="10.5"/>
        <rFont val="Univers"/>
        <family val="2"/>
      </rPr>
      <t>2,3,5</t>
    </r>
  </si>
  <si>
    <t xml:space="preserve">Appr. Number </t>
  </si>
  <si>
    <t xml:space="preserve">Department </t>
  </si>
  <si>
    <t>Revenue Account Code 
and Source/Description</t>
  </si>
  <si>
    <r>
      <t xml:space="preserve">Sum of Outyear Impacts </t>
    </r>
    <r>
      <rPr>
        <vertAlign val="superscript"/>
        <sz val="10.5"/>
        <rFont val="Arial"/>
        <family val="2"/>
      </rPr>
      <t>2</t>
    </r>
  </si>
  <si>
    <t xml:space="preserve">TOTAL </t>
  </si>
  <si>
    <r>
      <t>Expenditures from:</t>
    </r>
    <r>
      <rPr>
        <sz val="10.5"/>
        <rFont val="Univers"/>
        <family val="2"/>
      </rPr>
      <t xml:space="preserve"> </t>
    </r>
    <r>
      <rPr>
        <vertAlign val="superscript"/>
        <sz val="10.5"/>
        <rFont val="Univers"/>
        <family val="2"/>
      </rPr>
      <t>2,3,4,5</t>
    </r>
  </si>
  <si>
    <t>Appropriation Unit/Expenditure Type</t>
  </si>
  <si>
    <t>SUBTOTAL</t>
  </si>
  <si>
    <t>TOTAL</t>
  </si>
  <si>
    <t>APPROPRIATION IMPACTS</t>
  </si>
  <si>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</si>
  <si>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Appr. Number</t>
  </si>
  <si>
    <t>Total 6-Year CIP Outyear Planning Level Costs</t>
  </si>
  <si>
    <t>Assumption and Additional Notes:</t>
  </si>
  <si>
    <t>***</t>
  </si>
  <si>
    <t>1.</t>
  </si>
  <si>
    <t>If the expenditure impact equals or exceeds five percent of the fund expenditures, a copy of the most recent applicable appropriation unit financial plan is attached to this transmittal.</t>
  </si>
  <si>
    <t>2.</t>
  </si>
  <si>
    <t>The sum of outyear impacts is provided for capital projects and agreements.  This sum for revenue and expenditures includes all revenues/expenditures for the duration of the lease/other agreement or life of the capital investment.</t>
  </si>
  <si>
    <t>3.</t>
  </si>
  <si>
    <t>4.</t>
  </si>
  <si>
    <t>5.</t>
  </si>
  <si>
    <t xml:space="preserve">A detailed explanation of how the revenue/expenditure impacts were developed is provided below, including major assumptions made in developing the values presented in the fiscal note and other supporting data: </t>
  </si>
  <si>
    <t>Complex Form Data Entry</t>
  </si>
  <si>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</si>
  <si>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t>
  </si>
  <si>
    <t>Enter additional notes as necessary directly in fiscal note form</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</si>
  <si>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r>
      <rPr>
        <vertAlign val="superscript"/>
        <sz val="10.5"/>
        <rFont val="Univers"/>
        <family val="2"/>
      </rPr>
      <t>1</t>
    </r>
  </si>
  <si>
    <r>
      <t>Expenditures from:</t>
    </r>
    <r>
      <rPr>
        <vertAlign val="superscript"/>
        <sz val="10.5"/>
        <rFont val="Univers"/>
        <family val="2"/>
      </rPr>
      <t xml:space="preserve"> 2,3,4,5</t>
    </r>
  </si>
  <si>
    <r>
      <t xml:space="preserve">KING COUNTY FISCAL NOTE </t>
    </r>
    <r>
      <rPr>
        <b/>
        <i/>
        <sz val="14"/>
        <color theme="1"/>
        <rFont val="Univers"/>
        <family val="2"/>
      </rPr>
      <t>- Property Leases and Sales (continued)</t>
    </r>
  </si>
  <si>
    <t>Total 6-Year CIP Outyear Planning Levele Costs</t>
  </si>
  <si>
    <t>Ground Lease for Affordable Housing on Metro-owned property at Northgate</t>
  </si>
  <si>
    <t>Capital Division, Metro Transit Department</t>
  </si>
  <si>
    <t xml:space="preserve">Ground Lease </t>
  </si>
  <si>
    <t>Stand alone ordinance</t>
  </si>
  <si>
    <t>75 years</t>
  </si>
  <si>
    <t>1028730</t>
  </si>
  <si>
    <t>0</t>
  </si>
  <si>
    <t>Appoval of the transaction documents to support the delivery of Affordable Housing at Northgate</t>
  </si>
  <si>
    <t>MTD</t>
  </si>
  <si>
    <t>Metro Transit Department</t>
  </si>
  <si>
    <t>The property was appraised for $12,850,000 in February of 2021.</t>
  </si>
  <si>
    <t>Total lease proceeds</t>
  </si>
  <si>
    <t>Sarah Lovell / Greg Svidenko</t>
  </si>
  <si>
    <t>9/10/21</t>
  </si>
  <si>
    <t>fair market value of the property net of total lease proceeds</t>
  </si>
  <si>
    <t>(appraisal)</t>
  </si>
  <si>
    <t>Shelley De Wys</t>
  </si>
  <si>
    <t>9/13/21</t>
  </si>
  <si>
    <t>Costs associcated with permit package review and TOD project manangement.</t>
  </si>
  <si>
    <t>De minimis costs assciated with maintaining the comfort station.</t>
  </si>
  <si>
    <t>Estimated one-time fee to cover the cost of delivering the comfort station.</t>
  </si>
  <si>
    <t>a) The terms and conditions of the long term lease agreement reflect the clear policy intent of a recent change in State law regarding support for affordable housing and the approval by nearly 69% of the County's voters of Charter Amendment 2 at the November 2020 general election. The rationale for this transaction is based on a policy decision by the Executive and preliminary guidance from the Council. While there are options for disposing of the property that would generate a higher return, the Executive's proposal is based on the priority he assigns to developing affordable housing and the flexibility provided by the Legislature and the County's voters.</t>
  </si>
  <si>
    <t>b) In addition to the fiscal impacts shown above, $20 million from King County DCHS TOD Bond fund has been allocated for this project. These funds will be made available to the development team once the ground lease closes once all necessary permits are issued. The expected timing of the ground lease closing is approimately 24 months after King County Council approves the tranasaction documents in form.</t>
  </si>
  <si>
    <t xml:space="preserve"> See note 5a</t>
  </si>
  <si>
    <t>Real estate appraisal, title, etc. Assumed closing in 2023.</t>
  </si>
  <si>
    <t xml:space="preserve">Fund balance is being used to cover indicated expenditures.  </t>
  </si>
  <si>
    <t>c) The total project management cost incurred before 2021 includes all of the planning activies associated with developing and supporting the original RFP and RFQ/C for Metro's Northgate TOD properties.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</si>
</sst>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
  </numFmts>
  <fonts count="48">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0"/>
      <name val="Arial"/>
      <family val="2"/>
    </font>
    <font>
      <b/>
      <sz val="11"/>
      <name val="Univers"/>
      <family val="2"/>
    </font>
    <font>
      <b/>
      <sz val="12"/>
      <name val="Arial"/>
      <family val="2"/>
    </font>
    <font>
      <b/>
      <sz val="14"/>
      <name val="Arial"/>
      <family val="2"/>
    </font>
    <font>
      <b/>
      <sz val="16"/>
      <name val="Arial"/>
      <family val="2"/>
    </font>
    <font>
      <sz val="10.5"/>
      <color rgb="FFFF0000"/>
      <name val="Univers"/>
      <family val="2"/>
    </font>
    <font>
      <i/>
      <sz val="10"/>
      <color theme="3" tint="0.39998000860214233"/>
      <name val="Univers"/>
      <family val="2"/>
    </font>
    <font>
      <i/>
      <sz val="10.5"/>
      <color theme="4"/>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i/>
      <sz val="14"/>
      <name val="Arial"/>
      <family val="2"/>
    </font>
    <font>
      <b/>
      <sz val="14"/>
      <color theme="1"/>
      <name val="Univers"/>
      <family val="2"/>
    </font>
    <font>
      <b/>
      <i/>
      <sz val="14"/>
      <color theme="1"/>
      <name val="Univers"/>
      <family val="2"/>
    </font>
    <font>
      <i/>
      <sz val="10"/>
      <color rgb="FFC00000"/>
      <name val="Univers"/>
      <family val="2"/>
    </font>
    <font>
      <i/>
      <sz val="10.5"/>
      <color theme="1"/>
      <name val="Univers"/>
      <family val="2"/>
    </font>
    <font>
      <b/>
      <i/>
      <sz val="10.5"/>
      <color theme="1"/>
      <name val="Univers"/>
      <family val="2"/>
    </font>
    <font>
      <b/>
      <sz val="18"/>
      <name val="Arial"/>
      <family val="2"/>
    </font>
    <font>
      <sz val="11"/>
      <name val="Arial"/>
      <family val="2"/>
    </font>
    <font>
      <sz val="11"/>
      <name val="Univers"/>
      <family val="2"/>
    </font>
    <font>
      <i/>
      <sz val="11"/>
      <color rgb="FFC00000"/>
      <name val="Univers"/>
      <family val="2"/>
    </font>
    <font>
      <sz val="11"/>
      <color theme="1"/>
      <name val="Univers"/>
      <family val="2"/>
    </font>
    <font>
      <sz val="11"/>
      <color theme="1"/>
      <name val="Arial"/>
      <family val="2"/>
    </font>
    <font>
      <i/>
      <sz val="11"/>
      <color theme="4"/>
      <name val="Arial"/>
      <family val="2"/>
    </font>
    <font>
      <sz val="11"/>
      <color rgb="FFC00000"/>
      <name val="Arial"/>
      <family val="2"/>
    </font>
    <font>
      <b/>
      <sz val="11"/>
      <name val="Arial"/>
      <family val="2"/>
    </font>
    <font>
      <i/>
      <sz val="11"/>
      <color theme="3"/>
      <name val="Univers"/>
      <family val="2"/>
    </font>
    <font>
      <sz val="11"/>
      <color theme="3"/>
      <name val="Arial"/>
      <family val="2"/>
    </font>
    <font>
      <i/>
      <sz val="11"/>
      <color theme="3"/>
      <name val="Arial"/>
      <family val="2"/>
    </font>
    <font>
      <i/>
      <u val="single"/>
      <sz val="11"/>
      <color theme="3"/>
      <name val="Arial"/>
      <family val="2"/>
    </font>
    <font>
      <b/>
      <i/>
      <u val="single"/>
      <sz val="11"/>
      <color theme="3"/>
      <name val="Arial"/>
      <family val="2"/>
    </font>
    <font>
      <b/>
      <u val="single"/>
      <sz val="11"/>
      <name val="Univers"/>
      <family val="2"/>
    </font>
    <font>
      <i/>
      <u val="single"/>
      <sz val="10.5"/>
      <name val="Univers"/>
      <family val="2"/>
    </font>
    <font>
      <b/>
      <sz val="8"/>
      <name val="Arial"/>
      <family val="2"/>
    </font>
  </fonts>
  <fills count="7">
    <fill>
      <patternFill/>
    </fill>
    <fill>
      <patternFill patternType="gray125"/>
    </fill>
    <fill>
      <patternFill patternType="solid">
        <fgColor theme="1" tint="0.4999800026416778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68">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right/>
      <top style="double"/>
      <bottom/>
    </border>
    <border>
      <left/>
      <right/>
      <top/>
      <bottom style="double"/>
    </border>
    <border>
      <left/>
      <right/>
      <top style="medium"/>
      <bottom style="double"/>
    </border>
    <border>
      <left style="thin"/>
      <right/>
      <top style="medium"/>
      <bottom style="medium"/>
    </border>
    <border>
      <left/>
      <right style="thin"/>
      <top style="medium"/>
      <bottom style="medium"/>
    </border>
    <border>
      <left style="medium"/>
      <right style="medium"/>
      <top/>
      <bottom style="medium"/>
    </border>
    <border>
      <left/>
      <right style="thin"/>
      <top style="medium"/>
      <bottom/>
    </border>
    <border>
      <left/>
      <right style="thin"/>
      <top/>
      <bottom style="medium"/>
    </border>
    <border>
      <left style="thin"/>
      <right style="medium"/>
      <top style="medium"/>
      <bottom style="medium"/>
    </border>
    <border>
      <left style="medium"/>
      <right style="medium"/>
      <top style="medium"/>
      <bottom/>
    </border>
    <border>
      <left/>
      <right style="thin"/>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style="thin"/>
      <right/>
      <top style="thin"/>
      <bottom style="thin"/>
    </border>
    <border>
      <left style="thin"/>
      <right style="thin"/>
      <top/>
      <bottom style="medium"/>
    </border>
    <border>
      <left style="thin"/>
      <right style="thin"/>
      <top style="medium"/>
      <bottom/>
    </border>
    <border>
      <left style="medium"/>
      <right/>
      <top/>
      <bottom style="medium"/>
    </border>
    <border>
      <left style="medium"/>
      <right/>
      <top style="medium"/>
      <bottom/>
    </border>
    <border>
      <left/>
      <right/>
      <top style="medium"/>
      <bottom/>
    </border>
    <border>
      <left/>
      <right style="medium"/>
      <top style="medium"/>
      <bottom/>
    </border>
    <border>
      <left/>
      <right/>
      <top style="double"/>
      <bottom style="double"/>
    </border>
    <border>
      <left/>
      <right style="medium"/>
      <top/>
      <bottom style="medium"/>
    </border>
    <border>
      <left style="medium"/>
      <right/>
      <top style="medium"/>
      <bottom style="thin"/>
    </border>
    <border>
      <left/>
      <right style="medium"/>
      <top style="medium"/>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right style="medium"/>
      <top/>
      <bottom style="thin"/>
    </border>
    <border>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68">
    <xf numFmtId="0" fontId="0" fillId="0" borderId="0" xfId="0"/>
    <xf numFmtId="0" fontId="0" fillId="0" borderId="0" xfId="0" applyAlignment="1">
      <alignment/>
    </xf>
    <xf numFmtId="0" fontId="1" fillId="0" borderId="0" xfId="0" applyFont="1" applyBorder="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8" fillId="0" borderId="7" xfId="0" applyFont="1" applyBorder="1"/>
    <xf numFmtId="0" fontId="1" fillId="0" borderId="5" xfId="0" applyFont="1" applyBorder="1" applyAlignment="1">
      <alignment horizontal="center" wrapText="1"/>
    </xf>
    <xf numFmtId="0" fontId="18" fillId="0" borderId="4" xfId="0" applyFont="1" applyBorder="1"/>
    <xf numFmtId="0" fontId="18"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8" fillId="0" borderId="12" xfId="0" applyFont="1" applyBorder="1"/>
    <xf numFmtId="0" fontId="18"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17" xfId="0" applyFont="1" applyFill="1" applyBorder="1"/>
    <xf numFmtId="3" fontId="1" fillId="0" borderId="18" xfId="0" applyNumberFormat="1" applyFont="1" applyBorder="1"/>
    <xf numFmtId="3" fontId="1" fillId="0" borderId="19" xfId="0" applyNumberFormat="1" applyFont="1" applyBorder="1"/>
    <xf numFmtId="3" fontId="1" fillId="0" borderId="20" xfId="0" applyNumberFormat="1" applyFont="1" applyBorder="1"/>
    <xf numFmtId="0" fontId="1" fillId="0" borderId="0" xfId="0" applyFont="1" applyBorder="1"/>
    <xf numFmtId="0" fontId="1" fillId="0" borderId="21" xfId="0" applyFont="1" applyFill="1" applyBorder="1" applyAlignment="1">
      <alignment horizontal="right"/>
    </xf>
    <xf numFmtId="0" fontId="1" fillId="0" borderId="22"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8" fillId="0" borderId="3" xfId="0" applyFont="1" applyBorder="1"/>
    <xf numFmtId="0" fontId="1" fillId="2" borderId="21" xfId="0" applyFont="1" applyFill="1" applyBorder="1" applyAlignment="1">
      <alignment horizontal="center"/>
    </xf>
    <xf numFmtId="0" fontId="18" fillId="0" borderId="6" xfId="0" applyFont="1" applyBorder="1" applyAlignment="1">
      <alignment horizontal="left" wrapText="1"/>
    </xf>
    <xf numFmtId="0" fontId="1" fillId="0" borderId="5" xfId="0" applyFont="1" applyFill="1" applyBorder="1" applyAlignment="1">
      <alignment horizontal="left"/>
    </xf>
    <xf numFmtId="0" fontId="1" fillId="0" borderId="21" xfId="0" applyFont="1" applyFill="1" applyBorder="1" applyAlignment="1">
      <alignment horizontal="left"/>
    </xf>
    <xf numFmtId="0" fontId="0" fillId="0" borderId="0" xfId="0" applyFont="1"/>
    <xf numFmtId="0" fontId="21" fillId="0" borderId="23" xfId="0" applyFont="1" applyBorder="1"/>
    <xf numFmtId="0" fontId="23" fillId="0" borderId="0" xfId="0" applyFont="1"/>
    <xf numFmtId="0" fontId="0" fillId="0" borderId="0" xfId="0" applyFont="1" applyAlignment="1" quotePrefix="1">
      <alignment horizontal="center"/>
    </xf>
    <xf numFmtId="0" fontId="30" fillId="0" borderId="24" xfId="0" applyFont="1" applyFill="1" applyBorder="1" applyAlignment="1">
      <alignment horizontal="left"/>
    </xf>
    <xf numFmtId="0" fontId="29" fillId="0" borderId="0" xfId="0" applyFont="1" applyFill="1" applyBorder="1"/>
    <xf numFmtId="166" fontId="2" fillId="0" borderId="3" xfId="16" applyNumberFormat="1" applyFont="1" applyBorder="1"/>
    <xf numFmtId="0" fontId="18" fillId="0" borderId="16" xfId="0" applyFont="1" applyBorder="1"/>
    <xf numFmtId="0" fontId="18" fillId="0" borderId="0" xfId="0" applyFont="1" applyBorder="1"/>
    <xf numFmtId="0" fontId="1" fillId="0" borderId="17" xfId="0" applyFont="1" applyFill="1" applyBorder="1" applyAlignment="1">
      <alignment horizontal="left"/>
    </xf>
    <xf numFmtId="3" fontId="2" fillId="0" borderId="18" xfId="0" applyNumberFormat="1" applyFont="1" applyBorder="1"/>
    <xf numFmtId="3" fontId="2" fillId="0" borderId="19" xfId="0" applyNumberFormat="1" applyFont="1" applyBorder="1"/>
    <xf numFmtId="3" fontId="2" fillId="0" borderId="20" xfId="0" applyNumberFormat="1" applyFont="1" applyBorder="1"/>
    <xf numFmtId="166" fontId="2" fillId="0" borderId="15" xfId="16" applyNumberFormat="1" applyFont="1" applyBorder="1"/>
    <xf numFmtId="166" fontId="2" fillId="0" borderId="25" xfId="16" applyNumberFormat="1" applyFont="1" applyBorder="1"/>
    <xf numFmtId="166" fontId="2" fillId="0" borderId="26" xfId="16" applyNumberFormat="1" applyFont="1" applyBorder="1"/>
    <xf numFmtId="166" fontId="22"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21" fillId="0" borderId="24" xfId="0" applyFont="1" applyFill="1" applyBorder="1" applyAlignment="1">
      <alignment/>
    </xf>
    <xf numFmtId="0" fontId="21" fillId="0" borderId="0" xfId="0" applyFont="1" applyFill="1" applyBorder="1" applyAlignment="1">
      <alignment horizontal="right"/>
    </xf>
    <xf numFmtId="166" fontId="21" fillId="0" borderId="0" xfId="16" applyNumberFormat="1" applyFont="1" applyFill="1" applyBorder="1" applyAlignment="1">
      <alignment horizontal="right"/>
    </xf>
    <xf numFmtId="0" fontId="24" fillId="0" borderId="0" xfId="0" applyFont="1" applyFill="1" applyBorder="1"/>
    <xf numFmtId="0" fontId="1" fillId="0" borderId="23" xfId="0" applyFont="1" applyFill="1" applyBorder="1"/>
    <xf numFmtId="0" fontId="1" fillId="0" borderId="21" xfId="0" applyFont="1" applyFill="1" applyBorder="1" applyAlignment="1">
      <alignment horizontal="center"/>
    </xf>
    <xf numFmtId="166" fontId="1" fillId="0" borderId="21" xfId="16" applyNumberFormat="1" applyFont="1" applyFill="1" applyBorder="1" applyAlignment="1">
      <alignment horizontal="left"/>
    </xf>
    <xf numFmtId="0" fontId="1" fillId="0" borderId="4" xfId="0" applyFont="1" applyFill="1" applyBorder="1"/>
    <xf numFmtId="1" fontId="21" fillId="0" borderId="6" xfId="0" applyNumberFormat="1" applyFont="1" applyFill="1" applyBorder="1" applyAlignment="1">
      <alignment horizontal="center" wrapText="1"/>
    </xf>
    <xf numFmtId="166" fontId="1" fillId="0" borderId="5" xfId="16" applyNumberFormat="1" applyFont="1" applyFill="1" applyBorder="1" applyAlignment="1">
      <alignment horizontal="left"/>
    </xf>
    <xf numFmtId="166" fontId="1" fillId="0" borderId="21" xfId="16" applyNumberFormat="1" applyFont="1" applyFill="1" applyBorder="1"/>
    <xf numFmtId="166" fontId="7" fillId="0" borderId="21" xfId="16" applyNumberFormat="1" applyFont="1" applyFill="1" applyBorder="1" applyAlignment="1">
      <alignment horizontal="center"/>
    </xf>
    <xf numFmtId="166" fontId="7" fillId="0" borderId="22" xfId="16" applyNumberFormat="1" applyFont="1" applyFill="1" applyBorder="1" applyAlignment="1">
      <alignment horizontal="center"/>
    </xf>
    <xf numFmtId="0" fontId="1" fillId="0" borderId="8" xfId="0" applyNumberFormat="1" applyFont="1" applyFill="1" applyBorder="1"/>
    <xf numFmtId="49" fontId="1" fillId="0" borderId="23" xfId="0" applyNumberFormat="1" applyFont="1" applyFill="1" applyBorder="1"/>
    <xf numFmtId="49" fontId="1" fillId="0" borderId="13" xfId="0" applyNumberFormat="1" applyFont="1" applyFill="1" applyBorder="1"/>
    <xf numFmtId="166" fontId="1" fillId="0" borderId="22"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166" fontId="1" fillId="0" borderId="11" xfId="16" applyNumberFormat="1" applyFont="1" applyFill="1" applyBorder="1" applyAlignment="1">
      <alignment horizontal="left"/>
    </xf>
    <xf numFmtId="0" fontId="1" fillId="0" borderId="27" xfId="0" applyFont="1" applyBorder="1"/>
    <xf numFmtId="0" fontId="9" fillId="0" borderId="28" xfId="0" applyFont="1" applyBorder="1"/>
    <xf numFmtId="0" fontId="1" fillId="0" borderId="28" xfId="0" applyFont="1" applyBorder="1"/>
    <xf numFmtId="0" fontId="1" fillId="0" borderId="29" xfId="0" applyFont="1" applyBorder="1" applyAlignment="1">
      <alignment horizontal="center" wrapText="1"/>
    </xf>
    <xf numFmtId="0" fontId="1" fillId="0" borderId="29" xfId="0" applyFont="1" applyBorder="1" applyAlignment="1">
      <alignment horizontal="center"/>
    </xf>
    <xf numFmtId="0" fontId="10" fillId="0" borderId="30"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6" fontId="7" fillId="0" borderId="5" xfId="16" applyNumberFormat="1" applyFont="1" applyFill="1" applyBorder="1" applyAlignment="1">
      <alignment horizontal="center"/>
    </xf>
    <xf numFmtId="44" fontId="1" fillId="0" borderId="21" xfId="16" applyFont="1" applyFill="1" applyBorder="1" applyAlignment="1">
      <alignment horizontal="left"/>
    </xf>
    <xf numFmtId="166" fontId="1" fillId="0" borderId="29" xfId="16" applyNumberFormat="1" applyFont="1" applyBorder="1" applyAlignment="1">
      <alignment horizontal="center" wrapText="1"/>
    </xf>
    <xf numFmtId="166" fontId="1" fillId="0" borderId="22" xfId="16" applyNumberFormat="1" applyFont="1" applyFill="1" applyBorder="1"/>
    <xf numFmtId="0" fontId="0" fillId="0" borderId="0" xfId="0" applyProtection="1">
      <protection locked="0"/>
    </xf>
    <xf numFmtId="0" fontId="25" fillId="0" borderId="0" xfId="0" applyFont="1" applyProtection="1">
      <protection locked="0"/>
    </xf>
    <xf numFmtId="0" fontId="16" fillId="0" borderId="0" xfId="0" applyFont="1" applyProtection="1">
      <protection locked="0"/>
    </xf>
    <xf numFmtId="0" fontId="0" fillId="0" borderId="0" xfId="0" applyAlignment="1" applyProtection="1">
      <alignment vertical="top"/>
      <protection locked="0"/>
    </xf>
    <xf numFmtId="0" fontId="16" fillId="0" borderId="0" xfId="0" applyFont="1" applyAlignment="1" applyProtection="1">
      <alignment vertical="top"/>
      <protection locked="0"/>
    </xf>
    <xf numFmtId="0" fontId="17" fillId="0" borderId="0" xfId="0" applyFont="1" applyAlignment="1" applyProtection="1">
      <alignment horizontal="center" wrapText="1"/>
      <protection locked="0"/>
    </xf>
    <xf numFmtId="0" fontId="17" fillId="0" borderId="0" xfId="0" applyFont="1" applyAlignment="1" applyProtection="1">
      <alignment horizontal="center"/>
      <protection locked="0"/>
    </xf>
    <xf numFmtId="0" fontId="32" fillId="0" borderId="0" xfId="0" applyFont="1" applyProtection="1">
      <protection locked="0"/>
    </xf>
    <xf numFmtId="0" fontId="32" fillId="0" borderId="31" xfId="0" applyFont="1" applyBorder="1" applyAlignment="1" applyProtection="1">
      <alignment vertical="top"/>
      <protection/>
    </xf>
    <xf numFmtId="0" fontId="33" fillId="0" borderId="0" xfId="0" applyFont="1" applyBorder="1" applyAlignment="1" applyProtection="1">
      <alignment horizontal="left" vertical="center" wrapText="1"/>
      <protection locked="0"/>
    </xf>
    <xf numFmtId="0" fontId="0" fillId="0" borderId="32" xfId="0" applyBorder="1" applyProtection="1">
      <protection locked="0"/>
    </xf>
    <xf numFmtId="0" fontId="0" fillId="0" borderId="0" xfId="0" applyBorder="1" applyProtection="1">
      <protection locked="0"/>
    </xf>
    <xf numFmtId="0" fontId="36" fillId="0" borderId="0" xfId="0" applyFont="1" applyBorder="1" applyAlignment="1" applyProtection="1">
      <alignment vertical="top"/>
      <protection locked="0"/>
    </xf>
    <xf numFmtId="0" fontId="36" fillId="0" borderId="0" xfId="0" applyFont="1" applyBorder="1" applyProtection="1">
      <protection locked="0"/>
    </xf>
    <xf numFmtId="0" fontId="32" fillId="0" borderId="0" xfId="0" applyFont="1" applyBorder="1" applyAlignment="1" applyProtection="1">
      <alignment vertical="top"/>
      <protection locked="0"/>
    </xf>
    <xf numFmtId="0" fontId="41" fillId="0" borderId="0" xfId="0" applyFont="1" applyBorder="1" applyAlignment="1" applyProtection="1">
      <alignment vertical="top"/>
      <protection locked="0"/>
    </xf>
    <xf numFmtId="0" fontId="32" fillId="0" borderId="0" xfId="0" applyFont="1" applyBorder="1" applyProtection="1">
      <protection locked="0"/>
    </xf>
    <xf numFmtId="0" fontId="42" fillId="0" borderId="0" xfId="0" applyFont="1" applyBorder="1" applyAlignment="1" applyProtection="1">
      <alignment vertical="top"/>
      <protection locked="0"/>
    </xf>
    <xf numFmtId="0" fontId="0" fillId="0" borderId="33" xfId="0" applyBorder="1" applyAlignment="1" applyProtection="1">
      <alignment vertical="top"/>
      <protection locked="0"/>
    </xf>
    <xf numFmtId="0" fontId="0" fillId="0" borderId="33" xfId="0" applyBorder="1" applyProtection="1">
      <protection locked="0"/>
    </xf>
    <xf numFmtId="0" fontId="0" fillId="0" borderId="0" xfId="0" applyBorder="1" applyAlignment="1" applyProtection="1">
      <alignment vertical="top"/>
      <protection locked="0"/>
    </xf>
    <xf numFmtId="0" fontId="16" fillId="0" borderId="32" xfId="0" applyFont="1" applyBorder="1" applyAlignment="1" applyProtection="1">
      <alignment vertical="top"/>
      <protection locked="0"/>
    </xf>
    <xf numFmtId="0" fontId="0" fillId="0" borderId="32" xfId="0" applyBorder="1" applyAlignment="1" applyProtection="1">
      <alignment vertical="top"/>
      <protection locked="0"/>
    </xf>
    <xf numFmtId="0" fontId="37" fillId="0" borderId="0" xfId="0" applyFont="1" applyBorder="1" applyAlignment="1" applyProtection="1">
      <alignment vertical="top" wrapText="1"/>
      <protection locked="0"/>
    </xf>
    <xf numFmtId="0" fontId="16" fillId="0" borderId="0" xfId="0" applyFont="1" applyBorder="1" applyAlignment="1" applyProtection="1">
      <alignment vertical="top"/>
      <protection locked="0"/>
    </xf>
    <xf numFmtId="0" fontId="20" fillId="0" borderId="0" xfId="0" applyFont="1" applyBorder="1" applyAlignment="1" applyProtection="1" quotePrefix="1">
      <alignment wrapText="1"/>
      <protection locked="0"/>
    </xf>
    <xf numFmtId="0" fontId="20" fillId="0" borderId="0" xfId="0" applyFont="1" applyBorder="1" applyAlignment="1" applyProtection="1">
      <alignment wrapText="1"/>
      <protection locked="0"/>
    </xf>
    <xf numFmtId="0" fontId="38" fillId="0" borderId="0" xfId="0" applyFont="1" applyBorder="1" applyProtection="1">
      <protection locked="0"/>
    </xf>
    <xf numFmtId="0" fontId="41" fillId="0" borderId="0" xfId="0" applyFont="1" applyBorder="1" applyProtection="1">
      <protection locked="0"/>
    </xf>
    <xf numFmtId="0" fontId="32" fillId="0" borderId="33" xfId="0" applyFont="1" applyBorder="1" applyAlignment="1" applyProtection="1">
      <alignment vertical="top"/>
      <protection locked="0"/>
    </xf>
    <xf numFmtId="0" fontId="32" fillId="0" borderId="33" xfId="0" applyFont="1" applyBorder="1" applyProtection="1">
      <protection locked="0"/>
    </xf>
    <xf numFmtId="0" fontId="0" fillId="0" borderId="34" xfId="0" applyBorder="1" applyAlignment="1" applyProtection="1">
      <alignment vertical="top"/>
      <protection locked="0"/>
    </xf>
    <xf numFmtId="0" fontId="0" fillId="0" borderId="34" xfId="0" applyBorder="1" applyProtection="1">
      <protection locked="0"/>
    </xf>
    <xf numFmtId="0" fontId="35" fillId="3" borderId="27" xfId="0" applyFont="1" applyFill="1" applyBorder="1" applyAlignment="1" applyProtection="1">
      <alignment horizontal="left" vertical="top"/>
      <protection locked="0"/>
    </xf>
    <xf numFmtId="0" fontId="35" fillId="3" borderId="28" xfId="0" applyFont="1" applyFill="1" applyBorder="1" applyAlignment="1" applyProtection="1">
      <alignment horizontal="left" vertical="top"/>
      <protection locked="0"/>
    </xf>
    <xf numFmtId="0" fontId="35" fillId="3" borderId="30" xfId="0" applyFont="1" applyFill="1" applyBorder="1" applyAlignment="1" applyProtection="1">
      <alignment horizontal="left" vertical="top"/>
      <protection locked="0"/>
    </xf>
    <xf numFmtId="0" fontId="35" fillId="3" borderId="31" xfId="0" applyFont="1" applyFill="1" applyBorder="1" applyAlignment="1" applyProtection="1">
      <alignment horizontal="left" vertical="top"/>
      <protection locked="0"/>
    </xf>
    <xf numFmtId="166" fontId="35" fillId="3" borderId="31" xfId="16" applyNumberFormat="1" applyFont="1" applyFill="1" applyBorder="1" applyAlignment="1" applyProtection="1">
      <alignment horizontal="left" vertical="top"/>
      <protection locked="0"/>
    </xf>
    <xf numFmtId="0" fontId="35" fillId="3" borderId="27" xfId="0" applyFont="1" applyFill="1" applyBorder="1" applyAlignment="1" applyProtection="1">
      <alignment vertical="top"/>
      <protection locked="0"/>
    </xf>
    <xf numFmtId="0" fontId="35" fillId="3" borderId="28" xfId="0" applyFont="1" applyFill="1" applyBorder="1" applyAlignment="1" applyProtection="1">
      <alignment vertical="top"/>
      <protection locked="0"/>
    </xf>
    <xf numFmtId="0" fontId="33" fillId="3" borderId="30" xfId="0" applyFont="1" applyFill="1" applyBorder="1" applyAlignment="1" applyProtection="1">
      <alignment vertical="top"/>
      <protection locked="0"/>
    </xf>
    <xf numFmtId="0" fontId="33" fillId="3" borderId="31" xfId="0" applyFont="1" applyFill="1" applyBorder="1" applyAlignment="1" applyProtection="1">
      <alignment horizontal="left" vertical="top"/>
      <protection locked="0"/>
    </xf>
    <xf numFmtId="165" fontId="33" fillId="3" borderId="31" xfId="18" applyNumberFormat="1" applyFont="1" applyFill="1" applyBorder="1" applyAlignment="1" applyProtection="1">
      <alignment horizontal="center"/>
      <protection locked="0"/>
    </xf>
    <xf numFmtId="49" fontId="35" fillId="3" borderId="31" xfId="0" applyNumberFormat="1" applyFont="1" applyFill="1" applyBorder="1" applyAlignment="1" applyProtection="1">
      <alignment horizontal="right" vertical="top"/>
      <protection locked="0"/>
    </xf>
    <xf numFmtId="0" fontId="33" fillId="3" borderId="28" xfId="0" applyFont="1" applyFill="1" applyBorder="1" applyAlignment="1" applyProtection="1">
      <alignment horizontal="left"/>
      <protection locked="0"/>
    </xf>
    <xf numFmtId="166" fontId="33" fillId="3" borderId="29" xfId="16" applyNumberFormat="1" applyFont="1" applyFill="1" applyBorder="1" applyAlignment="1" applyProtection="1">
      <alignment horizontal="center"/>
      <protection locked="0"/>
    </xf>
    <xf numFmtId="166" fontId="33" fillId="3" borderId="35" xfId="16" applyNumberFormat="1" applyFont="1" applyFill="1" applyBorder="1" applyAlignment="1" applyProtection="1">
      <alignment horizontal="center"/>
      <protection locked="0"/>
    </xf>
    <xf numFmtId="49" fontId="32" fillId="3" borderId="27" xfId="0" applyNumberFormat="1" applyFont="1" applyFill="1" applyBorder="1" applyProtection="1">
      <protection locked="0"/>
    </xf>
    <xf numFmtId="0" fontId="32" fillId="3" borderId="30" xfId="0" applyFont="1" applyFill="1" applyBorder="1" applyProtection="1">
      <protection locked="0"/>
    </xf>
    <xf numFmtId="166" fontId="33" fillId="3" borderId="36" xfId="16" applyNumberFormat="1" applyFont="1" applyFill="1" applyBorder="1" applyAlignment="1" applyProtection="1">
      <alignment horizontal="center"/>
      <protection locked="0"/>
    </xf>
    <xf numFmtId="0" fontId="32" fillId="4" borderId="31" xfId="0" applyFont="1" applyFill="1" applyBorder="1" applyAlignment="1" applyProtection="1">
      <alignment horizontal="left" vertical="center"/>
      <protection locked="0"/>
    </xf>
    <xf numFmtId="49" fontId="32" fillId="4" borderId="31" xfId="0" applyNumberFormat="1" applyFont="1" applyFill="1" applyBorder="1" applyAlignment="1" applyProtection="1">
      <alignment horizontal="left" vertical="center"/>
      <protection locked="0"/>
    </xf>
    <xf numFmtId="1" fontId="32" fillId="4" borderId="37" xfId="0" applyNumberFormat="1" applyFont="1" applyFill="1" applyBorder="1" applyAlignment="1" applyProtection="1">
      <alignment horizontal="left" vertical="center"/>
      <protection locked="0"/>
    </xf>
    <xf numFmtId="1" fontId="32" fillId="4" borderId="31" xfId="0" applyNumberFormat="1" applyFont="1" applyFill="1" applyBorder="1" applyAlignment="1" applyProtection="1">
      <alignment horizontal="left" vertical="center"/>
      <protection locked="0"/>
    </xf>
    <xf numFmtId="0" fontId="32" fillId="4" borderId="31" xfId="0" applyFont="1" applyFill="1" applyBorder="1" applyAlignment="1" applyProtection="1">
      <alignment horizontal="left"/>
      <protection locked="0"/>
    </xf>
    <xf numFmtId="0" fontId="32" fillId="4" borderId="31" xfId="0" applyFont="1" applyFill="1" applyBorder="1" applyAlignment="1" applyProtection="1">
      <alignment vertical="top"/>
      <protection locked="0"/>
    </xf>
    <xf numFmtId="0" fontId="32" fillId="3" borderId="27" xfId="0" applyFont="1" applyFill="1" applyBorder="1" applyProtection="1">
      <protection locked="0"/>
    </xf>
    <xf numFmtId="0" fontId="32" fillId="3" borderId="31" xfId="0" applyFont="1" applyFill="1" applyBorder="1" applyAlignment="1" applyProtection="1">
      <alignment vertical="top"/>
      <protection locked="0"/>
    </xf>
    <xf numFmtId="0" fontId="15" fillId="0" borderId="0" xfId="0" applyFont="1" applyProtection="1" quotePrefix="1">
      <protection locked="0"/>
    </xf>
    <xf numFmtId="0" fontId="15" fillId="0" borderId="0" xfId="0" applyFont="1" applyAlignment="1" applyProtection="1" quotePrefix="1">
      <alignment wrapText="1"/>
      <protection locked="0"/>
    </xf>
    <xf numFmtId="0" fontId="15" fillId="0" borderId="0" xfId="0" applyFont="1" applyProtection="1">
      <protection locked="0"/>
    </xf>
    <xf numFmtId="0" fontId="15" fillId="0" borderId="0" xfId="0" applyFont="1" applyFill="1" applyProtection="1">
      <protection locked="0"/>
    </xf>
    <xf numFmtId="0" fontId="39" fillId="0" borderId="0" xfId="0" applyFont="1" applyAlignment="1" quotePrefix="1">
      <alignment wrapText="1"/>
    </xf>
    <xf numFmtId="0" fontId="39" fillId="0" borderId="0" xfId="0" applyFont="1" applyAlignment="1" applyProtection="1">
      <alignment wrapText="1"/>
      <protection locked="0"/>
    </xf>
    <xf numFmtId="0" fontId="0" fillId="3" borderId="27" xfId="0" applyFill="1" applyBorder="1" applyAlignment="1" applyProtection="1">
      <alignment horizontal="left"/>
      <protection locked="0"/>
    </xf>
    <xf numFmtId="0" fontId="0" fillId="3" borderId="30" xfId="0" applyFill="1" applyBorder="1" applyProtection="1">
      <protection locked="0"/>
    </xf>
    <xf numFmtId="0" fontId="0" fillId="4" borderId="31" xfId="0" applyFont="1" applyFill="1" applyBorder="1" applyAlignment="1" applyProtection="1">
      <alignment horizontal="left" vertical="center"/>
      <protection locked="0"/>
    </xf>
    <xf numFmtId="0" fontId="0" fillId="4" borderId="31" xfId="0" applyFont="1" applyFill="1" applyBorder="1" applyAlignment="1" applyProtection="1">
      <alignment horizontal="left"/>
      <protection locked="0"/>
    </xf>
    <xf numFmtId="0" fontId="21" fillId="0" borderId="33" xfId="0" applyFont="1" applyBorder="1" applyAlignment="1" applyProtection="1">
      <alignment vertical="top" wrapText="1"/>
      <protection locked="0"/>
    </xf>
    <xf numFmtId="0" fontId="0" fillId="4" borderId="0" xfId="0" applyFill="1" applyProtection="1">
      <protection locked="0"/>
    </xf>
    <xf numFmtId="0" fontId="0" fillId="3" borderId="0" xfId="0" applyFill="1" applyProtection="1">
      <protection locked="0"/>
    </xf>
    <xf numFmtId="1" fontId="1" fillId="0" borderId="5" xfId="0" applyNumberFormat="1" applyFont="1" applyFill="1" applyBorder="1" applyAlignment="1">
      <alignment horizontal="center"/>
    </xf>
    <xf numFmtId="0" fontId="40" fillId="0" borderId="0" xfId="0" applyFont="1" applyBorder="1" applyAlignment="1" applyProtection="1" quotePrefix="1">
      <alignment vertical="center" wrapText="1"/>
      <protection locked="0"/>
    </xf>
    <xf numFmtId="0" fontId="40" fillId="0" borderId="0" xfId="0" applyFont="1" applyBorder="1" applyAlignment="1" applyProtection="1">
      <alignment horizontal="left" vertical="center" wrapText="1"/>
      <protection locked="0"/>
    </xf>
    <xf numFmtId="0" fontId="40" fillId="0" borderId="0" xfId="0" applyFont="1" applyBorder="1" applyAlignment="1" applyProtection="1">
      <alignment vertical="center" wrapText="1"/>
      <protection locked="0"/>
    </xf>
    <xf numFmtId="0" fontId="42" fillId="0" borderId="0" xfId="0" applyFont="1" applyBorder="1" applyAlignment="1" applyProtection="1">
      <alignment horizontal="left" vertical="top" wrapText="1"/>
      <protection locked="0"/>
    </xf>
    <xf numFmtId="49" fontId="33" fillId="3" borderId="31" xfId="18" applyNumberFormat="1" applyFont="1" applyFill="1" applyBorder="1" applyAlignment="1" applyProtection="1" quotePrefix="1">
      <alignment horizontal="center"/>
      <protection locked="0"/>
    </xf>
    <xf numFmtId="49" fontId="35" fillId="3" borderId="31" xfId="0" applyNumberFormat="1" applyFont="1" applyFill="1" applyBorder="1" applyAlignment="1" applyProtection="1" quotePrefix="1">
      <alignment horizontal="left" vertical="top"/>
      <protection locked="0"/>
    </xf>
    <xf numFmtId="0" fontId="35" fillId="3" borderId="31" xfId="0" applyFont="1" applyFill="1" applyBorder="1" applyAlignment="1" applyProtection="1" quotePrefix="1">
      <alignment horizontal="left" vertical="top"/>
      <protection locked="0"/>
    </xf>
    <xf numFmtId="0" fontId="41" fillId="0" borderId="0" xfId="0" applyFont="1" applyBorder="1" applyAlignment="1" applyProtection="1" quotePrefix="1">
      <alignment vertical="top" wrapText="1"/>
      <protection locked="0"/>
    </xf>
    <xf numFmtId="0" fontId="21" fillId="0" borderId="38" xfId="0" applyFont="1" applyBorder="1" applyAlignment="1">
      <alignment horizontal="center" wrapText="1"/>
    </xf>
    <xf numFmtId="0" fontId="21" fillId="0" borderId="39" xfId="0" applyFont="1" applyBorder="1" applyAlignment="1">
      <alignment horizontal="center" wrapText="1"/>
    </xf>
    <xf numFmtId="166" fontId="33" fillId="3" borderId="28" xfId="16" applyNumberFormat="1" applyFont="1" applyFill="1" applyBorder="1" applyAlignment="1" applyProtection="1">
      <alignment horizontal="center"/>
      <protection locked="0"/>
    </xf>
    <xf numFmtId="166" fontId="33" fillId="3" borderId="40" xfId="16" applyNumberFormat="1" applyFont="1" applyFill="1" applyBorder="1" applyAlignment="1" applyProtection="1">
      <alignment horizontal="center"/>
      <protection locked="0"/>
    </xf>
    <xf numFmtId="0" fontId="32" fillId="4" borderId="41" xfId="0" applyFont="1" applyFill="1" applyBorder="1" applyAlignment="1" applyProtection="1">
      <alignment vertical="top"/>
      <protection locked="0"/>
    </xf>
    <xf numFmtId="0" fontId="32" fillId="4" borderId="31" xfId="0" applyFont="1" applyFill="1" applyBorder="1" applyAlignment="1" applyProtection="1">
      <alignment horizontal="center" vertical="center"/>
      <protection locked="0"/>
    </xf>
    <xf numFmtId="0" fontId="1" fillId="0" borderId="5" xfId="0" applyFont="1" applyFill="1" applyBorder="1" applyAlignment="1">
      <alignment horizontal="center" wrapText="1"/>
    </xf>
    <xf numFmtId="0" fontId="21" fillId="0" borderId="5" xfId="0"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17" xfId="0" applyFont="1" applyFill="1" applyBorder="1" applyAlignment="1">
      <alignment wrapText="1"/>
    </xf>
    <xf numFmtId="0" fontId="1" fillId="0" borderId="42" xfId="0" applyFont="1" applyFill="1" applyBorder="1" applyAlignment="1">
      <alignment wrapText="1"/>
    </xf>
    <xf numFmtId="0" fontId="18" fillId="0" borderId="3" xfId="0" applyFont="1" applyFill="1" applyBorder="1" applyAlignment="1">
      <alignment wrapText="1"/>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0" fontId="0" fillId="0" borderId="46" xfId="0" applyBorder="1" applyProtection="1">
      <protection locked="0"/>
    </xf>
    <xf numFmtId="0" fontId="20" fillId="0" borderId="46" xfId="0" applyFont="1" applyFill="1" applyBorder="1" applyAlignment="1" applyProtection="1">
      <alignment horizontal="left"/>
      <protection locked="0"/>
    </xf>
    <xf numFmtId="0" fontId="20" fillId="0" borderId="46" xfId="0" applyFont="1" applyFill="1" applyBorder="1" applyProtection="1">
      <protection locked="0"/>
    </xf>
    <xf numFmtId="0" fontId="20" fillId="0" borderId="46" xfId="0" applyFont="1" applyFill="1" applyBorder="1" applyAlignment="1" applyProtection="1">
      <alignment/>
      <protection locked="0"/>
    </xf>
    <xf numFmtId="49" fontId="0" fillId="0" borderId="0" xfId="0" applyNumberFormat="1" applyProtection="1">
      <protection locked="0"/>
    </xf>
    <xf numFmtId="165" fontId="33" fillId="0" borderId="31" xfId="18" applyNumberFormat="1" applyFont="1" applyFill="1" applyBorder="1" applyAlignment="1" applyProtection="1">
      <alignment horizontal="center"/>
      <protection locked="0"/>
    </xf>
    <xf numFmtId="0" fontId="0" fillId="0" borderId="47" xfId="0" applyBorder="1" applyProtection="1">
      <protection locked="0"/>
    </xf>
    <xf numFmtId="0" fontId="0" fillId="0" borderId="48" xfId="0" applyBorder="1" applyProtection="1">
      <protection locked="0"/>
    </xf>
    <xf numFmtId="0" fontId="20" fillId="0" borderId="46" xfId="0" applyFont="1" applyBorder="1" applyAlignment="1" applyProtection="1" quotePrefix="1">
      <alignment wrapText="1"/>
      <protection locked="0"/>
    </xf>
    <xf numFmtId="0" fontId="20" fillId="0" borderId="0" xfId="0" applyFont="1" applyAlignment="1" applyProtection="1" quotePrefix="1">
      <alignment wrapText="1"/>
      <protection locked="0"/>
    </xf>
    <xf numFmtId="0" fontId="19" fillId="0" borderId="0" xfId="0" applyFont="1" applyBorder="1" applyAlignment="1" applyProtection="1">
      <alignment horizontal="left" vertical="center" wrapText="1"/>
      <protection locked="0"/>
    </xf>
    <xf numFmtId="0" fontId="19" fillId="0" borderId="46"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8" fillId="0" borderId="46" xfId="0" applyFont="1" applyBorder="1" applyAlignment="1" applyProtection="1" quotePrefix="1">
      <alignment vertical="center" wrapText="1"/>
      <protection locked="0"/>
    </xf>
    <xf numFmtId="0" fontId="28" fillId="0" borderId="0" xfId="0" applyFont="1" applyBorder="1" applyAlignment="1" applyProtection="1" quotePrefix="1">
      <alignment vertical="center" wrapText="1"/>
      <protection locked="0"/>
    </xf>
    <xf numFmtId="164" fontId="0" fillId="0" borderId="0" xfId="0" applyNumberFormat="1" applyProtection="1">
      <protection locked="0"/>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Protection="1">
      <protection/>
    </xf>
    <xf numFmtId="164" fontId="0" fillId="0" borderId="0" xfId="0" applyNumberFormat="1" applyProtection="1">
      <protection/>
    </xf>
    <xf numFmtId="164" fontId="0" fillId="0" borderId="0" xfId="0" applyNumberFormat="1" applyFont="1" applyProtection="1">
      <protection/>
    </xf>
    <xf numFmtId="0" fontId="32" fillId="0" borderId="0" xfId="0" applyFont="1" applyProtection="1" quotePrefix="1">
      <protection/>
    </xf>
    <xf numFmtId="0" fontId="16" fillId="0" borderId="32" xfId="0" applyFont="1" applyBorder="1" applyProtection="1">
      <protection/>
    </xf>
    <xf numFmtId="0" fontId="0" fillId="0" borderId="32" xfId="0" applyBorder="1" applyProtection="1">
      <protection/>
    </xf>
    <xf numFmtId="0" fontId="0" fillId="0" borderId="0" xfId="0" applyBorder="1" applyProtection="1">
      <protection/>
    </xf>
    <xf numFmtId="0" fontId="13" fillId="0" borderId="33" xfId="0" applyFont="1" applyBorder="1" applyProtection="1">
      <protection/>
    </xf>
    <xf numFmtId="0" fontId="33" fillId="0" borderId="0" xfId="0" applyFont="1" applyBorder="1" applyAlignment="1" applyProtection="1">
      <alignment horizontal="left" vertical="top"/>
      <protection/>
    </xf>
    <xf numFmtId="0" fontId="33" fillId="0" borderId="0" xfId="0" applyFont="1" applyBorder="1" applyAlignment="1" applyProtection="1">
      <alignment vertical="top" wrapText="1"/>
      <protection/>
    </xf>
    <xf numFmtId="0" fontId="33" fillId="0" borderId="0" xfId="0" applyFont="1" applyBorder="1" applyAlignment="1" applyProtection="1">
      <alignment vertical="top"/>
      <protection/>
    </xf>
    <xf numFmtId="0" fontId="33" fillId="0" borderId="0" xfId="0" applyFont="1" applyFill="1" applyBorder="1" applyAlignment="1" applyProtection="1">
      <alignment vertical="top"/>
      <protection/>
    </xf>
    <xf numFmtId="0" fontId="33" fillId="0" borderId="0" xfId="0" applyFont="1" applyFill="1" applyBorder="1" applyAlignment="1" applyProtection="1">
      <alignment horizontal="left" vertical="top"/>
      <protection/>
    </xf>
    <xf numFmtId="0" fontId="32" fillId="0" borderId="0" xfId="0" applyFont="1" applyBorder="1" applyAlignment="1" applyProtection="1">
      <alignment vertical="top"/>
      <protection/>
    </xf>
    <xf numFmtId="0" fontId="41" fillId="0" borderId="0" xfId="0" applyFont="1" applyBorder="1" applyAlignment="1" applyProtection="1">
      <alignment vertical="top"/>
      <protection/>
    </xf>
    <xf numFmtId="0" fontId="42" fillId="0" borderId="0" xfId="0" applyFont="1" applyBorder="1" applyAlignment="1" applyProtection="1">
      <alignment vertical="top"/>
      <protection/>
    </xf>
    <xf numFmtId="0" fontId="32" fillId="0" borderId="0" xfId="0" applyFont="1" applyBorder="1" applyAlignment="1" applyProtection="1">
      <alignment horizontal="center" vertical="center" wrapText="1"/>
      <protection/>
    </xf>
    <xf numFmtId="0" fontId="0" fillId="0" borderId="33" xfId="0" applyBorder="1" applyProtection="1">
      <protection/>
    </xf>
    <xf numFmtId="0" fontId="33" fillId="0" borderId="0" xfId="0" applyFont="1" applyBorder="1" applyAlignment="1" applyProtection="1">
      <alignment horizontal="left" vertical="center" wrapText="1"/>
      <protection/>
    </xf>
    <xf numFmtId="0" fontId="16" fillId="0" borderId="32" xfId="0" applyFont="1" applyBorder="1" applyAlignment="1" applyProtection="1">
      <alignment vertical="top"/>
      <protection/>
    </xf>
    <xf numFmtId="0" fontId="0" fillId="0" borderId="32" xfId="0" applyBorder="1" applyAlignment="1" applyProtection="1">
      <alignment vertical="top"/>
      <protection/>
    </xf>
    <xf numFmtId="0" fontId="16" fillId="0" borderId="0" xfId="0" applyFont="1" applyBorder="1" applyAlignment="1" applyProtection="1">
      <alignment vertical="top"/>
      <protection/>
    </xf>
    <xf numFmtId="0" fontId="0" fillId="0" borderId="0" xfId="0" applyBorder="1" applyAlignment="1" applyProtection="1">
      <alignment vertical="top"/>
      <protection/>
    </xf>
    <xf numFmtId="0" fontId="3" fillId="0" borderId="0" xfId="0" applyFont="1" applyBorder="1" applyProtection="1">
      <protection/>
    </xf>
    <xf numFmtId="0" fontId="2" fillId="0" borderId="0" xfId="0" applyFont="1" applyBorder="1" applyProtection="1">
      <protection/>
    </xf>
    <xf numFmtId="0" fontId="33" fillId="0" borderId="0" xfId="0" applyFont="1" applyBorder="1" applyAlignment="1" applyProtection="1">
      <alignment wrapText="1"/>
      <protection/>
    </xf>
    <xf numFmtId="0" fontId="33" fillId="0" borderId="0" xfId="0" applyFont="1" applyBorder="1" applyProtection="1">
      <protection/>
    </xf>
    <xf numFmtId="0" fontId="32" fillId="0" borderId="0" xfId="0" applyFont="1" applyBorder="1" applyProtection="1">
      <protection/>
    </xf>
    <xf numFmtId="0" fontId="33" fillId="0" borderId="0" xfId="0" applyFont="1" applyBorder="1" applyAlignment="1" applyProtection="1">
      <alignment horizontal="center" wrapText="1"/>
      <protection/>
    </xf>
    <xf numFmtId="0" fontId="33" fillId="0" borderId="0" xfId="0" applyFont="1" applyBorder="1" applyAlignment="1" applyProtection="1">
      <alignment horizontal="center"/>
      <protection/>
    </xf>
    <xf numFmtId="0" fontId="32" fillId="0" borderId="0" xfId="0" applyFont="1" applyBorder="1" applyAlignment="1" applyProtection="1">
      <alignment horizontal="center" wrapText="1"/>
      <protection/>
    </xf>
    <xf numFmtId="0" fontId="38" fillId="0" borderId="0" xfId="0" applyFont="1" applyBorder="1" applyAlignment="1" applyProtection="1">
      <alignment vertical="top"/>
      <protection/>
    </xf>
    <xf numFmtId="0" fontId="38" fillId="0" borderId="0" xfId="0" applyFont="1" applyBorder="1" applyProtection="1">
      <protection/>
    </xf>
    <xf numFmtId="0" fontId="14" fillId="0" borderId="0" xfId="0" applyFont="1" applyBorder="1" applyAlignment="1" applyProtection="1">
      <alignment vertical="center" wrapText="1"/>
      <protection/>
    </xf>
    <xf numFmtId="0" fontId="35" fillId="0" borderId="0" xfId="0" applyFont="1" applyBorder="1" applyProtection="1">
      <protection/>
    </xf>
    <xf numFmtId="0" fontId="33" fillId="0" borderId="0" xfId="0" applyFont="1" applyBorder="1" applyProtection="1">
      <protection/>
    </xf>
    <xf numFmtId="0" fontId="41" fillId="0" borderId="0" xfId="0" applyFont="1" applyBorder="1" applyProtection="1">
      <protection/>
    </xf>
    <xf numFmtId="0" fontId="39" fillId="0" borderId="0" xfId="0" applyFont="1" applyBorder="1" applyAlignment="1" applyProtection="1">
      <alignment vertical="top"/>
      <protection/>
    </xf>
    <xf numFmtId="0" fontId="35" fillId="0" borderId="27" xfId="0" applyFont="1" applyBorder="1" applyProtection="1">
      <protection/>
    </xf>
    <xf numFmtId="0" fontId="33" fillId="0" borderId="30" xfId="0" applyFont="1" applyBorder="1" applyProtection="1">
      <protection/>
    </xf>
    <xf numFmtId="0" fontId="13" fillId="0" borderId="0" xfId="0" applyFont="1" applyBorder="1" applyAlignment="1" applyProtection="1">
      <alignment vertical="top"/>
      <protection/>
    </xf>
    <xf numFmtId="0" fontId="0" fillId="0" borderId="0" xfId="0" applyFont="1" applyBorder="1" applyAlignment="1" applyProtection="1">
      <alignment vertical="top"/>
      <protection/>
    </xf>
    <xf numFmtId="0" fontId="21" fillId="0" borderId="27" xfId="0" applyFont="1" applyBorder="1" applyProtection="1">
      <protection/>
    </xf>
    <xf numFmtId="0" fontId="1" fillId="0" borderId="30" xfId="0" applyFont="1" applyBorder="1" applyProtection="1">
      <protection/>
    </xf>
    <xf numFmtId="0" fontId="21" fillId="0" borderId="0" xfId="0" applyFont="1" applyBorder="1" applyAlignment="1" applyProtection="1">
      <alignment vertical="top" wrapText="1"/>
      <protection/>
    </xf>
    <xf numFmtId="0" fontId="1" fillId="0" borderId="0" xfId="0" applyFont="1" applyBorder="1" applyAlignment="1" applyProtection="1">
      <alignment horizontal="center" wrapText="1"/>
      <protection/>
    </xf>
    <xf numFmtId="0" fontId="1" fillId="0" borderId="0" xfId="0" applyFont="1" applyBorder="1" applyAlignment="1" applyProtection="1">
      <alignment horizontal="center"/>
      <protection/>
    </xf>
    <xf numFmtId="0" fontId="10" fillId="0" borderId="0"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2" fillId="0" borderId="0" xfId="0" applyFont="1" applyBorder="1" applyAlignment="1" applyProtection="1">
      <alignment horizontal="center" vertical="top"/>
      <protection/>
    </xf>
    <xf numFmtId="0" fontId="35" fillId="0" borderId="49" xfId="0" applyFont="1" applyBorder="1" applyAlignment="1" applyProtection="1">
      <alignment horizontal="center" wrapText="1"/>
      <protection/>
    </xf>
    <xf numFmtId="0" fontId="32" fillId="0" borderId="0" xfId="0" applyFont="1" applyBorder="1" applyAlignment="1" applyProtection="1">
      <alignment horizontal="center"/>
      <protection locked="0"/>
    </xf>
    <xf numFmtId="0" fontId="32" fillId="0" borderId="0" xfId="0" applyFont="1" applyBorder="1" applyAlignment="1" applyProtection="1">
      <alignment horizontal="center" wrapText="1"/>
      <protection locked="0"/>
    </xf>
    <xf numFmtId="0" fontId="2" fillId="0" borderId="2" xfId="0" applyFont="1" applyBorder="1"/>
    <xf numFmtId="0" fontId="22" fillId="0" borderId="2" xfId="0" applyFont="1" applyBorder="1"/>
    <xf numFmtId="167" fontId="33" fillId="5" borderId="31" xfId="0" applyNumberFormat="1" applyFont="1" applyFill="1" applyBorder="1" applyAlignment="1" applyProtection="1">
      <alignment horizontal="center" vertical="center"/>
      <protection locked="0"/>
    </xf>
    <xf numFmtId="0" fontId="1" fillId="0" borderId="6" xfId="0" applyFont="1" applyFill="1" applyBorder="1" applyAlignment="1">
      <alignment horizontal="right"/>
    </xf>
    <xf numFmtId="0" fontId="1" fillId="0" borderId="50" xfId="0" applyFont="1" applyFill="1" applyBorder="1" applyAlignment="1">
      <alignment horizontal="right"/>
    </xf>
    <xf numFmtId="3" fontId="1" fillId="0" borderId="0" xfId="0" applyNumberFormat="1" applyFont="1" applyBorder="1" applyAlignment="1">
      <alignment horizontal="center"/>
    </xf>
    <xf numFmtId="44" fontId="1" fillId="0" borderId="0" xfId="16" applyFont="1" applyBorder="1"/>
    <xf numFmtId="44" fontId="2" fillId="0" borderId="0" xfId="16" applyFont="1" applyBorder="1"/>
    <xf numFmtId="165" fontId="33" fillId="0" borderId="0" xfId="18" applyNumberFormat="1" applyFont="1" applyFill="1" applyBorder="1" applyAlignment="1" applyProtection="1">
      <alignment horizontal="center"/>
      <protection locked="0"/>
    </xf>
    <xf numFmtId="0" fontId="32" fillId="3" borderId="0" xfId="0" applyFont="1" applyFill="1" applyBorder="1" applyAlignment="1" applyProtection="1">
      <alignment vertical="top"/>
      <protection locked="0"/>
    </xf>
    <xf numFmtId="166" fontId="33" fillId="3" borderId="51" xfId="16" applyNumberFormat="1" applyFont="1" applyFill="1" applyBorder="1" applyAlignment="1" applyProtection="1">
      <alignment horizontal="center"/>
      <protection locked="0"/>
    </xf>
    <xf numFmtId="166" fontId="33" fillId="3" borderId="49" xfId="16" applyNumberFormat="1" applyFont="1" applyFill="1" applyBorder="1" applyAlignment="1" applyProtection="1">
      <alignment horizontal="center"/>
      <protection locked="0"/>
    </xf>
    <xf numFmtId="0" fontId="0" fillId="0" borderId="24" xfId="0" applyBorder="1"/>
    <xf numFmtId="166" fontId="7" fillId="0" borderId="11" xfId="16" applyNumberFormat="1" applyFont="1" applyFill="1" applyBorder="1" applyAlignment="1">
      <alignment horizontal="center"/>
    </xf>
    <xf numFmtId="166" fontId="22" fillId="0" borderId="26" xfId="16" applyNumberFormat="1" applyFont="1" applyBorder="1"/>
    <xf numFmtId="44" fontId="1" fillId="0" borderId="0" xfId="16" applyFont="1" applyBorder="1" applyAlignment="1">
      <alignment horizontal="center"/>
    </xf>
    <xf numFmtId="3" fontId="1" fillId="0" borderId="0" xfId="0" applyNumberFormat="1" applyFont="1" applyBorder="1" applyAlignment="1">
      <alignment horizontal="center" vertical="center"/>
    </xf>
    <xf numFmtId="0" fontId="21" fillId="2" borderId="52" xfId="0" applyFont="1" applyFill="1" applyBorder="1" applyAlignment="1">
      <alignment horizontal="center"/>
    </xf>
    <xf numFmtId="0" fontId="21" fillId="2" borderId="51" xfId="0" applyFont="1" applyFill="1" applyBorder="1" applyAlignment="1">
      <alignment horizontal="center" wrapText="1"/>
    </xf>
    <xf numFmtId="166" fontId="7" fillId="2" borderId="5" xfId="16" applyNumberFormat="1" applyFont="1" applyFill="1" applyBorder="1" applyAlignment="1">
      <alignment horizontal="center"/>
    </xf>
    <xf numFmtId="166" fontId="22" fillId="2" borderId="3" xfId="16" applyNumberFormat="1" applyFont="1" applyFill="1" applyBorder="1"/>
    <xf numFmtId="0" fontId="21" fillId="0" borderId="0" xfId="0" applyFont="1" applyFill="1" applyBorder="1" applyAlignment="1">
      <alignment horizontal="right" vertical="center"/>
    </xf>
    <xf numFmtId="166" fontId="21" fillId="0" borderId="0" xfId="16" applyNumberFormat="1" applyFont="1" applyFill="1" applyBorder="1" applyAlignment="1">
      <alignment horizontal="center"/>
    </xf>
    <xf numFmtId="0" fontId="1" fillId="0" borderId="0" xfId="0" applyFont="1" applyAlignment="1">
      <alignment vertical="top"/>
    </xf>
    <xf numFmtId="0" fontId="46" fillId="0" borderId="0" xfId="0" applyFont="1"/>
    <xf numFmtId="0" fontId="32" fillId="0" borderId="0" xfId="0" applyFont="1" applyBorder="1" applyAlignment="1" applyProtection="1">
      <alignment vertical="top" wrapText="1"/>
      <protection locked="0"/>
    </xf>
    <xf numFmtId="0" fontId="32" fillId="2" borderId="31" xfId="0" applyFont="1" applyFill="1" applyBorder="1" applyAlignment="1" applyProtection="1">
      <alignment vertical="top"/>
      <protection locked="0"/>
    </xf>
    <xf numFmtId="49" fontId="0" fillId="0" borderId="0" xfId="0" applyNumberFormat="1" applyFont="1" applyAlignment="1" applyProtection="1">
      <alignment vertical="top"/>
      <protection/>
    </xf>
    <xf numFmtId="0" fontId="21" fillId="0" borderId="24" xfId="0" applyFont="1" applyFill="1" applyBorder="1" applyAlignment="1">
      <alignment horizontal="left"/>
    </xf>
    <xf numFmtId="0" fontId="21" fillId="0" borderId="0" xfId="0" applyNumberFormat="1" applyFont="1" applyFill="1" applyBorder="1" applyAlignment="1">
      <alignment horizontal="left"/>
    </xf>
    <xf numFmtId="0" fontId="0" fillId="0" borderId="16" xfId="0" applyFont="1" applyBorder="1"/>
    <xf numFmtId="0" fontId="0" fillId="0" borderId="0" xfId="0" applyFont="1" applyBorder="1"/>
    <xf numFmtId="0" fontId="0" fillId="0" borderId="53" xfId="0" applyFont="1" applyBorder="1"/>
    <xf numFmtId="0" fontId="0" fillId="0" borderId="49" xfId="0" applyFont="1" applyBorder="1"/>
    <xf numFmtId="14" fontId="35" fillId="3" borderId="27" xfId="0" applyNumberFormat="1" applyFont="1" applyFill="1" applyBorder="1" applyAlignment="1" applyProtection="1">
      <alignment horizontal="left" vertical="top"/>
      <protection locked="0"/>
    </xf>
    <xf numFmtId="0" fontId="1" fillId="0" borderId="0" xfId="0" applyFont="1"/>
    <xf numFmtId="0" fontId="1" fillId="0" borderId="0" xfId="0" applyFont="1" applyFill="1" applyBorder="1"/>
    <xf numFmtId="0" fontId="32" fillId="0" borderId="49" xfId="0" applyFont="1" applyBorder="1" applyAlignment="1" applyProtection="1">
      <alignment horizontal="center"/>
      <protection/>
    </xf>
    <xf numFmtId="0" fontId="40" fillId="0" borderId="24" xfId="0" applyFont="1" applyFill="1" applyBorder="1" applyAlignment="1" applyProtection="1">
      <alignment vertical="top" wrapText="1"/>
      <protection/>
    </xf>
    <xf numFmtId="0" fontId="33" fillId="3" borderId="36" xfId="0" applyFont="1" applyFill="1" applyBorder="1" applyAlignment="1" applyProtection="1">
      <alignment horizontal="left"/>
      <protection locked="0"/>
    </xf>
    <xf numFmtId="0" fontId="40" fillId="0" borderId="0" xfId="0" applyFont="1" applyBorder="1" applyAlignment="1" applyProtection="1" quotePrefix="1">
      <alignment vertical="center" wrapText="1"/>
      <protection/>
    </xf>
    <xf numFmtId="0" fontId="42" fillId="0" borderId="0" xfId="0" applyFont="1" applyBorder="1" applyAlignment="1" applyProtection="1">
      <alignment vertical="top" wrapText="1"/>
      <protection locked="0"/>
    </xf>
    <xf numFmtId="0" fontId="32" fillId="0" borderId="0" xfId="0" applyFont="1" applyBorder="1" applyAlignment="1" applyProtection="1">
      <alignment horizontal="center"/>
      <protection/>
    </xf>
    <xf numFmtId="0" fontId="31" fillId="0" borderId="0" xfId="0" applyFont="1" applyAlignment="1" applyProtection="1">
      <alignment horizontal="center"/>
      <protection locked="0"/>
    </xf>
    <xf numFmtId="0" fontId="34" fillId="0" borderId="0" xfId="0" applyFont="1" applyBorder="1" applyAlignment="1" applyProtection="1" quotePrefix="1">
      <alignment vertical="center" wrapText="1"/>
      <protection/>
    </xf>
    <xf numFmtId="0" fontId="33" fillId="0" borderId="49" xfId="0" applyFont="1" applyBorder="1" applyAlignment="1" applyProtection="1">
      <alignment horizontal="center" wrapText="1"/>
      <protection/>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0" fontId="1" fillId="0" borderId="0" xfId="0" applyFont="1" applyFill="1" applyBorder="1" applyAlignment="1">
      <alignment horizontal="left"/>
    </xf>
    <xf numFmtId="0" fontId="21" fillId="0" borderId="0" xfId="0" applyFont="1" applyFill="1" applyBorder="1" applyAlignment="1">
      <alignment horizontal="left"/>
    </xf>
    <xf numFmtId="0" fontId="21" fillId="0" borderId="52" xfId="0" applyFont="1" applyBorder="1" applyAlignment="1">
      <alignment horizontal="center" wrapText="1"/>
    </xf>
    <xf numFmtId="0" fontId="21" fillId="0" borderId="51" xfId="0" applyFont="1" applyBorder="1" applyAlignment="1">
      <alignment horizontal="center" wrapText="1"/>
    </xf>
    <xf numFmtId="0" fontId="1" fillId="0" borderId="0" xfId="0" applyFont="1" applyFill="1" applyBorder="1" applyAlignment="1">
      <alignment/>
    </xf>
    <xf numFmtId="0" fontId="32" fillId="0" borderId="0" xfId="0" applyFont="1" applyBorder="1" applyAlignment="1" applyProtection="1">
      <alignment vertical="center"/>
      <protection locked="0"/>
    </xf>
    <xf numFmtId="0" fontId="33" fillId="3" borderId="31" xfId="0" applyFont="1" applyFill="1" applyBorder="1" applyAlignment="1" applyProtection="1">
      <alignment horizontal="left" vertical="top"/>
      <protection locked="0"/>
    </xf>
    <xf numFmtId="49" fontId="35" fillId="3" borderId="31" xfId="0" applyNumberFormat="1" applyFont="1" applyFill="1" applyBorder="1" applyAlignment="1" applyProtection="1">
      <alignment horizontal="right" vertical="center"/>
      <protection locked="0"/>
    </xf>
    <xf numFmtId="49" fontId="32" fillId="3" borderId="27" xfId="0" applyNumberFormat="1" applyFont="1" applyFill="1" applyBorder="1" applyAlignment="1" applyProtection="1">
      <alignment wrapText="1"/>
      <protection locked="0"/>
    </xf>
    <xf numFmtId="0" fontId="32" fillId="0" borderId="49" xfId="0" applyFont="1" applyBorder="1" applyAlignment="1" applyProtection="1">
      <alignment horizontal="center"/>
      <protection/>
    </xf>
    <xf numFmtId="0" fontId="32" fillId="0" borderId="49" xfId="0" applyFont="1" applyBorder="1" applyAlignment="1" applyProtection="1">
      <alignment horizontal="center" wrapText="1"/>
      <protection/>
    </xf>
    <xf numFmtId="0" fontId="35" fillId="0" borderId="27" xfId="0" applyFont="1" applyFill="1" applyBorder="1" applyAlignment="1" applyProtection="1">
      <alignment wrapText="1"/>
      <protection/>
    </xf>
    <xf numFmtId="0" fontId="35" fillId="0" borderId="30" xfId="0" applyFont="1" applyFill="1" applyBorder="1" applyAlignment="1" applyProtection="1">
      <alignment wrapText="1"/>
      <protection/>
    </xf>
    <xf numFmtId="0" fontId="35" fillId="0" borderId="27" xfId="0" applyFont="1" applyBorder="1" applyAlignment="1" applyProtection="1">
      <alignment wrapText="1"/>
      <protection/>
    </xf>
    <xf numFmtId="0" fontId="35" fillId="0" borderId="30" xfId="0" applyFont="1" applyBorder="1" applyAlignment="1" applyProtection="1">
      <alignment wrapText="1"/>
      <protection/>
    </xf>
    <xf numFmtId="0" fontId="35" fillId="0" borderId="27" xfId="0" applyFont="1" applyBorder="1" applyAlignment="1" applyProtection="1">
      <alignment vertical="top" wrapText="1"/>
      <protection/>
    </xf>
    <xf numFmtId="0" fontId="35" fillId="0" borderId="30" xfId="0" applyFont="1" applyBorder="1" applyAlignment="1" applyProtection="1">
      <alignment vertical="top" wrapText="1"/>
      <protection/>
    </xf>
    <xf numFmtId="0" fontId="21" fillId="0" borderId="27" xfId="0" applyFont="1" applyFill="1" applyBorder="1" applyAlignment="1" applyProtection="1">
      <alignment wrapText="1"/>
      <protection/>
    </xf>
    <xf numFmtId="0" fontId="21" fillId="0" borderId="30" xfId="0" applyFont="1" applyFill="1" applyBorder="1" applyAlignment="1" applyProtection="1">
      <alignment wrapText="1"/>
      <protection/>
    </xf>
    <xf numFmtId="0" fontId="21" fillId="0" borderId="27" xfId="0" applyFont="1" applyBorder="1" applyAlignment="1" applyProtection="1">
      <alignment wrapText="1"/>
      <protection/>
    </xf>
    <xf numFmtId="0" fontId="21" fillId="0" borderId="30" xfId="0" applyFont="1" applyBorder="1" applyAlignment="1" applyProtection="1">
      <alignment wrapText="1"/>
      <protection/>
    </xf>
    <xf numFmtId="0" fontId="21" fillId="0" borderId="27" xfId="0" applyFont="1" applyBorder="1" applyAlignment="1" applyProtection="1">
      <alignment vertical="top" wrapText="1"/>
      <protection/>
    </xf>
    <xf numFmtId="0" fontId="21" fillId="0" borderId="30" xfId="0" applyFont="1" applyBorder="1" applyAlignment="1" applyProtection="1">
      <alignment vertical="top" wrapText="1"/>
      <protection/>
    </xf>
    <xf numFmtId="0" fontId="40" fillId="0" borderId="0" xfId="0" applyFont="1" applyFill="1" applyBorder="1" applyAlignment="1" applyProtection="1">
      <alignment vertical="top" wrapText="1"/>
      <protection/>
    </xf>
    <xf numFmtId="0" fontId="40" fillId="0" borderId="24" xfId="0" applyFont="1" applyFill="1" applyBorder="1" applyAlignment="1" applyProtection="1">
      <alignment vertical="top" wrapText="1"/>
      <protection/>
    </xf>
    <xf numFmtId="0" fontId="33" fillId="3" borderId="27" xfId="0" applyFont="1" applyFill="1" applyBorder="1" applyAlignment="1" applyProtection="1">
      <alignment horizontal="left"/>
      <protection locked="0"/>
    </xf>
    <xf numFmtId="0" fontId="33" fillId="3" borderId="36" xfId="0" applyFont="1" applyFill="1" applyBorder="1" applyAlignment="1" applyProtection="1">
      <alignment horizontal="left"/>
      <protection locked="0"/>
    </xf>
    <xf numFmtId="0" fontId="40" fillId="0" borderId="0" xfId="0" applyFont="1" applyBorder="1" applyAlignment="1" applyProtection="1">
      <alignment vertical="center" wrapText="1"/>
      <protection/>
    </xf>
    <xf numFmtId="0" fontId="40" fillId="0" borderId="0" xfId="0" applyFont="1" applyBorder="1" applyAlignment="1" applyProtection="1" quotePrefix="1">
      <alignment vertical="center" wrapText="1"/>
      <protection/>
    </xf>
    <xf numFmtId="0" fontId="40" fillId="0" borderId="0" xfId="0" applyFont="1" applyFill="1" applyBorder="1" applyAlignment="1" applyProtection="1">
      <alignment horizontal="left" vertical="top" wrapText="1"/>
      <protection/>
    </xf>
    <xf numFmtId="0" fontId="40" fillId="0" borderId="24" xfId="0" applyFont="1" applyFill="1" applyBorder="1" applyAlignment="1" applyProtection="1">
      <alignment horizontal="left" vertical="top" wrapText="1"/>
      <protection/>
    </xf>
    <xf numFmtId="0" fontId="33" fillId="5" borderId="27" xfId="0" applyFont="1" applyFill="1" applyBorder="1" applyAlignment="1" applyProtection="1">
      <alignment horizontal="left" vertical="center" wrapText="1"/>
      <protection locked="0"/>
    </xf>
    <xf numFmtId="0" fontId="33" fillId="5" borderId="28"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41" fillId="0" borderId="33" xfId="0" applyFont="1" applyBorder="1" applyAlignment="1" applyProtection="1" quotePrefix="1">
      <alignment vertical="top" wrapText="1"/>
      <protection/>
    </xf>
    <xf numFmtId="0" fontId="42" fillId="0" borderId="0" xfId="0" applyFont="1" applyBorder="1" applyAlignment="1" applyProtection="1" quotePrefix="1">
      <alignment vertical="top" wrapText="1"/>
      <protection/>
    </xf>
    <xf numFmtId="0" fontId="42" fillId="0" borderId="0" xfId="0" applyFont="1" applyBorder="1" applyAlignment="1" applyProtection="1">
      <alignment vertical="top" wrapText="1"/>
      <protection/>
    </xf>
    <xf numFmtId="0" fontId="35" fillId="0" borderId="0" xfId="0" applyFont="1" applyBorder="1" applyAlignment="1" applyProtection="1">
      <alignment wrapText="1"/>
      <protection/>
    </xf>
    <xf numFmtId="0" fontId="42" fillId="0" borderId="0" xfId="0" applyFont="1" applyBorder="1" applyAlignment="1" applyProtection="1">
      <alignment vertical="top" wrapText="1"/>
      <protection locked="0"/>
    </xf>
    <xf numFmtId="0" fontId="40" fillId="0" borderId="0" xfId="0" applyFont="1" applyFill="1" applyBorder="1" applyAlignment="1" applyProtection="1" quotePrefix="1">
      <alignment vertical="top" wrapText="1"/>
      <protection/>
    </xf>
    <xf numFmtId="0" fontId="32" fillId="0" borderId="0" xfId="0" applyFont="1" applyBorder="1" applyAlignment="1" applyProtection="1">
      <alignment horizontal="center"/>
      <protection/>
    </xf>
    <xf numFmtId="0" fontId="35" fillId="0" borderId="0" xfId="0" applyFont="1" applyFill="1" applyBorder="1" applyAlignment="1" applyProtection="1">
      <alignment wrapText="1"/>
      <protection/>
    </xf>
    <xf numFmtId="0" fontId="35" fillId="0" borderId="0" xfId="0" applyFont="1" applyBorder="1" applyAlignment="1" applyProtection="1">
      <alignment vertical="top" wrapText="1"/>
      <protection/>
    </xf>
    <xf numFmtId="0" fontId="40" fillId="0" borderId="0" xfId="0" applyFont="1" applyBorder="1" applyAlignment="1" applyProtection="1">
      <alignment horizontal="left" vertical="center" wrapText="1"/>
      <protection/>
    </xf>
    <xf numFmtId="0" fontId="40" fillId="0" borderId="24" xfId="0" applyFont="1" applyBorder="1" applyAlignment="1" applyProtection="1">
      <alignment horizontal="left" vertical="center" wrapText="1"/>
      <protection/>
    </xf>
    <xf numFmtId="0" fontId="31" fillId="0" borderId="0" xfId="0" applyFont="1" applyAlignment="1" applyProtection="1">
      <alignment horizontal="center"/>
      <protection locked="0"/>
    </xf>
    <xf numFmtId="0" fontId="34" fillId="0" borderId="0" xfId="0" applyFont="1" applyBorder="1" applyAlignment="1" applyProtection="1" quotePrefix="1">
      <alignment vertical="center" wrapText="1"/>
      <protection/>
    </xf>
    <xf numFmtId="0" fontId="32" fillId="0" borderId="49" xfId="0" applyFont="1" applyBorder="1" applyAlignment="1" applyProtection="1">
      <alignment horizontal="center" vertical="center"/>
      <protection/>
    </xf>
    <xf numFmtId="0" fontId="42" fillId="0" borderId="0" xfId="0" applyFont="1" applyBorder="1" applyAlignment="1" applyProtection="1">
      <alignment horizontal="left" vertical="top" wrapText="1"/>
      <protection/>
    </xf>
    <xf numFmtId="0" fontId="33" fillId="0" borderId="49" xfId="0" applyFont="1" applyBorder="1" applyAlignment="1" applyProtection="1">
      <alignment horizontal="center" wrapText="1"/>
      <protection/>
    </xf>
    <xf numFmtId="0" fontId="35" fillId="0" borderId="0" xfId="0" applyFont="1" applyFill="1" applyBorder="1" applyAlignment="1" applyProtection="1">
      <alignment horizontal="center" wrapText="1"/>
      <protection/>
    </xf>
    <xf numFmtId="0" fontId="35" fillId="0" borderId="49" xfId="0" applyFont="1" applyFill="1" applyBorder="1" applyAlignment="1" applyProtection="1">
      <alignment horizontal="center" wrapText="1"/>
      <protection/>
    </xf>
    <xf numFmtId="0" fontId="1" fillId="0" borderId="0" xfId="0" applyFont="1" applyAlignment="1" applyProtection="1">
      <alignment wrapText="1"/>
      <protection/>
    </xf>
    <xf numFmtId="0" fontId="32" fillId="5" borderId="27" xfId="0" applyFont="1" applyFill="1" applyBorder="1" applyAlignment="1" applyProtection="1">
      <alignment vertical="top"/>
      <protection locked="0"/>
    </xf>
    <xf numFmtId="0" fontId="32" fillId="5" borderId="28" xfId="0" applyFont="1" applyFill="1" applyBorder="1" applyAlignment="1" applyProtection="1">
      <alignment vertical="top"/>
      <protection locked="0"/>
    </xf>
    <xf numFmtId="0" fontId="32" fillId="5" borderId="30" xfId="0" applyFont="1" applyFill="1" applyBorder="1" applyAlignment="1" applyProtection="1">
      <alignment vertical="top"/>
      <protection locked="0"/>
    </xf>
    <xf numFmtId="49" fontId="32" fillId="5" borderId="27" xfId="0" applyNumberFormat="1" applyFont="1" applyFill="1" applyBorder="1" applyAlignment="1" applyProtection="1" quotePrefix="1">
      <alignment vertical="center" wrapText="1"/>
      <protection/>
    </xf>
    <xf numFmtId="49" fontId="32" fillId="5" borderId="28" xfId="0" applyNumberFormat="1" applyFont="1" applyFill="1" applyBorder="1" applyAlignment="1" applyProtection="1" quotePrefix="1">
      <alignment vertical="center" wrapText="1"/>
      <protection/>
    </xf>
    <xf numFmtId="49" fontId="32" fillId="5" borderId="30" xfId="0" applyNumberFormat="1" applyFont="1" applyFill="1" applyBorder="1" applyAlignment="1" applyProtection="1" quotePrefix="1">
      <alignment vertical="center" wrapText="1"/>
      <protection/>
    </xf>
    <xf numFmtId="49" fontId="32" fillId="5" borderId="27" xfId="0" applyNumberFormat="1" applyFont="1" applyFill="1" applyBorder="1" applyAlignment="1" applyProtection="1" quotePrefix="1">
      <alignment vertical="center" wrapText="1"/>
      <protection locked="0"/>
    </xf>
    <xf numFmtId="49" fontId="32" fillId="5" borderId="28" xfId="0" applyNumberFormat="1" applyFont="1" applyFill="1" applyBorder="1" applyAlignment="1" applyProtection="1" quotePrefix="1">
      <alignment vertical="center" wrapText="1"/>
      <protection locked="0"/>
    </xf>
    <xf numFmtId="49" fontId="32" fillId="5" borderId="30" xfId="0" applyNumberFormat="1" applyFont="1" applyFill="1" applyBorder="1" applyAlignment="1" applyProtection="1" quotePrefix="1">
      <alignment vertical="center" wrapText="1"/>
      <protection locked="0"/>
    </xf>
    <xf numFmtId="0" fontId="21" fillId="0" borderId="23" xfId="0" applyFont="1" applyFill="1" applyBorder="1" applyAlignment="1">
      <alignment wrapText="1"/>
    </xf>
    <xf numFmtId="0" fontId="21" fillId="0" borderId="9" xfId="0" applyFont="1" applyFill="1" applyBorder="1" applyAlignment="1">
      <alignment wrapText="1"/>
    </xf>
    <xf numFmtId="0" fontId="21" fillId="0" borderId="23" xfId="0" applyFont="1" applyBorder="1" applyAlignment="1">
      <alignment vertical="top" wrapText="1"/>
    </xf>
    <xf numFmtId="0" fontId="21" fillId="0" borderId="9" xfId="0" applyFont="1" applyBorder="1" applyAlignment="1">
      <alignment vertical="top" wrapText="1"/>
    </xf>
    <xf numFmtId="0" fontId="21" fillId="0" borderId="8" xfId="0" applyFont="1" applyFill="1" applyBorder="1" applyAlignment="1">
      <alignment horizontal="left"/>
    </xf>
    <xf numFmtId="0" fontId="21" fillId="0" borderId="23" xfId="0" applyFont="1" applyFill="1" applyBorder="1" applyAlignment="1">
      <alignment horizontal="left"/>
    </xf>
    <xf numFmtId="0" fontId="21" fillId="0" borderId="9" xfId="0" applyFont="1" applyFill="1" applyBorder="1" applyAlignment="1">
      <alignment horizontal="left"/>
    </xf>
    <xf numFmtId="0" fontId="21" fillId="0" borderId="54" xfId="0" applyFont="1" applyBorder="1" applyAlignment="1">
      <alignment/>
    </xf>
    <xf numFmtId="0" fontId="21" fillId="0" borderId="55" xfId="0" applyFont="1" applyBorder="1" applyAlignment="1">
      <alignment/>
    </xf>
    <xf numFmtId="0" fontId="21" fillId="0" borderId="38" xfId="0" applyFont="1" applyBorder="1" applyAlignment="1">
      <alignment/>
    </xf>
    <xf numFmtId="0" fontId="21" fillId="0" borderId="53" xfId="0" applyFont="1" applyBorder="1" applyAlignment="1">
      <alignment/>
    </xf>
    <xf numFmtId="0" fontId="21" fillId="0" borderId="49" xfId="0" applyFont="1" applyBorder="1" applyAlignment="1">
      <alignment/>
    </xf>
    <xf numFmtId="0" fontId="21" fillId="0" borderId="39" xfId="0" applyFont="1" applyBorder="1" applyAlignment="1">
      <alignment/>
    </xf>
    <xf numFmtId="0" fontId="21" fillId="0" borderId="23" xfId="0" applyFont="1" applyBorder="1" applyAlignment="1">
      <alignment wrapText="1"/>
    </xf>
    <xf numFmtId="0" fontId="21" fillId="0" borderId="9" xfId="0" applyFont="1" applyBorder="1" applyAlignment="1">
      <alignment wrapText="1"/>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0" fontId="1" fillId="0" borderId="0" xfId="0" applyFont="1" applyFill="1" applyBorder="1" applyAlignment="1">
      <alignment wrapText="1"/>
    </xf>
    <xf numFmtId="0" fontId="1" fillId="0" borderId="16" xfId="0" applyFont="1" applyFill="1" applyBorder="1" applyAlignment="1">
      <alignment/>
    </xf>
    <xf numFmtId="0" fontId="1" fillId="0" borderId="0" xfId="0" applyFont="1" applyFill="1" applyBorder="1" applyAlignment="1">
      <alignment/>
    </xf>
    <xf numFmtId="0" fontId="22" fillId="0" borderId="0" xfId="0" applyFont="1" applyFill="1" applyBorder="1" applyAlignment="1">
      <alignment horizontal="left"/>
    </xf>
    <xf numFmtId="0" fontId="1" fillId="0" borderId="16" xfId="0" applyFont="1" applyFill="1" applyBorder="1" applyAlignment="1">
      <alignment horizontal="left"/>
    </xf>
    <xf numFmtId="0" fontId="1" fillId="0" borderId="0" xfId="0" applyFont="1" applyFill="1" applyBorder="1" applyAlignment="1">
      <alignment horizontal="left"/>
    </xf>
    <xf numFmtId="0" fontId="1" fillId="0" borderId="55" xfId="0" applyFont="1" applyBorder="1" applyAlignment="1">
      <alignment horizontal="left"/>
    </xf>
    <xf numFmtId="0" fontId="1" fillId="0" borderId="56" xfId="0" applyFont="1" applyBorder="1" applyAlignment="1">
      <alignment horizontal="left"/>
    </xf>
    <xf numFmtId="0" fontId="1" fillId="0" borderId="54" xfId="0" applyFont="1" applyBorder="1" applyAlignment="1">
      <alignment horizontal="left"/>
    </xf>
    <xf numFmtId="0" fontId="1" fillId="0" borderId="16" xfId="0" applyFont="1" applyFill="1" applyBorder="1" applyAlignment="1">
      <alignment wrapText="1"/>
    </xf>
    <xf numFmtId="0" fontId="21" fillId="0" borderId="0" xfId="0" applyFont="1" applyFill="1" applyBorder="1" applyAlignment="1">
      <alignment horizontal="left"/>
    </xf>
    <xf numFmtId="0" fontId="26" fillId="0" borderId="0" xfId="0" applyFont="1" applyAlignment="1">
      <alignment horizontal="center"/>
    </xf>
    <xf numFmtId="0" fontId="3" fillId="6" borderId="57" xfId="0" applyFont="1" applyFill="1" applyBorder="1" applyAlignment="1">
      <alignment horizontal="center" vertical="center"/>
    </xf>
    <xf numFmtId="0" fontId="3" fillId="6" borderId="57" xfId="0" applyFont="1" applyFill="1" applyBorder="1" applyAlignment="1">
      <alignment horizontal="center" vertical="center"/>
    </xf>
    <xf numFmtId="0" fontId="14" fillId="6" borderId="57" xfId="0" applyFont="1" applyFill="1" applyBorder="1" applyAlignment="1">
      <alignment horizontal="center" vertical="center"/>
    </xf>
    <xf numFmtId="167" fontId="21" fillId="0" borderId="27" xfId="16" applyNumberFormat="1" applyFont="1" applyFill="1" applyBorder="1" applyAlignment="1">
      <alignment horizontal="center" vertical="center" wrapText="1"/>
    </xf>
    <xf numFmtId="167" fontId="21" fillId="0" borderId="28" xfId="16" applyNumberFormat="1" applyFont="1" applyFill="1" applyBorder="1" applyAlignment="1">
      <alignment horizontal="center" vertical="center" wrapText="1"/>
    </xf>
    <xf numFmtId="167" fontId="21" fillId="0" borderId="30"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vertical="top"/>
    </xf>
    <xf numFmtId="0" fontId="0" fillId="0" borderId="24" xfId="0" applyFont="1" applyBorder="1" applyAlignment="1">
      <alignment vertical="top"/>
    </xf>
    <xf numFmtId="0" fontId="0" fillId="0" borderId="49" xfId="0" applyFont="1" applyBorder="1" applyAlignment="1">
      <alignment vertical="top"/>
    </xf>
    <xf numFmtId="0" fontId="0" fillId="0" borderId="58" xfId="0" applyFont="1" applyBorder="1" applyAlignment="1">
      <alignment vertical="top"/>
    </xf>
    <xf numFmtId="0" fontId="1" fillId="0" borderId="0" xfId="0" applyFont="1" applyAlignment="1">
      <alignment vertical="top" wrapText="1"/>
    </xf>
    <xf numFmtId="0" fontId="10" fillId="0" borderId="0" xfId="0" applyFont="1" applyAlignment="1" applyProtection="1">
      <alignment vertical="top" wrapText="1"/>
      <protection locked="0"/>
    </xf>
    <xf numFmtId="0" fontId="21" fillId="0" borderId="52" xfId="0" applyFont="1" applyBorder="1" applyAlignment="1">
      <alignment horizontal="center" wrapText="1"/>
    </xf>
    <xf numFmtId="0" fontId="21" fillId="0" borderId="51" xfId="0" applyFont="1" applyBorder="1" applyAlignment="1">
      <alignment horizontal="center" wrapText="1"/>
    </xf>
    <xf numFmtId="166" fontId="1" fillId="0" borderId="59" xfId="16" applyNumberFormat="1" applyFont="1" applyBorder="1" applyAlignment="1">
      <alignment horizontal="center"/>
    </xf>
    <xf numFmtId="166" fontId="1" fillId="0" borderId="60" xfId="16" applyNumberFormat="1" applyFont="1" applyBorder="1" applyAlignment="1">
      <alignment horizontal="center"/>
    </xf>
    <xf numFmtId="166" fontId="1" fillId="0" borderId="8" xfId="16" applyNumberFormat="1" applyFont="1" applyBorder="1" applyAlignment="1">
      <alignment horizontal="center"/>
    </xf>
    <xf numFmtId="166" fontId="1" fillId="0" borderId="61" xfId="16" applyNumberFormat="1" applyFont="1" applyBorder="1" applyAlignment="1">
      <alignment horizontal="center"/>
    </xf>
    <xf numFmtId="3" fontId="1" fillId="0" borderId="54" xfId="0" applyNumberFormat="1" applyFont="1" applyBorder="1" applyAlignment="1">
      <alignment horizontal="center" vertical="center" wrapText="1"/>
    </xf>
    <xf numFmtId="3" fontId="1" fillId="0" borderId="56" xfId="0" applyNumberFormat="1" applyFont="1" applyBorder="1" applyAlignment="1">
      <alignment horizontal="center" vertical="center" wrapText="1"/>
    </xf>
    <xf numFmtId="3" fontId="1" fillId="0" borderId="53" xfId="0" applyNumberFormat="1" applyFont="1" applyBorder="1" applyAlignment="1">
      <alignment horizontal="center" vertical="center" wrapText="1"/>
    </xf>
    <xf numFmtId="3" fontId="1" fillId="0" borderId="58" xfId="0" applyNumberFormat="1" applyFont="1" applyBorder="1" applyAlignment="1">
      <alignment horizontal="center" vertical="center" wrapText="1"/>
    </xf>
    <xf numFmtId="0" fontId="1" fillId="0" borderId="0" xfId="0" applyFont="1" applyAlignment="1">
      <alignment/>
    </xf>
    <xf numFmtId="0" fontId="10" fillId="0" borderId="0" xfId="0" applyFont="1" applyFill="1" applyAlignment="1">
      <alignment wrapText="1"/>
    </xf>
    <xf numFmtId="0" fontId="10" fillId="0" borderId="0" xfId="0" applyFont="1" applyFill="1" applyAlignment="1">
      <alignment/>
    </xf>
    <xf numFmtId="0" fontId="21" fillId="0" borderId="52" xfId="0" applyFont="1" applyFill="1" applyBorder="1" applyAlignment="1">
      <alignment horizontal="center" wrapText="1"/>
    </xf>
    <xf numFmtId="0" fontId="21" fillId="0" borderId="51" xfId="0" applyFont="1" applyFill="1" applyBorder="1" applyAlignment="1">
      <alignment horizontal="center" wrapText="1"/>
    </xf>
    <xf numFmtId="0" fontId="10" fillId="0" borderId="0" xfId="0" applyNumberFormat="1" applyFont="1" applyAlignment="1">
      <alignment horizontal="left" vertical="top" wrapText="1"/>
    </xf>
    <xf numFmtId="3" fontId="10" fillId="0" borderId="0" xfId="0" applyNumberFormat="1" applyFont="1" applyAlignment="1">
      <alignment vertical="top" wrapText="1"/>
    </xf>
    <xf numFmtId="166" fontId="2" fillId="0" borderId="53" xfId="16" applyNumberFormat="1" applyFont="1" applyBorder="1" applyAlignment="1">
      <alignment horizontal="center"/>
    </xf>
    <xf numFmtId="166" fontId="2" fillId="0" borderId="58" xfId="16" applyNumberFormat="1" applyFont="1" applyBorder="1" applyAlignment="1">
      <alignment horizontal="center"/>
    </xf>
    <xf numFmtId="0" fontId="21" fillId="0" borderId="59" xfId="0" applyFont="1" applyFill="1" applyBorder="1" applyAlignment="1">
      <alignment horizontal="left"/>
    </xf>
    <xf numFmtId="0" fontId="21" fillId="0" borderId="62" xfId="0" applyFont="1" applyFill="1" applyBorder="1" applyAlignment="1">
      <alignment horizontal="left"/>
    </xf>
    <xf numFmtId="0" fontId="21" fillId="0" borderId="63" xfId="0" applyFont="1" applyFill="1" applyBorder="1" applyAlignment="1">
      <alignment horizontal="left"/>
    </xf>
    <xf numFmtId="0" fontId="1" fillId="0" borderId="52" xfId="0" applyFont="1" applyBorder="1" applyAlignment="1">
      <alignment horizontal="center" wrapText="1"/>
    </xf>
    <xf numFmtId="0" fontId="1" fillId="0" borderId="51" xfId="0" applyFont="1" applyBorder="1" applyAlignment="1">
      <alignment horizontal="center" wrapText="1"/>
    </xf>
    <xf numFmtId="0" fontId="21" fillId="0" borderId="64" xfId="0" applyFont="1" applyBorder="1" applyAlignment="1">
      <alignment horizontal="center" wrapText="1"/>
    </xf>
    <xf numFmtId="0" fontId="21" fillId="0" borderId="65" xfId="0" applyFont="1" applyBorder="1" applyAlignment="1">
      <alignment horizontal="center" wrapText="1"/>
    </xf>
    <xf numFmtId="166" fontId="21" fillId="0" borderId="27" xfId="16" applyNumberFormat="1" applyFont="1" applyFill="1" applyBorder="1" applyAlignment="1">
      <alignment horizontal="center" vertical="center" wrapText="1"/>
    </xf>
    <xf numFmtId="166" fontId="21" fillId="0" borderId="28" xfId="16" applyNumberFormat="1" applyFont="1" applyFill="1" applyBorder="1" applyAlignment="1">
      <alignment horizontal="center" vertical="center" wrapText="1"/>
    </xf>
    <xf numFmtId="166" fontId="21" fillId="0" borderId="30" xfId="16"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3" fillId="5" borderId="27" xfId="0" applyFont="1" applyFill="1" applyBorder="1" applyAlignment="1" applyProtection="1">
      <alignment horizontal="left" vertical="center" wrapText="1"/>
      <protection locked="0"/>
    </xf>
    <xf numFmtId="167" fontId="21" fillId="0" borderId="27" xfId="18" applyNumberFormat="1" applyFont="1" applyFill="1" applyBorder="1" applyAlignment="1">
      <alignment horizontal="center" vertical="center" wrapText="1"/>
    </xf>
    <xf numFmtId="167" fontId="21" fillId="0" borderId="28" xfId="18" applyNumberFormat="1" applyFont="1" applyFill="1" applyBorder="1" applyAlignment="1">
      <alignment horizontal="center" vertical="center" wrapText="1"/>
    </xf>
    <xf numFmtId="167" fontId="21" fillId="0" borderId="30" xfId="18" applyNumberFormat="1" applyFont="1" applyFill="1" applyBorder="1" applyAlignment="1">
      <alignment horizontal="center" vertical="center" wrapText="1"/>
    </xf>
    <xf numFmtId="0" fontId="10" fillId="0" borderId="0" xfId="0" applyFont="1" applyFill="1" applyAlignment="1">
      <alignment horizontal="left" wrapText="1"/>
    </xf>
    <xf numFmtId="166" fontId="1" fillId="0" borderId="7" xfId="16" applyNumberFormat="1" applyFont="1" applyBorder="1" applyAlignment="1">
      <alignment/>
    </xf>
    <xf numFmtId="166" fontId="1" fillId="0" borderId="66" xfId="16" applyNumberFormat="1" applyFont="1" applyBorder="1" applyAlignment="1">
      <alignment/>
    </xf>
    <xf numFmtId="166" fontId="2" fillId="0" borderId="1" xfId="16" applyNumberFormat="1" applyFont="1" applyBorder="1" applyAlignment="1">
      <alignment/>
    </xf>
    <xf numFmtId="166" fontId="2" fillId="0" borderId="67" xfId="16" applyNumberFormat="1" applyFont="1" applyBorder="1" applyAlignment="1">
      <alignment/>
    </xf>
    <xf numFmtId="166" fontId="33" fillId="5" borderId="31" xfId="16" applyNumberFormat="1" applyFont="1" applyFill="1" applyBorder="1" applyAlignment="1" applyProtection="1" quotePrefix="1">
      <alignment horizontal="center" vertical="center"/>
      <protection locked="0"/>
    </xf>
    <xf numFmtId="14" fontId="21" fillId="0" borderId="0" xfId="0" applyNumberFormat="1" applyFont="1" applyFill="1" applyBorder="1" applyAlignment="1" quotePrefix="1">
      <alignment horizontal="left"/>
    </xf>
    <xf numFmtId="0" fontId="10" fillId="0" borderId="0" xfId="0" applyFont="1" applyFill="1" applyAlignment="1">
      <alignment horizontal="lef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microsoft.com/office/2017/10/relationships/person" Target="persons/person.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customXml" Target="../customXml/item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352425</xdr:rowOff>
    </xdr:from>
    <xdr:to>
      <xdr:col>0</xdr:col>
      <xdr:colOff>9286875</xdr:colOff>
      <xdr:row>20</xdr:row>
      <xdr:rowOff>504825</xdr:rowOff>
    </xdr:to>
    <xdr:pic>
      <xdr:nvPicPr>
        <xdr:cNvPr id="3" name="Picture 2"/>
        <xdr:cNvPicPr preferRelativeResize="1">
          <a:picLocks noChangeAspect="1"/>
        </xdr:cNvPicPr>
      </xdr:nvPicPr>
      <xdr:blipFill>
        <a:blip r:embed="rId1"/>
        <a:stretch>
          <a:fillRect/>
        </a:stretch>
      </xdr:blipFill>
      <xdr:spPr>
        <a:xfrm>
          <a:off x="38100" y="771525"/>
          <a:ext cx="9258300" cy="6286500"/>
        </a:xfrm>
        <a:prstGeom prst="rect">
          <a:avLst/>
        </a:prstGeom>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Lovell, Sarah" id="{8A6AD438-E882-4509-AF03-675F7A24CC14}" userId="S::slovell@kingcounty.gov::06a5981b-ec1a-4ba7-9665-86d81be07a8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17" dT="2021-09-01T18:30:54.18" personId="{8A6AD438-E882-4509-AF03-675F7A24CC14}" id="{9774DE18-1601-4360-9BD0-67B07D46BA64}">
    <text>add the same note as above. don't write the number</text>
  </threadedComment>
  <threadedComment ref="I24" dT="2021-09-01T18:37:03.96" personId="{8A6AD438-E882-4509-AF03-675F7A24CC14}" id="{6D6B48CF-2FE1-4C36-9AA1-C0C16773FB01}">
    <text>need to adjust year in simple entry form $12 in 2021 and 2022</text>
  </threadedComment>
  <threadedComment ref="H34" dT="2021-09-01T18:39:38.70" personId="{8A6AD438-E882-4509-AF03-675F7A24CC14}" id="{5F795E8E-73C7-4B1A-916C-7618B5B9BB76}">
    <text>does this entity pay sales tax? if so, how much would come to king county</text>
  </threadedComment>
</ThreadedComments>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showGridLines="0" showRowColHeaders="0" workbookViewId="0" topLeftCell="A1">
      <selection activeCell="A14" sqref="A14"/>
    </sheetView>
  </sheetViews>
  <sheetFormatPr defaultColWidth="9.140625" defaultRowHeight="12.75"/>
  <cols>
    <col min="1" max="1" width="186.28125" style="0" customWidth="1"/>
  </cols>
  <sheetData>
    <row r="1" spans="1:9" ht="20.25" customHeight="1">
      <c r="A1" s="106"/>
      <c r="B1" s="107"/>
      <c r="C1" s="107"/>
      <c r="D1" s="107"/>
      <c r="E1" s="107"/>
      <c r="F1" s="107"/>
      <c r="G1" s="107"/>
      <c r="H1" s="107"/>
      <c r="I1" s="107"/>
    </row>
    <row r="2" spans="1:9" ht="12.75">
      <c r="A2" s="101"/>
      <c r="B2" s="101"/>
      <c r="C2" s="101"/>
      <c r="D2" s="101"/>
      <c r="E2" s="101"/>
      <c r="F2" s="101"/>
      <c r="G2" s="101"/>
      <c r="H2" s="101"/>
      <c r="I2" s="101"/>
    </row>
    <row r="3" spans="1:9" ht="29.25" customHeight="1">
      <c r="A3" s="159"/>
      <c r="B3" s="101"/>
      <c r="C3" s="101"/>
      <c r="D3" s="101"/>
      <c r="E3" s="101"/>
      <c r="F3" s="101"/>
      <c r="G3" s="101"/>
      <c r="H3" s="101"/>
      <c r="I3" s="101"/>
    </row>
    <row r="4" spans="1:9" ht="29.25" customHeight="1">
      <c r="A4" s="159"/>
      <c r="B4" s="101"/>
      <c r="C4" s="101"/>
      <c r="D4" s="101"/>
      <c r="E4" s="101"/>
      <c r="F4" s="101"/>
      <c r="G4" s="101"/>
      <c r="H4" s="101"/>
      <c r="I4" s="101"/>
    </row>
    <row r="5" spans="1:9" ht="44.25" customHeight="1">
      <c r="A5" s="160"/>
      <c r="B5" s="101"/>
      <c r="C5" s="101"/>
      <c r="D5" s="101"/>
      <c r="E5" s="101"/>
      <c r="F5" s="101"/>
      <c r="G5" s="101"/>
      <c r="H5" s="101"/>
      <c r="I5" s="101"/>
    </row>
    <row r="6" spans="1:9" ht="29.25" customHeight="1">
      <c r="A6" s="161"/>
      <c r="B6" s="101"/>
      <c r="C6" s="101"/>
      <c r="D6" s="101"/>
      <c r="E6" s="101"/>
      <c r="F6" s="101"/>
      <c r="G6" s="101"/>
      <c r="H6" s="101"/>
      <c r="I6" s="101"/>
    </row>
    <row r="7" spans="1:9" ht="29.25" customHeight="1">
      <c r="A7" s="162"/>
      <c r="B7" s="101"/>
      <c r="C7" s="101"/>
      <c r="D7" s="101"/>
      <c r="E7" s="101"/>
      <c r="F7" s="101"/>
      <c r="G7" s="101"/>
      <c r="H7" s="101"/>
      <c r="I7" s="101"/>
    </row>
    <row r="8" spans="1:9" ht="29.25" customHeight="1">
      <c r="A8" s="161"/>
      <c r="B8" s="101"/>
      <c r="C8" s="101"/>
      <c r="D8" s="101"/>
      <c r="E8" s="101"/>
      <c r="F8" s="101"/>
      <c r="G8" s="101"/>
      <c r="H8" s="101"/>
      <c r="I8" s="101"/>
    </row>
    <row r="9" spans="1:9" ht="39" customHeight="1">
      <c r="A9" s="160"/>
      <c r="B9" s="101"/>
      <c r="C9" s="101"/>
      <c r="D9" s="101"/>
      <c r="E9" s="101"/>
      <c r="F9" s="101"/>
      <c r="G9" s="101"/>
      <c r="H9" s="101"/>
      <c r="I9" s="101"/>
    </row>
    <row r="10" spans="1:9" ht="29.25" customHeight="1">
      <c r="A10" s="159"/>
      <c r="B10" s="101"/>
      <c r="C10" s="101"/>
      <c r="D10" s="101"/>
      <c r="E10" s="101"/>
      <c r="F10" s="101"/>
      <c r="G10" s="101"/>
      <c r="H10" s="101"/>
      <c r="I10" s="101"/>
    </row>
    <row r="11" spans="1:9" ht="29.25" customHeight="1">
      <c r="A11" s="161"/>
      <c r="B11" s="101"/>
      <c r="C11" s="101"/>
      <c r="D11" s="101"/>
      <c r="E11" s="101"/>
      <c r="F11" s="101"/>
      <c r="G11" s="101"/>
      <c r="H11" s="101"/>
      <c r="I11" s="101"/>
    </row>
    <row r="12" spans="1:9" ht="29.25" customHeight="1">
      <c r="A12" s="161"/>
      <c r="B12" s="101"/>
      <c r="C12" s="101"/>
      <c r="D12" s="101"/>
      <c r="E12" s="101"/>
      <c r="F12" s="101"/>
      <c r="G12" s="101"/>
      <c r="H12" s="101"/>
      <c r="I12" s="101"/>
    </row>
    <row r="13" spans="1:9" ht="29.25" customHeight="1">
      <c r="A13" s="159"/>
      <c r="B13" s="101"/>
      <c r="C13" s="101"/>
      <c r="D13" s="101"/>
      <c r="E13" s="101"/>
      <c r="F13" s="101"/>
      <c r="G13" s="101"/>
      <c r="H13" s="101"/>
      <c r="I13" s="101"/>
    </row>
    <row r="14" spans="1:9" ht="29.25" customHeight="1">
      <c r="A14" s="159"/>
      <c r="B14" s="101"/>
      <c r="C14" s="101"/>
      <c r="D14" s="101"/>
      <c r="E14" s="101"/>
      <c r="F14" s="101"/>
      <c r="G14" s="101"/>
      <c r="H14" s="101"/>
      <c r="I14" s="101"/>
    </row>
    <row r="15" spans="1:9" ht="29.25" customHeight="1">
      <c r="A15" s="159"/>
      <c r="B15" s="101"/>
      <c r="C15" s="101"/>
      <c r="D15" s="101"/>
      <c r="E15" s="101"/>
      <c r="F15" s="101"/>
      <c r="G15" s="101"/>
      <c r="H15" s="101"/>
      <c r="I15" s="101"/>
    </row>
    <row r="18" ht="18.75">
      <c r="A18" s="102"/>
    </row>
    <row r="19" ht="18.75">
      <c r="A19" s="102"/>
    </row>
    <row r="20" ht="15">
      <c r="A20" s="164"/>
    </row>
    <row r="21" ht="267" customHeight="1">
      <c r="A21" s="163"/>
    </row>
  </sheetData>
  <printOptions/>
  <pageMargins left="0.7" right="0.7" top="0.75" bottom="0.75" header="0.3" footer="0.3"/>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I342"/>
  <sheetViews>
    <sheetView showGridLines="0" workbookViewId="0" topLeftCell="C75">
      <selection activeCell="G19" sqref="G19"/>
    </sheetView>
  </sheetViews>
  <sheetFormatPr defaultColWidth="9.140625" defaultRowHeight="12.75"/>
  <cols>
    <col min="1" max="1" width="2.00390625" style="101" customWidth="1"/>
    <col min="2" max="2" width="2.8515625" style="101" customWidth="1"/>
    <col min="3" max="3" width="41.8515625" style="101" customWidth="1"/>
    <col min="4" max="4" width="12.7109375" style="101" customWidth="1"/>
    <col min="5" max="5" width="63.140625" style="101" customWidth="1"/>
    <col min="6" max="6" width="21.7109375" style="101" customWidth="1"/>
    <col min="7" max="7" width="15.7109375" style="101" customWidth="1"/>
    <col min="8" max="8" width="15.140625" style="101" customWidth="1"/>
    <col min="9" max="9" width="17.140625" style="101" customWidth="1"/>
    <col min="10" max="12" width="14.8515625" style="101" customWidth="1"/>
    <col min="13" max="14" width="13.8515625" style="101" customWidth="1"/>
    <col min="15" max="15" width="3.00390625" style="101" customWidth="1"/>
    <col min="16" max="16384" width="9.140625" style="101" customWidth="1"/>
  </cols>
  <sheetData>
    <row r="1" ht="18">
      <c r="C1" s="103"/>
    </row>
    <row r="2" spans="3:14" ht="23.25">
      <c r="C2" s="366" t="s">
        <v>0</v>
      </c>
      <c r="D2" s="366"/>
      <c r="E2" s="366"/>
      <c r="F2" s="366"/>
      <c r="G2" s="366"/>
      <c r="H2" s="366"/>
      <c r="I2" s="366"/>
      <c r="J2" s="366"/>
      <c r="K2" s="366"/>
      <c r="L2" s="366"/>
      <c r="M2" s="366"/>
      <c r="N2" s="316"/>
    </row>
    <row r="3" ht="14.25">
      <c r="C3" s="108"/>
    </row>
    <row r="4" spans="3:12" ht="14.25">
      <c r="C4" s="223" t="s">
        <v>1</v>
      </c>
      <c r="I4" s="171"/>
      <c r="J4" s="108" t="s">
        <v>2</v>
      </c>
      <c r="K4" s="108"/>
      <c r="L4" s="108"/>
    </row>
    <row r="5" spans="3:12" ht="14.25">
      <c r="C5" s="223" t="s">
        <v>3</v>
      </c>
      <c r="I5" s="170"/>
      <c r="J5" s="108" t="s">
        <v>4</v>
      </c>
      <c r="K5" s="108"/>
      <c r="L5" s="108"/>
    </row>
    <row r="6" ht="13.5" thickBot="1"/>
    <row r="7" spans="2:15" ht="18.75" thickTop="1">
      <c r="B7" s="199"/>
      <c r="C7" s="224" t="s">
        <v>5</v>
      </c>
      <c r="D7" s="225"/>
      <c r="E7" s="225"/>
      <c r="F7" s="225"/>
      <c r="G7" s="111"/>
      <c r="H7" s="111"/>
      <c r="I7" s="111"/>
      <c r="J7" s="111"/>
      <c r="K7" s="111"/>
      <c r="L7" s="111"/>
      <c r="M7" s="111"/>
      <c r="N7" s="111"/>
      <c r="O7" s="200"/>
    </row>
    <row r="8" spans="2:15" ht="12.75">
      <c r="B8" s="201"/>
      <c r="C8" s="226"/>
      <c r="D8" s="226"/>
      <c r="E8" s="226"/>
      <c r="F8" s="226"/>
      <c r="G8" s="112"/>
      <c r="H8" s="112"/>
      <c r="I8" s="112"/>
      <c r="J8" s="112"/>
      <c r="K8" s="112"/>
      <c r="L8" s="112"/>
      <c r="M8" s="112"/>
      <c r="N8" s="112"/>
      <c r="O8" s="202"/>
    </row>
    <row r="9" spans="2:15" ht="13.5" thickBot="1">
      <c r="B9" s="201"/>
      <c r="C9" s="227" t="s">
        <v>6</v>
      </c>
      <c r="D9" s="227" t="s">
        <v>7</v>
      </c>
      <c r="E9" s="227"/>
      <c r="F9" s="227"/>
      <c r="G9" s="227" t="s">
        <v>8</v>
      </c>
      <c r="H9" s="120"/>
      <c r="I9" s="120"/>
      <c r="J9" s="120"/>
      <c r="K9" s="120"/>
      <c r="L9" s="120"/>
      <c r="M9" s="120"/>
      <c r="N9" s="112"/>
      <c r="O9" s="202"/>
    </row>
    <row r="10" spans="2:15" ht="32.25" customHeight="1" thickBot="1" thickTop="1">
      <c r="B10" s="201"/>
      <c r="C10" s="247" t="s">
        <v>9</v>
      </c>
      <c r="D10" s="226"/>
      <c r="E10" s="226"/>
      <c r="F10" s="226"/>
      <c r="G10" s="134" t="s">
        <v>164</v>
      </c>
      <c r="H10" s="135"/>
      <c r="I10" s="135"/>
      <c r="J10" s="135"/>
      <c r="K10" s="135"/>
      <c r="L10" s="135"/>
      <c r="M10" s="136"/>
      <c r="N10" s="112"/>
      <c r="O10" s="202"/>
    </row>
    <row r="11" spans="2:15" ht="15.75" thickBot="1">
      <c r="B11" s="201"/>
      <c r="C11" s="228" t="s">
        <v>10</v>
      </c>
      <c r="D11" s="350" t="s">
        <v>11</v>
      </c>
      <c r="E11" s="350"/>
      <c r="F11" s="351"/>
      <c r="G11" s="134" t="s">
        <v>157</v>
      </c>
      <c r="H11" s="135"/>
      <c r="I11" s="135"/>
      <c r="J11" s="135"/>
      <c r="K11" s="135"/>
      <c r="L11" s="135"/>
      <c r="M11" s="136"/>
      <c r="N11" s="112"/>
      <c r="O11" s="203"/>
    </row>
    <row r="12" spans="2:15" ht="15.75" thickBot="1">
      <c r="B12" s="201"/>
      <c r="C12" s="229" t="s">
        <v>12</v>
      </c>
      <c r="D12" s="344" t="s">
        <v>13</v>
      </c>
      <c r="E12" s="344"/>
      <c r="F12" s="345"/>
      <c r="G12" s="134" t="s">
        <v>158</v>
      </c>
      <c r="H12" s="135"/>
      <c r="I12" s="135"/>
      <c r="J12" s="135"/>
      <c r="K12" s="135"/>
      <c r="L12" s="135"/>
      <c r="M12" s="136"/>
      <c r="N12" s="112"/>
      <c r="O12" s="204"/>
    </row>
    <row r="13" spans="2:15" ht="15.75" thickBot="1">
      <c r="B13" s="201"/>
      <c r="C13" s="229" t="s">
        <v>14</v>
      </c>
      <c r="D13" s="344" t="s">
        <v>15</v>
      </c>
      <c r="E13" s="344"/>
      <c r="F13" s="345"/>
      <c r="G13" s="134" t="s">
        <v>159</v>
      </c>
      <c r="H13" s="135"/>
      <c r="I13" s="135"/>
      <c r="J13" s="135"/>
      <c r="K13" s="135"/>
      <c r="L13" s="135"/>
      <c r="M13" s="136"/>
      <c r="N13" s="112"/>
      <c r="O13" s="205"/>
    </row>
    <row r="14" spans="2:15" ht="15.75" thickBot="1">
      <c r="B14" s="201"/>
      <c r="C14" s="229" t="s">
        <v>16</v>
      </c>
      <c r="D14" s="360" t="s">
        <v>17</v>
      </c>
      <c r="E14" s="344"/>
      <c r="F14" s="345"/>
      <c r="G14" s="134" t="s">
        <v>160</v>
      </c>
      <c r="H14" s="135"/>
      <c r="I14" s="135"/>
      <c r="J14" s="135"/>
      <c r="K14" s="135"/>
      <c r="L14" s="135"/>
      <c r="M14" s="136"/>
      <c r="N14" s="112"/>
      <c r="O14" s="204"/>
    </row>
    <row r="15" spans="2:15" ht="15.75" thickBot="1">
      <c r="B15" s="201"/>
      <c r="C15" s="230" t="s">
        <v>18</v>
      </c>
      <c r="D15" s="344" t="s">
        <v>19</v>
      </c>
      <c r="E15" s="344"/>
      <c r="F15" s="345"/>
      <c r="G15" s="134" t="s">
        <v>169</v>
      </c>
      <c r="H15" s="135"/>
      <c r="I15" s="135"/>
      <c r="J15" s="135"/>
      <c r="K15" s="135"/>
      <c r="L15" s="135"/>
      <c r="M15" s="136"/>
      <c r="N15" s="112"/>
      <c r="O15" s="205"/>
    </row>
    <row r="16" spans="2:15" ht="17.25" customHeight="1" thickBot="1">
      <c r="B16" s="201"/>
      <c r="C16" s="230" t="s">
        <v>20</v>
      </c>
      <c r="D16" s="344" t="s">
        <v>21</v>
      </c>
      <c r="E16" s="344"/>
      <c r="F16" s="311"/>
      <c r="G16" s="178" t="s">
        <v>170</v>
      </c>
      <c r="H16" s="113"/>
      <c r="I16" s="113"/>
      <c r="J16" s="114"/>
      <c r="K16" s="114"/>
      <c r="L16" s="114"/>
      <c r="M16" s="114"/>
      <c r="N16" s="114"/>
      <c r="O16" s="205"/>
    </row>
    <row r="17" spans="2:15" ht="15" customHeight="1" thickBot="1">
      <c r="B17" s="201"/>
      <c r="C17" s="231" t="s">
        <v>22</v>
      </c>
      <c r="D17" s="344" t="s">
        <v>23</v>
      </c>
      <c r="E17" s="344"/>
      <c r="F17" s="345"/>
      <c r="G17" s="137" t="s">
        <v>161</v>
      </c>
      <c r="H17" s="113"/>
      <c r="I17" s="113"/>
      <c r="J17" s="114"/>
      <c r="K17" s="114"/>
      <c r="L17" s="114"/>
      <c r="M17" s="114"/>
      <c r="N17" s="114"/>
      <c r="O17" s="202"/>
    </row>
    <row r="18" spans="2:15" ht="15.75" thickBot="1">
      <c r="B18" s="201"/>
      <c r="C18" s="232" t="s">
        <v>24</v>
      </c>
      <c r="D18" s="350" t="s">
        <v>25</v>
      </c>
      <c r="E18" s="350"/>
      <c r="F18" s="351"/>
      <c r="G18" s="138" t="s">
        <v>36</v>
      </c>
      <c r="H18" s="113"/>
      <c r="I18" s="113"/>
      <c r="J18" s="114"/>
      <c r="K18" s="114"/>
      <c r="L18" s="114"/>
      <c r="M18" s="114"/>
      <c r="N18" s="114"/>
      <c r="O18" s="202"/>
    </row>
    <row r="19" spans="2:16" ht="15.75" thickBot="1">
      <c r="B19" s="201"/>
      <c r="C19" s="232" t="s">
        <v>26</v>
      </c>
      <c r="D19" s="350" t="s">
        <v>27</v>
      </c>
      <c r="E19" s="350"/>
      <c r="F19" s="351"/>
      <c r="G19" s="179">
        <v>2021</v>
      </c>
      <c r="H19" s="113"/>
      <c r="I19" s="113"/>
      <c r="J19" s="114"/>
      <c r="K19" s="114"/>
      <c r="L19" s="114"/>
      <c r="M19" s="114"/>
      <c r="N19" s="114"/>
      <c r="O19" s="202"/>
      <c r="P19" s="206"/>
    </row>
    <row r="20" spans="2:15" ht="29.25" thickBot="1">
      <c r="B20" s="201"/>
      <c r="C20" s="233"/>
      <c r="D20" s="234"/>
      <c r="E20" s="234"/>
      <c r="F20" s="234"/>
      <c r="G20" s="368" t="s">
        <v>28</v>
      </c>
      <c r="H20" s="368"/>
      <c r="I20" s="368"/>
      <c r="J20" s="236" t="s">
        <v>29</v>
      </c>
      <c r="K20" s="315" t="s">
        <v>30</v>
      </c>
      <c r="L20" s="315" t="s">
        <v>31</v>
      </c>
      <c r="O20" s="202"/>
    </row>
    <row r="21" spans="2:15" ht="15.75" thickBot="1">
      <c r="B21" s="201"/>
      <c r="C21" s="233" t="s">
        <v>32</v>
      </c>
      <c r="D21" s="235" t="s">
        <v>33</v>
      </c>
      <c r="E21" s="235"/>
      <c r="F21" s="235"/>
      <c r="G21" s="139" t="s">
        <v>166</v>
      </c>
      <c r="H21" s="140"/>
      <c r="I21" s="141"/>
      <c r="J21" s="142">
        <v>797</v>
      </c>
      <c r="K21" s="327" t="s">
        <v>165</v>
      </c>
      <c r="L21" s="142">
        <v>3641</v>
      </c>
      <c r="O21" s="202"/>
    </row>
    <row r="22" spans="2:15" ht="15.75" thickBot="1">
      <c r="B22" s="201"/>
      <c r="C22" s="233"/>
      <c r="D22" s="235"/>
      <c r="E22" s="235"/>
      <c r="F22" s="235"/>
      <c r="G22" s="139"/>
      <c r="H22" s="140"/>
      <c r="I22" s="141"/>
      <c r="J22" s="142"/>
      <c r="K22" s="327"/>
      <c r="L22" s="142"/>
      <c r="O22" s="202"/>
    </row>
    <row r="23" spans="2:15" ht="15.75" thickBot="1">
      <c r="B23" s="201"/>
      <c r="C23" s="233"/>
      <c r="D23" s="235"/>
      <c r="E23" s="235"/>
      <c r="F23" s="235"/>
      <c r="G23" s="139"/>
      <c r="H23" s="140"/>
      <c r="I23" s="141"/>
      <c r="J23" s="142"/>
      <c r="K23" s="142"/>
      <c r="L23" s="142"/>
      <c r="O23" s="202"/>
    </row>
    <row r="24" spans="2:15" ht="15.75" thickBot="1">
      <c r="B24" s="201"/>
      <c r="C24" s="233"/>
      <c r="D24" s="235"/>
      <c r="E24" s="235"/>
      <c r="F24" s="235"/>
      <c r="G24" s="139"/>
      <c r="H24" s="140"/>
      <c r="I24" s="141"/>
      <c r="J24" s="142"/>
      <c r="K24" s="142"/>
      <c r="L24" s="142"/>
      <c r="O24" s="202"/>
    </row>
    <row r="25" spans="2:15" ht="15.75" thickBot="1">
      <c r="B25" s="201"/>
      <c r="C25" s="233"/>
      <c r="D25" s="235"/>
      <c r="E25" s="235"/>
      <c r="F25" s="235"/>
      <c r="G25" s="139"/>
      <c r="H25" s="140"/>
      <c r="I25" s="141"/>
      <c r="J25" s="142"/>
      <c r="K25" s="142"/>
      <c r="L25" s="142"/>
      <c r="O25" s="202"/>
    </row>
    <row r="26" spans="2:15" ht="15.75" thickBot="1">
      <c r="B26" s="201"/>
      <c r="C26" s="233"/>
      <c r="D26" s="235"/>
      <c r="E26" s="235"/>
      <c r="F26" s="235"/>
      <c r="G26" s="139"/>
      <c r="H26" s="140"/>
      <c r="I26" s="141"/>
      <c r="J26" s="142"/>
      <c r="K26" s="142"/>
      <c r="L26" s="142"/>
      <c r="O26" s="202"/>
    </row>
    <row r="27" spans="2:15" ht="15" hidden="1" thickBot="1">
      <c r="B27" s="201"/>
      <c r="C27" s="233"/>
      <c r="D27" s="220"/>
      <c r="E27" s="234"/>
      <c r="F27" s="234"/>
      <c r="G27" s="109"/>
      <c r="H27" s="115"/>
      <c r="I27" s="115"/>
      <c r="J27" s="117"/>
      <c r="K27" s="117"/>
      <c r="L27" s="117"/>
      <c r="M27" s="117"/>
      <c r="N27" s="117"/>
      <c r="O27" s="202"/>
    </row>
    <row r="28" spans="2:15" ht="15" thickBot="1">
      <c r="B28" s="201"/>
      <c r="C28" s="233"/>
      <c r="D28" s="234"/>
      <c r="E28" s="234"/>
      <c r="F28" s="234"/>
      <c r="G28" s="115"/>
      <c r="H28" s="115"/>
      <c r="I28" s="115"/>
      <c r="J28" s="117"/>
      <c r="K28" s="117"/>
      <c r="L28" s="117"/>
      <c r="M28" s="117"/>
      <c r="N28" s="117"/>
      <c r="O28" s="202"/>
    </row>
    <row r="29" spans="2:15" ht="15.75" thickBot="1">
      <c r="B29" s="201"/>
      <c r="C29" s="233" t="s">
        <v>34</v>
      </c>
      <c r="D29" s="235" t="s">
        <v>35</v>
      </c>
      <c r="E29" s="234"/>
      <c r="F29" s="234"/>
      <c r="G29" s="177" t="s">
        <v>162</v>
      </c>
      <c r="H29" s="177"/>
      <c r="I29" s="177"/>
      <c r="M29" s="117"/>
      <c r="N29" s="117"/>
      <c r="O29" s="202"/>
    </row>
    <row r="30" spans="2:15" ht="15.75" hidden="1" thickBot="1">
      <c r="B30" s="201"/>
      <c r="C30" s="115"/>
      <c r="D30" s="118"/>
      <c r="E30" s="116"/>
      <c r="F30" s="116"/>
      <c r="G30" s="143"/>
      <c r="H30" s="143"/>
      <c r="I30" s="143"/>
      <c r="M30" s="117"/>
      <c r="N30" s="117"/>
      <c r="O30" s="202"/>
    </row>
    <row r="31" spans="2:15" ht="15.75" hidden="1" thickBot="1">
      <c r="B31" s="201"/>
      <c r="C31" s="115"/>
      <c r="D31" s="118"/>
      <c r="E31" s="116"/>
      <c r="F31" s="116"/>
      <c r="G31" s="116"/>
      <c r="H31" s="116"/>
      <c r="I31" s="207" t="s">
        <v>36</v>
      </c>
      <c r="J31" s="207" t="s">
        <v>37</v>
      </c>
      <c r="K31" s="281"/>
      <c r="L31" s="281"/>
      <c r="M31" s="117"/>
      <c r="N31" s="117"/>
      <c r="O31" s="202"/>
    </row>
    <row r="32" spans="2:15" ht="13.5" thickBot="1">
      <c r="B32" s="208"/>
      <c r="C32" s="119"/>
      <c r="D32" s="119"/>
      <c r="E32" s="119"/>
      <c r="F32" s="119"/>
      <c r="G32" s="119"/>
      <c r="H32" s="119"/>
      <c r="I32" s="119"/>
      <c r="J32" s="120"/>
      <c r="K32" s="120"/>
      <c r="L32" s="120"/>
      <c r="M32" s="120"/>
      <c r="N32" s="120"/>
      <c r="O32" s="209"/>
    </row>
    <row r="33" spans="2:15" ht="14.25" thickBot="1" thickTop="1">
      <c r="B33" s="112"/>
      <c r="C33" s="121"/>
      <c r="D33" s="121"/>
      <c r="E33" s="121"/>
      <c r="F33" s="121"/>
      <c r="G33" s="121"/>
      <c r="H33" s="121"/>
      <c r="I33" s="121"/>
      <c r="J33" s="112"/>
      <c r="K33" s="112"/>
      <c r="L33" s="112"/>
      <c r="M33" s="112"/>
      <c r="N33" s="112"/>
      <c r="O33" s="112"/>
    </row>
    <row r="34" spans="2:15" ht="18.75" thickTop="1">
      <c r="B34" s="199"/>
      <c r="C34" s="122" t="s">
        <v>38</v>
      </c>
      <c r="D34" s="123"/>
      <c r="E34" s="123"/>
      <c r="F34" s="123"/>
      <c r="G34" s="123"/>
      <c r="H34" s="123"/>
      <c r="I34" s="123"/>
      <c r="J34" s="111"/>
      <c r="K34" s="111"/>
      <c r="L34" s="111"/>
      <c r="M34" s="111"/>
      <c r="N34" s="111"/>
      <c r="O34" s="200"/>
    </row>
    <row r="35" spans="2:15" ht="6.75" customHeight="1">
      <c r="B35" s="201"/>
      <c r="C35" s="121"/>
      <c r="D35" s="121"/>
      <c r="E35" s="121"/>
      <c r="F35" s="121"/>
      <c r="G35" s="121"/>
      <c r="H35" s="121"/>
      <c r="I35" s="121"/>
      <c r="J35" s="112"/>
      <c r="K35" s="112"/>
      <c r="L35" s="112"/>
      <c r="M35" s="112"/>
      <c r="N35" s="112"/>
      <c r="O35" s="202"/>
    </row>
    <row r="36" spans="2:15" ht="117.75" customHeight="1">
      <c r="B36" s="201"/>
      <c r="C36" s="369" t="s">
        <v>39</v>
      </c>
      <c r="D36" s="369"/>
      <c r="E36" s="369"/>
      <c r="F36" s="369"/>
      <c r="G36" s="369"/>
      <c r="H36" s="369"/>
      <c r="I36" s="369"/>
      <c r="J36" s="369"/>
      <c r="K36" s="369"/>
      <c r="L36" s="369"/>
      <c r="M36" s="369"/>
      <c r="N36" s="176"/>
      <c r="O36" s="202"/>
    </row>
    <row r="37" spans="2:15" ht="16.5" customHeight="1" thickBot="1">
      <c r="B37" s="201"/>
      <c r="C37" s="227" t="s">
        <v>6</v>
      </c>
      <c r="D37" s="227" t="s">
        <v>7</v>
      </c>
      <c r="E37" s="227"/>
      <c r="F37" s="227"/>
      <c r="G37" s="227" t="s">
        <v>8</v>
      </c>
      <c r="H37" s="237"/>
      <c r="I37" s="237"/>
      <c r="J37" s="237"/>
      <c r="K37" s="237"/>
      <c r="L37" s="237"/>
      <c r="M37" s="237"/>
      <c r="N37" s="112"/>
      <c r="O37" s="202"/>
    </row>
    <row r="38" spans="2:15" ht="6.75" customHeight="1" thickBot="1" thickTop="1">
      <c r="B38" s="201"/>
      <c r="C38" s="115"/>
      <c r="D38" s="124"/>
      <c r="E38" s="124"/>
      <c r="F38" s="124"/>
      <c r="G38" s="115"/>
      <c r="H38" s="115"/>
      <c r="I38" s="115"/>
      <c r="J38" s="117"/>
      <c r="K38" s="117"/>
      <c r="L38" s="117"/>
      <c r="M38" s="117"/>
      <c r="N38" s="117"/>
      <c r="O38" s="202"/>
    </row>
    <row r="39" spans="2:15" ht="28.5" customHeight="1" thickBot="1">
      <c r="B39" s="201"/>
      <c r="C39" s="298" t="s">
        <v>40</v>
      </c>
      <c r="D39" s="359" t="s">
        <v>41</v>
      </c>
      <c r="E39" s="359"/>
      <c r="F39" s="359"/>
      <c r="G39" s="186" t="s">
        <v>101</v>
      </c>
      <c r="H39" s="115"/>
      <c r="I39" s="115"/>
      <c r="J39" s="117"/>
      <c r="K39" s="117"/>
      <c r="L39" s="117"/>
      <c r="M39" s="117"/>
      <c r="N39" s="117"/>
      <c r="O39" s="202"/>
    </row>
    <row r="40" spans="2:15" ht="28.5" customHeight="1" thickBot="1">
      <c r="B40" s="201"/>
      <c r="C40" s="238" t="s">
        <v>43</v>
      </c>
      <c r="D40" s="364" t="s">
        <v>44</v>
      </c>
      <c r="E40" s="364"/>
      <c r="F40" s="365"/>
      <c r="G40" s="465" t="s">
        <v>180</v>
      </c>
      <c r="H40" s="326" t="s">
        <v>171</v>
      </c>
      <c r="I40" s="115"/>
      <c r="J40" s="117"/>
      <c r="K40" s="117"/>
      <c r="L40" s="117"/>
      <c r="M40" s="117"/>
      <c r="N40" s="117"/>
      <c r="O40" s="202"/>
    </row>
    <row r="41" spans="2:15" ht="27" customHeight="1" thickBot="1">
      <c r="B41" s="201"/>
      <c r="C41" s="238" t="s">
        <v>45</v>
      </c>
      <c r="D41" s="364" t="s">
        <v>46</v>
      </c>
      <c r="E41" s="364"/>
      <c r="F41" s="365"/>
      <c r="G41" s="465" t="s">
        <v>180</v>
      </c>
      <c r="H41" s="115"/>
      <c r="I41" s="115"/>
      <c r="J41" s="117"/>
      <c r="K41" s="117"/>
      <c r="L41" s="117"/>
      <c r="M41" s="117"/>
      <c r="N41" s="117"/>
      <c r="O41" s="202"/>
    </row>
    <row r="42" spans="2:15" ht="12.75" customHeight="1" thickBot="1">
      <c r="B42" s="201"/>
      <c r="C42" s="110"/>
      <c r="D42" s="174"/>
      <c r="E42" s="174"/>
      <c r="F42" s="174"/>
      <c r="G42" s="174"/>
      <c r="H42" s="115"/>
      <c r="I42" s="115"/>
      <c r="J42" s="117"/>
      <c r="K42" s="117"/>
      <c r="L42" s="117"/>
      <c r="M42" s="117"/>
      <c r="N42" s="117"/>
      <c r="O42" s="202"/>
    </row>
    <row r="43" spans="2:15" ht="42" customHeight="1" thickBot="1">
      <c r="B43" s="201"/>
      <c r="C43" s="238" t="s">
        <v>47</v>
      </c>
      <c r="D43" s="352" t="s">
        <v>167</v>
      </c>
      <c r="E43" s="353"/>
      <c r="F43" s="353"/>
      <c r="G43" s="353"/>
      <c r="H43" s="353"/>
      <c r="I43" s="354"/>
      <c r="J43" s="117"/>
      <c r="K43" s="117"/>
      <c r="L43" s="117"/>
      <c r="M43" s="117"/>
      <c r="N43" s="117"/>
      <c r="O43" s="202"/>
    </row>
    <row r="44" spans="2:15" ht="13.5" thickBot="1">
      <c r="B44" s="208"/>
      <c r="C44" s="119"/>
      <c r="D44" s="119"/>
      <c r="E44" s="119"/>
      <c r="F44" s="119"/>
      <c r="G44" s="119"/>
      <c r="H44" s="119"/>
      <c r="I44" s="119"/>
      <c r="J44" s="120"/>
      <c r="K44" s="120"/>
      <c r="L44" s="120"/>
      <c r="M44" s="120"/>
      <c r="N44" s="120"/>
      <c r="O44" s="209"/>
    </row>
    <row r="45" spans="2:15" ht="14.25" thickBot="1" thickTop="1">
      <c r="B45" s="112"/>
      <c r="C45" s="121"/>
      <c r="D45" s="121"/>
      <c r="E45" s="121"/>
      <c r="F45" s="121"/>
      <c r="G45" s="121"/>
      <c r="H45" s="121"/>
      <c r="I45" s="121"/>
      <c r="J45" s="112"/>
      <c r="K45" s="112"/>
      <c r="L45" s="112"/>
      <c r="M45" s="112"/>
      <c r="N45" s="112"/>
      <c r="O45" s="112"/>
    </row>
    <row r="46" spans="2:15" ht="18.75" thickTop="1">
      <c r="B46" s="199"/>
      <c r="C46" s="239" t="s">
        <v>49</v>
      </c>
      <c r="D46" s="240"/>
      <c r="E46" s="240"/>
      <c r="F46" s="240"/>
      <c r="G46" s="240"/>
      <c r="H46" s="240"/>
      <c r="I46" s="240"/>
      <c r="J46" s="225"/>
      <c r="K46" s="225"/>
      <c r="L46" s="225"/>
      <c r="M46" s="225"/>
      <c r="N46" s="111"/>
      <c r="O46" s="200"/>
    </row>
    <row r="47" spans="2:15" ht="11.25" customHeight="1">
      <c r="B47" s="201"/>
      <c r="C47" s="241"/>
      <c r="D47" s="242"/>
      <c r="E47" s="242"/>
      <c r="F47" s="242"/>
      <c r="G47" s="242"/>
      <c r="H47" s="242"/>
      <c r="I47" s="242"/>
      <c r="J47" s="226"/>
      <c r="K47" s="226"/>
      <c r="L47" s="226"/>
      <c r="M47" s="226"/>
      <c r="N47" s="112"/>
      <c r="O47" s="202"/>
    </row>
    <row r="48" spans="2:15" ht="196.5" customHeight="1" thickBot="1">
      <c r="B48" s="201"/>
      <c r="C48" s="355" t="s">
        <v>50</v>
      </c>
      <c r="D48" s="355"/>
      <c r="E48" s="355"/>
      <c r="F48" s="355"/>
      <c r="G48" s="355"/>
      <c r="H48" s="355"/>
      <c r="I48" s="355"/>
      <c r="J48" s="355"/>
      <c r="K48" s="355"/>
      <c r="L48" s="355"/>
      <c r="M48" s="355"/>
      <c r="N48" s="180"/>
      <c r="O48" s="202"/>
    </row>
    <row r="49" spans="2:22" ht="15" thickTop="1">
      <c r="B49" s="201"/>
      <c r="C49" s="126"/>
      <c r="D49" s="127" t="s">
        <v>37</v>
      </c>
      <c r="E49" s="126"/>
      <c r="F49" s="126"/>
      <c r="G49" s="126"/>
      <c r="H49" s="126"/>
      <c r="I49" s="126"/>
      <c r="J49" s="126"/>
      <c r="K49" s="126"/>
      <c r="L49" s="126"/>
      <c r="M49" s="126"/>
      <c r="N49" s="126"/>
      <c r="O49" s="210"/>
      <c r="P49" s="211"/>
      <c r="Q49" s="211"/>
      <c r="R49" s="211"/>
      <c r="S49" s="211"/>
      <c r="T49" s="212"/>
      <c r="U49" s="212"/>
      <c r="V49" s="212"/>
    </row>
    <row r="50" spans="2:15" ht="15.75">
      <c r="B50" s="201"/>
      <c r="C50" s="243" t="s">
        <v>51</v>
      </c>
      <c r="D50" s="112"/>
      <c r="E50" s="112"/>
      <c r="F50" s="112"/>
      <c r="G50" s="121"/>
      <c r="H50" s="121"/>
      <c r="I50" s="121"/>
      <c r="J50" s="112"/>
      <c r="K50" s="112"/>
      <c r="L50" s="112"/>
      <c r="M50" s="112"/>
      <c r="N50" s="112"/>
      <c r="O50" s="202"/>
    </row>
    <row r="51" spans="2:15" ht="8.25" customHeight="1" thickBot="1">
      <c r="B51" s="201"/>
      <c r="C51" s="244"/>
      <c r="D51" s="112"/>
      <c r="E51" s="112"/>
      <c r="F51" s="112"/>
      <c r="G51" s="121"/>
      <c r="H51" s="121"/>
      <c r="I51" s="121"/>
      <c r="J51" s="112"/>
      <c r="K51" s="112"/>
      <c r="L51" s="112"/>
      <c r="M51" s="112"/>
      <c r="N51" s="112"/>
      <c r="O51" s="202"/>
    </row>
    <row r="52" spans="2:15" ht="30.75" thickBot="1">
      <c r="B52" s="201"/>
      <c r="C52" s="245" t="s">
        <v>52</v>
      </c>
      <c r="D52" s="186" t="s">
        <v>101</v>
      </c>
      <c r="E52" s="245" t="s">
        <v>53</v>
      </c>
      <c r="F52" s="328"/>
      <c r="G52" s="326"/>
      <c r="I52" s="115"/>
      <c r="J52" s="117"/>
      <c r="K52" s="117"/>
      <c r="L52" s="117"/>
      <c r="O52" s="202"/>
    </row>
    <row r="53" spans="2:15" ht="15.75" thickBot="1">
      <c r="B53" s="201"/>
      <c r="C53" s="246"/>
      <c r="D53" s="117"/>
      <c r="E53" s="247"/>
      <c r="F53" s="117"/>
      <c r="G53" s="115"/>
      <c r="H53" s="115"/>
      <c r="I53" s="115"/>
      <c r="J53" s="117"/>
      <c r="K53" s="117"/>
      <c r="L53" s="117"/>
      <c r="M53" s="117"/>
      <c r="N53" s="117"/>
      <c r="O53" s="202"/>
    </row>
    <row r="54" spans="2:15" ht="30.75" thickBot="1">
      <c r="B54" s="201"/>
      <c r="C54" s="245" t="s">
        <v>55</v>
      </c>
      <c r="D54" s="186" t="s">
        <v>42</v>
      </c>
      <c r="E54" s="245" t="s">
        <v>56</v>
      </c>
      <c r="F54" s="144" t="s">
        <v>163</v>
      </c>
      <c r="G54" s="117"/>
      <c r="H54" s="115"/>
      <c r="I54" s="115"/>
      <c r="J54" s="117"/>
      <c r="K54" s="117"/>
      <c r="L54" s="117"/>
      <c r="M54" s="117"/>
      <c r="N54" s="117"/>
      <c r="O54" s="202"/>
    </row>
    <row r="55" spans="2:15" ht="15" customHeight="1">
      <c r="B55" s="201"/>
      <c r="C55" s="246"/>
      <c r="D55" s="117"/>
      <c r="E55" s="117"/>
      <c r="F55" s="117"/>
      <c r="G55" s="115"/>
      <c r="H55" s="115"/>
      <c r="I55" s="115"/>
      <c r="J55" s="117"/>
      <c r="K55" s="117"/>
      <c r="L55" s="117"/>
      <c r="M55" s="117"/>
      <c r="N55" s="117"/>
      <c r="O55" s="202"/>
    </row>
    <row r="56" spans="2:15" ht="14.25">
      <c r="B56" s="201"/>
      <c r="C56" s="235" t="s">
        <v>58</v>
      </c>
      <c r="D56" s="115"/>
      <c r="E56" s="115"/>
      <c r="F56" s="115"/>
      <c r="G56" s="115"/>
      <c r="H56" s="115"/>
      <c r="I56" s="115"/>
      <c r="J56" s="115"/>
      <c r="K56" s="115"/>
      <c r="L56" s="115"/>
      <c r="M56" s="115"/>
      <c r="N56" s="115"/>
      <c r="O56" s="202"/>
    </row>
    <row r="57" spans="2:15" ht="41.25" customHeight="1" thickBot="1">
      <c r="B57" s="201"/>
      <c r="C57" s="310" t="s">
        <v>28</v>
      </c>
      <c r="D57" s="318" t="s">
        <v>59</v>
      </c>
      <c r="E57" s="370" t="s">
        <v>60</v>
      </c>
      <c r="F57" s="370"/>
      <c r="G57" s="248">
        <v>2021</v>
      </c>
      <c r="H57" s="249">
        <v>2022</v>
      </c>
      <c r="I57" s="249">
        <v>2023</v>
      </c>
      <c r="J57" s="249">
        <v>2024</v>
      </c>
      <c r="K57" s="249">
        <v>2025</v>
      </c>
      <c r="L57" s="249">
        <v>2026</v>
      </c>
      <c r="M57" s="250" t="s">
        <v>61</v>
      </c>
      <c r="N57" s="250" t="str">
        <f>CONCATENATE("Sum of Revenues Prior to ",G$19)</f>
        <v>Sum of Revenues Prior to 2021</v>
      </c>
      <c r="O57" s="202"/>
    </row>
    <row r="58" spans="2:15" ht="15.75" thickBot="1">
      <c r="B58" s="201"/>
      <c r="C58" s="152" t="s">
        <v>166</v>
      </c>
      <c r="D58" s="153" t="s">
        <v>162</v>
      </c>
      <c r="E58" s="346" t="s">
        <v>168</v>
      </c>
      <c r="F58" s="347"/>
      <c r="G58" s="146"/>
      <c r="H58" s="146"/>
      <c r="I58" s="146">
        <v>75</v>
      </c>
      <c r="J58" s="146"/>
      <c r="K58" s="146"/>
      <c r="L58" s="146"/>
      <c r="M58" s="146"/>
      <c r="N58" s="184"/>
      <c r="O58" s="202"/>
    </row>
    <row r="59" spans="2:15" ht="15.75" thickBot="1">
      <c r="B59" s="201"/>
      <c r="C59" s="152"/>
      <c r="D59" s="153" t="s">
        <v>37</v>
      </c>
      <c r="E59" s="145"/>
      <c r="F59" s="312"/>
      <c r="G59" s="146"/>
      <c r="H59" s="146"/>
      <c r="I59" s="147"/>
      <c r="J59" s="147"/>
      <c r="K59" s="147"/>
      <c r="L59" s="147"/>
      <c r="M59" s="147"/>
      <c r="N59" s="184"/>
      <c r="O59" s="202"/>
    </row>
    <row r="60" spans="2:15" ht="15.75" hidden="1" thickBot="1">
      <c r="B60" s="201"/>
      <c r="C60" s="152"/>
      <c r="D60" s="153" t="s">
        <v>37</v>
      </c>
      <c r="E60" s="145"/>
      <c r="F60" s="312"/>
      <c r="G60" s="146"/>
      <c r="H60" s="146"/>
      <c r="I60" s="147"/>
      <c r="J60" s="283"/>
      <c r="K60" s="284"/>
      <c r="L60" s="284"/>
      <c r="M60" s="183"/>
      <c r="N60" s="184"/>
      <c r="O60" s="202"/>
    </row>
    <row r="61" spans="2:15" ht="15.75" hidden="1" thickBot="1">
      <c r="B61" s="201"/>
      <c r="C61" s="152"/>
      <c r="D61" s="153" t="s">
        <v>37</v>
      </c>
      <c r="E61" s="145"/>
      <c r="F61" s="312"/>
      <c r="G61" s="146"/>
      <c r="H61" s="146"/>
      <c r="I61" s="147"/>
      <c r="J61" s="146"/>
      <c r="K61" s="183"/>
      <c r="L61" s="183"/>
      <c r="M61" s="183"/>
      <c r="N61" s="184"/>
      <c r="O61" s="202"/>
    </row>
    <row r="62" spans="2:15" ht="15.75" hidden="1" thickBot="1">
      <c r="B62" s="201"/>
      <c r="C62" s="152"/>
      <c r="D62" s="153" t="s">
        <v>37</v>
      </c>
      <c r="E62" s="145"/>
      <c r="F62" s="312"/>
      <c r="G62" s="146"/>
      <c r="H62" s="146"/>
      <c r="I62" s="147"/>
      <c r="J62" s="146"/>
      <c r="K62" s="183"/>
      <c r="L62" s="183"/>
      <c r="M62" s="183"/>
      <c r="N62" s="184"/>
      <c r="O62" s="202"/>
    </row>
    <row r="63" spans="2:15" ht="15.75" hidden="1" thickBot="1">
      <c r="B63" s="201"/>
      <c r="C63" s="152"/>
      <c r="D63" s="153" t="s">
        <v>37</v>
      </c>
      <c r="E63" s="145"/>
      <c r="F63" s="312"/>
      <c r="G63" s="146"/>
      <c r="H63" s="146"/>
      <c r="I63" s="147"/>
      <c r="J63" s="146"/>
      <c r="K63" s="183"/>
      <c r="L63" s="183"/>
      <c r="M63" s="183"/>
      <c r="N63" s="184"/>
      <c r="O63" s="202"/>
    </row>
    <row r="64" spans="2:15" ht="13.5" thickBot="1">
      <c r="B64" s="201"/>
      <c r="C64" s="132"/>
      <c r="D64" s="132"/>
      <c r="E64" s="132"/>
      <c r="F64" s="132"/>
      <c r="G64" s="132"/>
      <c r="H64" s="132"/>
      <c r="I64" s="132"/>
      <c r="J64" s="133"/>
      <c r="K64" s="133"/>
      <c r="L64" s="133"/>
      <c r="M64" s="133"/>
      <c r="N64" s="112"/>
      <c r="O64" s="202"/>
    </row>
    <row r="65" spans="2:15" ht="13.5" thickTop="1">
      <c r="B65" s="201"/>
      <c r="C65" s="121"/>
      <c r="D65" s="121"/>
      <c r="E65" s="121"/>
      <c r="F65" s="121"/>
      <c r="G65" s="121"/>
      <c r="H65" s="121"/>
      <c r="I65" s="121"/>
      <c r="J65" s="112"/>
      <c r="K65" s="112"/>
      <c r="L65" s="112"/>
      <c r="M65" s="112"/>
      <c r="N65" s="112"/>
      <c r="O65" s="202"/>
    </row>
    <row r="66" spans="2:15" ht="15.75">
      <c r="B66" s="201"/>
      <c r="C66" s="243" t="s">
        <v>62</v>
      </c>
      <c r="D66" s="242"/>
      <c r="E66" s="242"/>
      <c r="F66" s="242"/>
      <c r="G66" s="242"/>
      <c r="H66" s="242"/>
      <c r="I66" s="242"/>
      <c r="J66" s="226"/>
      <c r="K66" s="226"/>
      <c r="L66" s="226"/>
      <c r="M66" s="226"/>
      <c r="N66" s="112"/>
      <c r="O66" s="202"/>
    </row>
    <row r="67" spans="2:15" ht="7.5" customHeight="1">
      <c r="B67" s="201"/>
      <c r="C67" s="243"/>
      <c r="D67" s="242"/>
      <c r="E67" s="242"/>
      <c r="F67" s="242"/>
      <c r="G67" s="242"/>
      <c r="H67" s="242"/>
      <c r="I67" s="242"/>
      <c r="J67" s="226"/>
      <c r="K67" s="226"/>
      <c r="L67" s="226"/>
      <c r="M67" s="226"/>
      <c r="N67" s="112"/>
      <c r="O67" s="202"/>
    </row>
    <row r="68" spans="2:35" ht="15" customHeight="1">
      <c r="B68" s="201"/>
      <c r="C68" s="356" t="s">
        <v>63</v>
      </c>
      <c r="D68" s="357"/>
      <c r="E68" s="357"/>
      <c r="F68" s="357"/>
      <c r="G68" s="357"/>
      <c r="H68" s="357"/>
      <c r="I68" s="357"/>
      <c r="J68" s="357"/>
      <c r="K68" s="357"/>
      <c r="L68" s="357"/>
      <c r="M68" s="357"/>
      <c r="N68" s="314"/>
      <c r="O68" s="213"/>
      <c r="P68" s="214"/>
      <c r="Q68" s="214"/>
      <c r="R68" s="214"/>
      <c r="S68" s="214"/>
      <c r="T68" s="112"/>
      <c r="U68" s="112"/>
      <c r="V68" s="112"/>
      <c r="W68" s="112"/>
      <c r="X68" s="112"/>
      <c r="Y68" s="112"/>
      <c r="Z68" s="112"/>
      <c r="AA68" s="112"/>
      <c r="AB68" s="112"/>
      <c r="AC68" s="112"/>
      <c r="AD68" s="112"/>
      <c r="AE68" s="112"/>
      <c r="AF68" s="112"/>
      <c r="AG68" s="112"/>
      <c r="AH68" s="112"/>
      <c r="AI68" s="112"/>
    </row>
    <row r="69" spans="2:15" ht="9" customHeight="1">
      <c r="B69" s="201"/>
      <c r="C69" s="367"/>
      <c r="D69" s="367"/>
      <c r="E69" s="367"/>
      <c r="F69" s="367"/>
      <c r="G69" s="251"/>
      <c r="H69" s="251"/>
      <c r="I69" s="251"/>
      <c r="J69" s="252"/>
      <c r="K69" s="252"/>
      <c r="L69" s="252"/>
      <c r="M69" s="252"/>
      <c r="N69" s="128"/>
      <c r="O69" s="202"/>
    </row>
    <row r="70" spans="2:15" ht="19.5" customHeight="1">
      <c r="B70" s="201"/>
      <c r="C70" s="253" t="s">
        <v>64</v>
      </c>
      <c r="D70" s="317"/>
      <c r="E70" s="317"/>
      <c r="F70" s="317"/>
      <c r="G70" s="251"/>
      <c r="H70" s="251"/>
      <c r="I70" s="251"/>
      <c r="J70" s="252"/>
      <c r="K70" s="252"/>
      <c r="L70" s="252"/>
      <c r="M70" s="252"/>
      <c r="N70" s="128"/>
      <c r="O70" s="202"/>
    </row>
    <row r="71" spans="2:15" ht="13.5" customHeight="1">
      <c r="B71" s="201"/>
      <c r="C71" s="254" t="s">
        <v>65</v>
      </c>
      <c r="D71" s="255"/>
      <c r="E71" s="364" t="s">
        <v>66</v>
      </c>
      <c r="F71" s="364"/>
      <c r="G71" s="364"/>
      <c r="H71" s="364"/>
      <c r="I71" s="364"/>
      <c r="J71" s="364"/>
      <c r="K71" s="364"/>
      <c r="L71" s="364"/>
      <c r="M71" s="364"/>
      <c r="N71" s="174"/>
      <c r="O71" s="202"/>
    </row>
    <row r="72" spans="2:15" ht="13.5" customHeight="1">
      <c r="B72" s="201"/>
      <c r="C72" s="254" t="s">
        <v>67</v>
      </c>
      <c r="D72" s="255"/>
      <c r="E72" s="348" t="s">
        <v>68</v>
      </c>
      <c r="F72" s="348"/>
      <c r="G72" s="348"/>
      <c r="H72" s="348"/>
      <c r="I72" s="348"/>
      <c r="J72" s="348"/>
      <c r="K72" s="348"/>
      <c r="L72" s="348"/>
      <c r="M72" s="348"/>
      <c r="N72" s="175"/>
      <c r="O72" s="202"/>
    </row>
    <row r="73" spans="2:15" ht="15">
      <c r="B73" s="201"/>
      <c r="C73" s="254" t="s">
        <v>69</v>
      </c>
      <c r="D73" s="255"/>
      <c r="E73" s="348" t="s">
        <v>70</v>
      </c>
      <c r="F73" s="349"/>
      <c r="G73" s="349"/>
      <c r="H73" s="349"/>
      <c r="I73" s="349"/>
      <c r="J73" s="349"/>
      <c r="K73" s="349"/>
      <c r="L73" s="349"/>
      <c r="M73" s="349"/>
      <c r="N73" s="173"/>
      <c r="O73" s="202"/>
    </row>
    <row r="74" spans="2:15" ht="15">
      <c r="B74" s="201"/>
      <c r="C74" s="358" t="s">
        <v>71</v>
      </c>
      <c r="D74" s="358"/>
      <c r="E74" s="348" t="s">
        <v>72</v>
      </c>
      <c r="F74" s="349"/>
      <c r="G74" s="349"/>
      <c r="H74" s="349"/>
      <c r="I74" s="349"/>
      <c r="J74" s="349"/>
      <c r="K74" s="349"/>
      <c r="L74" s="349"/>
      <c r="M74" s="349"/>
      <c r="N74" s="173"/>
      <c r="O74" s="202"/>
    </row>
    <row r="75" spans="2:15" ht="14.25" customHeight="1">
      <c r="B75" s="201"/>
      <c r="C75" s="362" t="s">
        <v>73</v>
      </c>
      <c r="D75" s="362"/>
      <c r="E75" s="348" t="s">
        <v>74</v>
      </c>
      <c r="F75" s="348"/>
      <c r="G75" s="348"/>
      <c r="H75" s="348"/>
      <c r="I75" s="348"/>
      <c r="J75" s="348"/>
      <c r="K75" s="348"/>
      <c r="L75" s="348"/>
      <c r="M75" s="348"/>
      <c r="N75" s="175"/>
      <c r="O75" s="202"/>
    </row>
    <row r="76" spans="2:15" ht="15">
      <c r="B76" s="201"/>
      <c r="C76" s="358" t="s">
        <v>75</v>
      </c>
      <c r="D76" s="358"/>
      <c r="E76" s="348"/>
      <c r="F76" s="349"/>
      <c r="G76" s="349"/>
      <c r="H76" s="349"/>
      <c r="I76" s="349"/>
      <c r="J76" s="349"/>
      <c r="K76" s="349"/>
      <c r="L76" s="349"/>
      <c r="M76" s="349"/>
      <c r="N76" s="173"/>
      <c r="O76" s="202"/>
    </row>
    <row r="77" spans="2:15" ht="15" customHeight="1">
      <c r="B77" s="201"/>
      <c r="C77" s="363" t="s">
        <v>76</v>
      </c>
      <c r="D77" s="363"/>
      <c r="E77" s="348" t="s">
        <v>77</v>
      </c>
      <c r="F77" s="349"/>
      <c r="G77" s="349"/>
      <c r="H77" s="349"/>
      <c r="I77" s="349"/>
      <c r="J77" s="349"/>
      <c r="K77" s="349"/>
      <c r="L77" s="349"/>
      <c r="M77" s="349"/>
      <c r="N77" s="173"/>
      <c r="O77" s="202"/>
    </row>
    <row r="78" spans="2:15" ht="15">
      <c r="B78" s="201"/>
      <c r="C78" s="317"/>
      <c r="D78" s="317"/>
      <c r="E78" s="313"/>
      <c r="F78" s="313"/>
      <c r="G78" s="234"/>
      <c r="H78" s="234"/>
      <c r="I78" s="234"/>
      <c r="J78" s="256"/>
      <c r="K78" s="256"/>
      <c r="L78" s="256"/>
      <c r="M78" s="256"/>
      <c r="N78" s="129"/>
      <c r="O78" s="202"/>
    </row>
    <row r="79" spans="2:15" ht="15.75" thickBot="1">
      <c r="B79" s="201"/>
      <c r="C79" s="257" t="s">
        <v>78</v>
      </c>
      <c r="D79" s="117"/>
      <c r="E79" s="117"/>
      <c r="F79" s="117"/>
      <c r="G79" s="115"/>
      <c r="H79" s="115"/>
      <c r="I79" s="115"/>
      <c r="J79" s="117"/>
      <c r="K79" s="117"/>
      <c r="L79" s="117"/>
      <c r="M79" s="117"/>
      <c r="N79" s="117"/>
      <c r="O79" s="202"/>
    </row>
    <row r="80" spans="2:15" ht="15" thickBot="1">
      <c r="B80" s="201"/>
      <c r="C80" s="233" t="s">
        <v>79</v>
      </c>
      <c r="D80" s="117"/>
      <c r="E80" s="151" t="s">
        <v>166</v>
      </c>
      <c r="F80" s="117"/>
      <c r="G80" s="233" t="s">
        <v>80</v>
      </c>
      <c r="H80" s="115"/>
      <c r="I80" s="154" t="s">
        <v>162</v>
      </c>
      <c r="J80" s="117"/>
      <c r="K80" s="117"/>
      <c r="L80" s="117"/>
      <c r="M80" s="117"/>
      <c r="N80" s="117"/>
      <c r="O80" s="202"/>
    </row>
    <row r="81" spans="2:15" ht="44.25" thickBot="1">
      <c r="B81" s="201"/>
      <c r="C81" s="331" t="s">
        <v>81</v>
      </c>
      <c r="D81" s="331"/>
      <c r="E81" s="330" t="s">
        <v>82</v>
      </c>
      <c r="F81" s="330"/>
      <c r="G81" s="248">
        <v>2021</v>
      </c>
      <c r="H81" s="249">
        <f>G81+1</f>
        <v>2022</v>
      </c>
      <c r="I81" s="249">
        <f aca="true" t="shared" si="0" ref="I81:L81">H81+1</f>
        <v>2023</v>
      </c>
      <c r="J81" s="249">
        <f t="shared" si="0"/>
        <v>2024</v>
      </c>
      <c r="K81" s="249">
        <f t="shared" si="0"/>
        <v>2025</v>
      </c>
      <c r="L81" s="249">
        <f t="shared" si="0"/>
        <v>2026</v>
      </c>
      <c r="M81" s="250" t="s">
        <v>61</v>
      </c>
      <c r="N81" s="250" t="str">
        <f>CONCATENATE("Sum of Expenditures Prior to ",G$19)</f>
        <v>Sum of Expenditures Prior to 2021</v>
      </c>
      <c r="O81" s="202"/>
    </row>
    <row r="82" spans="2:15" ht="15.75" thickBot="1">
      <c r="B82" s="201"/>
      <c r="C82" s="258" t="s">
        <v>65</v>
      </c>
      <c r="D82" s="259"/>
      <c r="E82" s="329" t="s">
        <v>181</v>
      </c>
      <c r="F82" s="149"/>
      <c r="G82" s="150"/>
      <c r="H82" s="146"/>
      <c r="I82" s="147">
        <v>15000</v>
      </c>
      <c r="J82" s="146"/>
      <c r="K82" s="146">
        <v>5000</v>
      </c>
      <c r="L82" s="146"/>
      <c r="M82" s="146"/>
      <c r="N82" s="184"/>
      <c r="O82" s="202"/>
    </row>
    <row r="83" spans="2:15" ht="30" thickBot="1">
      <c r="B83" s="201"/>
      <c r="C83" s="258" t="s">
        <v>67</v>
      </c>
      <c r="D83" s="259"/>
      <c r="E83" s="329" t="s">
        <v>175</v>
      </c>
      <c r="F83" s="149"/>
      <c r="G83" s="150">
        <v>333184.7500000005</v>
      </c>
      <c r="H83" s="146"/>
      <c r="I83" s="147"/>
      <c r="J83" s="146"/>
      <c r="K83" s="146"/>
      <c r="L83" s="146"/>
      <c r="M83" s="146"/>
      <c r="N83" s="184">
        <v>1711742</v>
      </c>
      <c r="O83" s="202"/>
    </row>
    <row r="84" spans="2:15" ht="15.75" thickBot="1">
      <c r="B84" s="201"/>
      <c r="C84" s="258" t="s">
        <v>69</v>
      </c>
      <c r="D84" s="259"/>
      <c r="E84" s="329" t="s">
        <v>176</v>
      </c>
      <c r="F84" s="149"/>
      <c r="G84" s="150"/>
      <c r="H84" s="146"/>
      <c r="I84" s="147"/>
      <c r="J84" s="146"/>
      <c r="K84" s="146"/>
      <c r="L84" s="146"/>
      <c r="M84" s="146"/>
      <c r="N84" s="184"/>
      <c r="O84" s="202"/>
    </row>
    <row r="85" spans="2:15" ht="14.25" customHeight="1" thickBot="1">
      <c r="B85" s="201"/>
      <c r="C85" s="334" t="s">
        <v>71</v>
      </c>
      <c r="D85" s="335"/>
      <c r="E85" s="329"/>
      <c r="F85" s="149"/>
      <c r="G85" s="150"/>
      <c r="H85" s="146"/>
      <c r="I85" s="147"/>
      <c r="J85" s="146"/>
      <c r="K85" s="146"/>
      <c r="L85" s="146"/>
      <c r="M85" s="146"/>
      <c r="N85" s="184"/>
      <c r="O85" s="202"/>
    </row>
    <row r="86" spans="2:15" ht="15" customHeight="1" thickBot="1">
      <c r="B86" s="201"/>
      <c r="C86" s="332" t="s">
        <v>73</v>
      </c>
      <c r="D86" s="333"/>
      <c r="E86" s="329" t="s">
        <v>177</v>
      </c>
      <c r="F86" s="149"/>
      <c r="G86" s="150"/>
      <c r="H86" s="146"/>
      <c r="I86" s="147"/>
      <c r="J86" s="146"/>
      <c r="K86" s="146"/>
      <c r="L86" s="146">
        <v>200000</v>
      </c>
      <c r="M86" s="146"/>
      <c r="N86" s="184"/>
      <c r="O86" s="202"/>
    </row>
    <row r="87" spans="2:15" ht="14.25" customHeight="1" thickBot="1">
      <c r="B87" s="201"/>
      <c r="C87" s="334" t="s">
        <v>75</v>
      </c>
      <c r="D87" s="335"/>
      <c r="E87" s="329"/>
      <c r="F87" s="149"/>
      <c r="G87" s="150"/>
      <c r="H87" s="146"/>
      <c r="I87" s="147"/>
      <c r="J87" s="146"/>
      <c r="K87" s="146"/>
      <c r="L87" s="146"/>
      <c r="M87" s="146"/>
      <c r="N87" s="184"/>
      <c r="O87" s="202"/>
    </row>
    <row r="88" spans="2:15" ht="15.75" thickBot="1">
      <c r="B88" s="201"/>
      <c r="C88" s="336" t="s">
        <v>76</v>
      </c>
      <c r="D88" s="337"/>
      <c r="E88" s="329"/>
      <c r="F88" s="149"/>
      <c r="G88" s="150"/>
      <c r="H88" s="146"/>
      <c r="I88" s="147"/>
      <c r="J88" s="146"/>
      <c r="K88" s="146"/>
      <c r="L88" s="146"/>
      <c r="M88" s="146"/>
      <c r="N88" s="184"/>
      <c r="O88" s="202"/>
    </row>
    <row r="89" spans="2:15" ht="14.25">
      <c r="B89" s="201"/>
      <c r="C89" s="115"/>
      <c r="D89" s="115"/>
      <c r="E89" s="115"/>
      <c r="F89" s="115"/>
      <c r="G89" s="115"/>
      <c r="H89" s="115"/>
      <c r="I89" s="115"/>
      <c r="J89" s="117"/>
      <c r="K89" s="117"/>
      <c r="L89" s="117"/>
      <c r="M89" s="117"/>
      <c r="N89" s="117"/>
      <c r="O89" s="202"/>
    </row>
    <row r="90" spans="2:15" ht="15.75" thickBot="1">
      <c r="B90" s="201"/>
      <c r="C90" s="257" t="s">
        <v>83</v>
      </c>
      <c r="D90" s="247"/>
      <c r="E90" s="117"/>
      <c r="F90" s="117"/>
      <c r="G90" s="115"/>
      <c r="H90" s="115"/>
      <c r="I90" s="115"/>
      <c r="J90" s="117"/>
      <c r="K90" s="117"/>
      <c r="L90" s="117"/>
      <c r="M90" s="117"/>
      <c r="N90" s="117"/>
      <c r="O90" s="202"/>
    </row>
    <row r="91" spans="2:15" ht="15" thickBot="1">
      <c r="B91" s="201"/>
      <c r="C91" s="233" t="s">
        <v>79</v>
      </c>
      <c r="D91" s="247"/>
      <c r="E91" s="151"/>
      <c r="F91" s="117"/>
      <c r="G91" s="233" t="s">
        <v>80</v>
      </c>
      <c r="H91" s="115"/>
      <c r="I91" s="155" t="s">
        <v>37</v>
      </c>
      <c r="J91" s="117"/>
      <c r="K91" s="117"/>
      <c r="L91" s="117"/>
      <c r="M91" s="117"/>
      <c r="N91" s="117"/>
      <c r="O91" s="202"/>
    </row>
    <row r="92" spans="2:15" ht="44.25" thickBot="1">
      <c r="B92" s="201"/>
      <c r="C92" s="331" t="s">
        <v>81</v>
      </c>
      <c r="D92" s="331"/>
      <c r="E92" s="330" t="s">
        <v>82</v>
      </c>
      <c r="F92" s="330"/>
      <c r="G92" s="248">
        <v>2021</v>
      </c>
      <c r="H92" s="249">
        <v>2022</v>
      </c>
      <c r="I92" s="249">
        <v>2023</v>
      </c>
      <c r="J92" s="249">
        <v>2024</v>
      </c>
      <c r="K92" s="249">
        <v>2025</v>
      </c>
      <c r="L92" s="249">
        <v>2026</v>
      </c>
      <c r="M92" s="250" t="s">
        <v>61</v>
      </c>
      <c r="N92" s="250" t="str">
        <f>CONCATENATE("Sum of Expenditures Prior to ",G$19)</f>
        <v>Sum of Expenditures Prior to 2021</v>
      </c>
      <c r="O92" s="202"/>
    </row>
    <row r="93" spans="2:15" ht="15.75" thickBot="1">
      <c r="B93" s="201"/>
      <c r="C93" s="258" t="s">
        <v>65</v>
      </c>
      <c r="D93" s="259"/>
      <c r="E93" s="148"/>
      <c r="F93" s="149"/>
      <c r="G93" s="150"/>
      <c r="H93" s="146"/>
      <c r="I93" s="147"/>
      <c r="J93" s="146"/>
      <c r="K93" s="146"/>
      <c r="L93" s="146"/>
      <c r="M93" s="146"/>
      <c r="N93" s="184"/>
      <c r="O93" s="202"/>
    </row>
    <row r="94" spans="2:15" ht="15.75" thickBot="1">
      <c r="B94" s="201"/>
      <c r="C94" s="258" t="s">
        <v>67</v>
      </c>
      <c r="D94" s="259"/>
      <c r="E94" s="148"/>
      <c r="F94" s="149"/>
      <c r="G94" s="150"/>
      <c r="H94" s="146"/>
      <c r="I94" s="147"/>
      <c r="J94" s="146"/>
      <c r="K94" s="146"/>
      <c r="L94" s="146"/>
      <c r="M94" s="146"/>
      <c r="N94" s="184"/>
      <c r="O94" s="202"/>
    </row>
    <row r="95" spans="2:15" ht="15.75" thickBot="1">
      <c r="B95" s="201"/>
      <c r="C95" s="258" t="s">
        <v>69</v>
      </c>
      <c r="D95" s="259"/>
      <c r="E95" s="148"/>
      <c r="F95" s="149"/>
      <c r="G95" s="150"/>
      <c r="H95" s="146"/>
      <c r="I95" s="147"/>
      <c r="J95" s="146"/>
      <c r="K95" s="146"/>
      <c r="L95" s="146"/>
      <c r="M95" s="146"/>
      <c r="N95" s="184"/>
      <c r="O95" s="202"/>
    </row>
    <row r="96" spans="2:15" ht="15.75" thickBot="1">
      <c r="B96" s="201"/>
      <c r="C96" s="334" t="s">
        <v>71</v>
      </c>
      <c r="D96" s="335"/>
      <c r="E96" s="148"/>
      <c r="F96" s="149"/>
      <c r="G96" s="150"/>
      <c r="H96" s="146"/>
      <c r="I96" s="147"/>
      <c r="J96" s="146"/>
      <c r="K96" s="146"/>
      <c r="L96" s="146"/>
      <c r="M96" s="146"/>
      <c r="N96" s="184"/>
      <c r="O96" s="202"/>
    </row>
    <row r="97" spans="2:15" ht="15.75" thickBot="1">
      <c r="B97" s="201"/>
      <c r="C97" s="332" t="s">
        <v>73</v>
      </c>
      <c r="D97" s="333"/>
      <c r="E97" s="148"/>
      <c r="F97" s="149"/>
      <c r="G97" s="150"/>
      <c r="H97" s="146"/>
      <c r="I97" s="147"/>
      <c r="J97" s="146"/>
      <c r="K97" s="146"/>
      <c r="L97" s="146"/>
      <c r="M97" s="146"/>
      <c r="N97" s="184"/>
      <c r="O97" s="202"/>
    </row>
    <row r="98" spans="2:15" ht="15.75" thickBot="1">
      <c r="B98" s="201"/>
      <c r="C98" s="334" t="s">
        <v>75</v>
      </c>
      <c r="D98" s="335"/>
      <c r="E98" s="148"/>
      <c r="F98" s="149"/>
      <c r="G98" s="150"/>
      <c r="H98" s="146"/>
      <c r="I98" s="147"/>
      <c r="J98" s="146"/>
      <c r="K98" s="146"/>
      <c r="L98" s="146"/>
      <c r="M98" s="146"/>
      <c r="N98" s="184"/>
      <c r="O98" s="202"/>
    </row>
    <row r="99" spans="2:15" ht="15.75" thickBot="1">
      <c r="B99" s="201"/>
      <c r="C99" s="336" t="s">
        <v>76</v>
      </c>
      <c r="D99" s="337"/>
      <c r="E99" s="148"/>
      <c r="F99" s="149"/>
      <c r="G99" s="150"/>
      <c r="H99" s="146"/>
      <c r="I99" s="147"/>
      <c r="J99" s="146"/>
      <c r="K99" s="146"/>
      <c r="L99" s="146"/>
      <c r="M99" s="146"/>
      <c r="N99" s="184"/>
      <c r="O99" s="202"/>
    </row>
    <row r="100" spans="2:15" ht="14.25" hidden="1">
      <c r="B100" s="201"/>
      <c r="C100" s="115"/>
      <c r="D100" s="115"/>
      <c r="E100" s="115"/>
      <c r="F100" s="115"/>
      <c r="G100" s="115"/>
      <c r="H100" s="115"/>
      <c r="I100" s="115"/>
      <c r="J100" s="117"/>
      <c r="K100" s="117"/>
      <c r="L100" s="117"/>
      <c r="M100" s="117"/>
      <c r="N100" s="117"/>
      <c r="O100" s="202"/>
    </row>
    <row r="101" spans="2:15" ht="15.75" hidden="1" thickBot="1">
      <c r="B101" s="201"/>
      <c r="C101" s="257" t="s">
        <v>84</v>
      </c>
      <c r="D101" s="247"/>
      <c r="E101" s="117"/>
      <c r="F101" s="117"/>
      <c r="G101" s="115"/>
      <c r="H101" s="115"/>
      <c r="I101" s="115"/>
      <c r="J101" s="117"/>
      <c r="K101" s="117"/>
      <c r="L101" s="117"/>
      <c r="M101" s="117"/>
      <c r="N101" s="117"/>
      <c r="O101" s="202"/>
    </row>
    <row r="102" spans="2:15" ht="15" hidden="1" thickBot="1">
      <c r="B102" s="201"/>
      <c r="C102" s="233" t="s">
        <v>79</v>
      </c>
      <c r="D102" s="247"/>
      <c r="E102" s="151"/>
      <c r="F102" s="117"/>
      <c r="G102" s="233" t="s">
        <v>80</v>
      </c>
      <c r="H102" s="115"/>
      <c r="I102" s="155" t="s">
        <v>37</v>
      </c>
      <c r="J102" s="117"/>
      <c r="K102" s="117"/>
      <c r="L102" s="117"/>
      <c r="M102" s="117"/>
      <c r="N102" s="117"/>
      <c r="O102" s="202"/>
    </row>
    <row r="103" spans="2:15" ht="44.25" hidden="1" thickBot="1">
      <c r="B103" s="201"/>
      <c r="C103" s="331" t="s">
        <v>81</v>
      </c>
      <c r="D103" s="331"/>
      <c r="E103" s="330" t="s">
        <v>82</v>
      </c>
      <c r="F103" s="330"/>
      <c r="G103" s="248">
        <f>$G$57</f>
        <v>2021</v>
      </c>
      <c r="H103" s="249">
        <f>G103+1</f>
        <v>2022</v>
      </c>
      <c r="I103" s="249">
        <f>H103+1</f>
        <v>2023</v>
      </c>
      <c r="J103" s="249">
        <f>I103+1</f>
        <v>2024</v>
      </c>
      <c r="K103" s="249"/>
      <c r="L103" s="249"/>
      <c r="M103" s="250" t="s">
        <v>61</v>
      </c>
      <c r="N103" s="250" t="str">
        <f>CONCATENATE("Sum of Expenditures Prior to ",G$19)</f>
        <v>Sum of Expenditures Prior to 2021</v>
      </c>
      <c r="O103" s="202"/>
    </row>
    <row r="104" spans="2:15" ht="15.75" hidden="1" thickBot="1">
      <c r="B104" s="201"/>
      <c r="C104" s="258" t="s">
        <v>65</v>
      </c>
      <c r="D104" s="259"/>
      <c r="E104" s="148"/>
      <c r="F104" s="149"/>
      <c r="G104" s="150"/>
      <c r="H104" s="146"/>
      <c r="I104" s="147"/>
      <c r="J104" s="146"/>
      <c r="K104" s="146"/>
      <c r="L104" s="146"/>
      <c r="M104" s="146"/>
      <c r="N104" s="184"/>
      <c r="O104" s="202"/>
    </row>
    <row r="105" spans="2:15" ht="15.75" hidden="1" thickBot="1">
      <c r="B105" s="201"/>
      <c r="C105" s="258" t="s">
        <v>67</v>
      </c>
      <c r="D105" s="259"/>
      <c r="E105" s="148"/>
      <c r="F105" s="149"/>
      <c r="G105" s="150"/>
      <c r="H105" s="146"/>
      <c r="I105" s="147"/>
      <c r="J105" s="146"/>
      <c r="K105" s="146"/>
      <c r="L105" s="146"/>
      <c r="M105" s="146"/>
      <c r="N105" s="184"/>
      <c r="O105" s="202"/>
    </row>
    <row r="106" spans="2:15" ht="15.75" hidden="1" thickBot="1">
      <c r="B106" s="201"/>
      <c r="C106" s="258" t="s">
        <v>69</v>
      </c>
      <c r="D106" s="259"/>
      <c r="E106" s="148"/>
      <c r="F106" s="149"/>
      <c r="G106" s="150"/>
      <c r="H106" s="146"/>
      <c r="I106" s="147"/>
      <c r="J106" s="146"/>
      <c r="K106" s="146"/>
      <c r="L106" s="146"/>
      <c r="M106" s="146"/>
      <c r="N106" s="184"/>
      <c r="O106" s="202"/>
    </row>
    <row r="107" spans="2:15" ht="15.75" hidden="1" thickBot="1">
      <c r="B107" s="201"/>
      <c r="C107" s="334" t="s">
        <v>71</v>
      </c>
      <c r="D107" s="335"/>
      <c r="E107" s="148"/>
      <c r="F107" s="149"/>
      <c r="G107" s="150"/>
      <c r="H107" s="146"/>
      <c r="I107" s="147"/>
      <c r="J107" s="146"/>
      <c r="K107" s="146"/>
      <c r="L107" s="146"/>
      <c r="M107" s="146"/>
      <c r="N107" s="184"/>
      <c r="O107" s="202"/>
    </row>
    <row r="108" spans="2:15" ht="15.75" hidden="1" thickBot="1">
      <c r="B108" s="201"/>
      <c r="C108" s="332" t="s">
        <v>73</v>
      </c>
      <c r="D108" s="333"/>
      <c r="E108" s="148"/>
      <c r="F108" s="149"/>
      <c r="G108" s="150"/>
      <c r="H108" s="146"/>
      <c r="I108" s="147"/>
      <c r="J108" s="146"/>
      <c r="K108" s="146"/>
      <c r="L108" s="146"/>
      <c r="M108" s="146"/>
      <c r="N108" s="184"/>
      <c r="O108" s="202"/>
    </row>
    <row r="109" spans="2:15" ht="15.75" hidden="1" thickBot="1">
      <c r="B109" s="201"/>
      <c r="C109" s="334" t="s">
        <v>75</v>
      </c>
      <c r="D109" s="335"/>
      <c r="E109" s="148"/>
      <c r="F109" s="149"/>
      <c r="G109" s="150"/>
      <c r="H109" s="146"/>
      <c r="I109" s="147"/>
      <c r="J109" s="146"/>
      <c r="K109" s="146"/>
      <c r="L109" s="146"/>
      <c r="M109" s="146"/>
      <c r="N109" s="184"/>
      <c r="O109" s="202"/>
    </row>
    <row r="110" spans="2:15" ht="15.75" hidden="1" thickBot="1">
      <c r="B110" s="201"/>
      <c r="C110" s="336" t="s">
        <v>76</v>
      </c>
      <c r="D110" s="337"/>
      <c r="E110" s="148"/>
      <c r="F110" s="149"/>
      <c r="G110" s="150"/>
      <c r="H110" s="146"/>
      <c r="I110" s="147"/>
      <c r="J110" s="146"/>
      <c r="K110" s="146"/>
      <c r="L110" s="146"/>
      <c r="M110" s="146"/>
      <c r="N110" s="184"/>
      <c r="O110" s="202"/>
    </row>
    <row r="111" spans="2:15" ht="14.25" hidden="1">
      <c r="B111" s="201"/>
      <c r="C111" s="115"/>
      <c r="D111" s="115"/>
      <c r="E111" s="115"/>
      <c r="F111" s="115"/>
      <c r="G111" s="115"/>
      <c r="H111" s="115"/>
      <c r="I111" s="115"/>
      <c r="J111" s="117"/>
      <c r="K111" s="117"/>
      <c r="L111" s="117"/>
      <c r="M111" s="117"/>
      <c r="N111" s="117"/>
      <c r="O111" s="202"/>
    </row>
    <row r="112" spans="2:15" ht="13.5" hidden="1" thickBot="1">
      <c r="B112" s="201"/>
      <c r="C112" s="260" t="s">
        <v>85</v>
      </c>
      <c r="D112" s="226"/>
      <c r="E112" s="112"/>
      <c r="F112" s="112"/>
      <c r="G112" s="121"/>
      <c r="H112" s="121"/>
      <c r="I112" s="121"/>
      <c r="J112" s="112"/>
      <c r="K112" s="112"/>
      <c r="L112" s="112"/>
      <c r="M112" s="112"/>
      <c r="N112" s="112"/>
      <c r="O112" s="202"/>
    </row>
    <row r="113" spans="2:15" ht="15" hidden="1" thickBot="1">
      <c r="B113" s="201"/>
      <c r="C113" s="261" t="s">
        <v>79</v>
      </c>
      <c r="D113" s="226"/>
      <c r="E113" s="167"/>
      <c r="F113" s="112"/>
      <c r="G113" s="233" t="s">
        <v>80</v>
      </c>
      <c r="H113" s="121"/>
      <c r="I113" s="168" t="s">
        <v>37</v>
      </c>
      <c r="J113" s="112"/>
      <c r="K113" s="112"/>
      <c r="L113" s="112"/>
      <c r="M113" s="112"/>
      <c r="N113" s="112"/>
      <c r="O113" s="202"/>
    </row>
    <row r="114" spans="2:15" ht="44.25" hidden="1" thickBot="1">
      <c r="B114" s="201"/>
      <c r="C114" s="331" t="s">
        <v>81</v>
      </c>
      <c r="D114" s="331"/>
      <c r="E114" s="330" t="s">
        <v>82</v>
      </c>
      <c r="F114" s="330"/>
      <c r="G114" s="265">
        <f>$G$57</f>
        <v>2021</v>
      </c>
      <c r="H114" s="266">
        <f>G114+1</f>
        <v>2022</v>
      </c>
      <c r="I114" s="266">
        <f>H114+1</f>
        <v>2023</v>
      </c>
      <c r="J114" s="266">
        <f>I114+1</f>
        <v>2024</v>
      </c>
      <c r="K114" s="266"/>
      <c r="L114" s="266"/>
      <c r="M114" s="267" t="s">
        <v>61</v>
      </c>
      <c r="N114" s="250" t="str">
        <f>CONCATENATE("Sum of Expenditures Prior to ",G$19)</f>
        <v>Sum of Expenditures Prior to 2021</v>
      </c>
      <c r="O114" s="202"/>
    </row>
    <row r="115" spans="2:15" ht="15.75" hidden="1" thickBot="1">
      <c r="B115" s="201"/>
      <c r="C115" s="262" t="s">
        <v>65</v>
      </c>
      <c r="D115" s="263"/>
      <c r="E115" s="165"/>
      <c r="F115" s="166"/>
      <c r="G115" s="150"/>
      <c r="H115" s="146"/>
      <c r="I115" s="147"/>
      <c r="J115" s="146"/>
      <c r="K115" s="146"/>
      <c r="L115" s="146"/>
      <c r="M115" s="146"/>
      <c r="N115" s="184"/>
      <c r="O115" s="202"/>
    </row>
    <row r="116" spans="2:15" ht="15.75" hidden="1" thickBot="1">
      <c r="B116" s="201"/>
      <c r="C116" s="262" t="s">
        <v>67</v>
      </c>
      <c r="D116" s="263"/>
      <c r="E116" s="165"/>
      <c r="F116" s="166"/>
      <c r="G116" s="150"/>
      <c r="H116" s="146"/>
      <c r="I116" s="147"/>
      <c r="J116" s="146"/>
      <c r="K116" s="146"/>
      <c r="L116" s="146"/>
      <c r="M116" s="146"/>
      <c r="N116" s="184"/>
      <c r="O116" s="202"/>
    </row>
    <row r="117" spans="2:15" ht="15.75" hidden="1" thickBot="1">
      <c r="B117" s="201"/>
      <c r="C117" s="262" t="s">
        <v>69</v>
      </c>
      <c r="D117" s="263"/>
      <c r="E117" s="165"/>
      <c r="F117" s="166"/>
      <c r="G117" s="150"/>
      <c r="H117" s="146"/>
      <c r="I117" s="147"/>
      <c r="J117" s="146"/>
      <c r="K117" s="146"/>
      <c r="L117" s="146"/>
      <c r="M117" s="146"/>
      <c r="N117" s="184"/>
      <c r="O117" s="202"/>
    </row>
    <row r="118" spans="2:15" ht="15.75" hidden="1" thickBot="1">
      <c r="B118" s="201"/>
      <c r="C118" s="340" t="s">
        <v>71</v>
      </c>
      <c r="D118" s="341"/>
      <c r="E118" s="165"/>
      <c r="F118" s="166"/>
      <c r="G118" s="150"/>
      <c r="H118" s="146"/>
      <c r="I118" s="147"/>
      <c r="J118" s="146"/>
      <c r="K118" s="146"/>
      <c r="L118" s="146"/>
      <c r="M118" s="146"/>
      <c r="N118" s="184"/>
      <c r="O118" s="202"/>
    </row>
    <row r="119" spans="2:15" ht="15.75" hidden="1" thickBot="1">
      <c r="B119" s="201"/>
      <c r="C119" s="338" t="s">
        <v>73</v>
      </c>
      <c r="D119" s="339"/>
      <c r="E119" s="165"/>
      <c r="F119" s="166"/>
      <c r="G119" s="150"/>
      <c r="H119" s="146"/>
      <c r="I119" s="147"/>
      <c r="J119" s="146"/>
      <c r="K119" s="146"/>
      <c r="L119" s="146"/>
      <c r="M119" s="146"/>
      <c r="N119" s="184"/>
      <c r="O119" s="202"/>
    </row>
    <row r="120" spans="2:15" ht="15.75" hidden="1" thickBot="1">
      <c r="B120" s="201"/>
      <c r="C120" s="340" t="s">
        <v>75</v>
      </c>
      <c r="D120" s="341"/>
      <c r="E120" s="165"/>
      <c r="F120" s="166"/>
      <c r="G120" s="150"/>
      <c r="H120" s="146"/>
      <c r="I120" s="147"/>
      <c r="J120" s="146"/>
      <c r="K120" s="146"/>
      <c r="L120" s="146"/>
      <c r="M120" s="146"/>
      <c r="N120" s="184"/>
      <c r="O120" s="202"/>
    </row>
    <row r="121" spans="2:15" ht="15.75" hidden="1" thickBot="1">
      <c r="B121" s="201"/>
      <c r="C121" s="342" t="s">
        <v>76</v>
      </c>
      <c r="D121" s="343"/>
      <c r="E121" s="165"/>
      <c r="F121" s="166"/>
      <c r="G121" s="150"/>
      <c r="H121" s="146"/>
      <c r="I121" s="147"/>
      <c r="J121" s="146"/>
      <c r="K121" s="146"/>
      <c r="L121" s="146"/>
      <c r="M121" s="146"/>
      <c r="N121" s="184"/>
      <c r="O121" s="202"/>
    </row>
    <row r="122" spans="2:15" ht="14.25" hidden="1">
      <c r="B122" s="201"/>
      <c r="C122" s="264"/>
      <c r="D122" s="264"/>
      <c r="E122" s="112"/>
      <c r="F122" s="112"/>
      <c r="G122" s="121"/>
      <c r="H122" s="121"/>
      <c r="I122" s="121"/>
      <c r="J122" s="112"/>
      <c r="K122" s="112"/>
      <c r="L122" s="112"/>
      <c r="M122" s="112"/>
      <c r="N122" s="112"/>
      <c r="O122" s="202"/>
    </row>
    <row r="123" spans="2:15" ht="13.5" hidden="1" thickBot="1">
      <c r="B123" s="201"/>
      <c r="C123" s="260" t="s">
        <v>86</v>
      </c>
      <c r="D123" s="226"/>
      <c r="E123" s="112"/>
      <c r="F123" s="112"/>
      <c r="G123" s="121"/>
      <c r="H123" s="121"/>
      <c r="I123" s="121"/>
      <c r="J123" s="112"/>
      <c r="K123" s="112"/>
      <c r="L123" s="112"/>
      <c r="M123" s="112"/>
      <c r="N123" s="112"/>
      <c r="O123" s="202"/>
    </row>
    <row r="124" spans="2:15" ht="15" hidden="1" thickBot="1">
      <c r="B124" s="201"/>
      <c r="C124" s="261" t="s">
        <v>79</v>
      </c>
      <c r="D124" s="226"/>
      <c r="E124" s="167"/>
      <c r="F124" s="112"/>
      <c r="G124" s="233" t="s">
        <v>80</v>
      </c>
      <c r="H124" s="121"/>
      <c r="I124" s="168" t="s">
        <v>37</v>
      </c>
      <c r="J124" s="112"/>
      <c r="K124" s="112"/>
      <c r="L124" s="112"/>
      <c r="M124" s="112"/>
      <c r="N124" s="112"/>
      <c r="O124" s="202"/>
    </row>
    <row r="125" spans="2:15" ht="44.25" hidden="1" thickBot="1">
      <c r="B125" s="201"/>
      <c r="C125" s="331" t="s">
        <v>81</v>
      </c>
      <c r="D125" s="331"/>
      <c r="E125" s="330" t="s">
        <v>82</v>
      </c>
      <c r="F125" s="330"/>
      <c r="G125" s="265">
        <f>$G$57</f>
        <v>2021</v>
      </c>
      <c r="H125" s="266">
        <f>G125+1</f>
        <v>2022</v>
      </c>
      <c r="I125" s="266">
        <f>H125+1</f>
        <v>2023</v>
      </c>
      <c r="J125" s="266">
        <f>I125+1</f>
        <v>2024</v>
      </c>
      <c r="K125" s="266"/>
      <c r="L125" s="266"/>
      <c r="M125" s="267" t="s">
        <v>61</v>
      </c>
      <c r="N125" s="250" t="str">
        <f>CONCATENATE("Sum of Expenditures Prior to ",G$19)</f>
        <v>Sum of Expenditures Prior to 2021</v>
      </c>
      <c r="O125" s="202"/>
    </row>
    <row r="126" spans="2:15" ht="15.75" hidden="1" thickBot="1">
      <c r="B126" s="201"/>
      <c r="C126" s="262" t="s">
        <v>65</v>
      </c>
      <c r="D126" s="263"/>
      <c r="E126" s="165"/>
      <c r="F126" s="166"/>
      <c r="G126" s="150"/>
      <c r="H126" s="146"/>
      <c r="I126" s="147"/>
      <c r="J126" s="146"/>
      <c r="K126" s="146"/>
      <c r="L126" s="146"/>
      <c r="M126" s="146"/>
      <c r="N126" s="184"/>
      <c r="O126" s="202"/>
    </row>
    <row r="127" spans="2:15" ht="15.75" hidden="1" thickBot="1">
      <c r="B127" s="201"/>
      <c r="C127" s="262" t="s">
        <v>67</v>
      </c>
      <c r="D127" s="263"/>
      <c r="E127" s="165"/>
      <c r="F127" s="166"/>
      <c r="G127" s="150"/>
      <c r="H127" s="146"/>
      <c r="I127" s="147"/>
      <c r="J127" s="146"/>
      <c r="K127" s="146"/>
      <c r="L127" s="146"/>
      <c r="M127" s="146"/>
      <c r="N127" s="184"/>
      <c r="O127" s="202"/>
    </row>
    <row r="128" spans="2:15" ht="15.75" hidden="1" thickBot="1">
      <c r="B128" s="201"/>
      <c r="C128" s="262" t="s">
        <v>69</v>
      </c>
      <c r="D128" s="263"/>
      <c r="E128" s="165"/>
      <c r="F128" s="166"/>
      <c r="G128" s="150"/>
      <c r="H128" s="146"/>
      <c r="I128" s="147"/>
      <c r="J128" s="146"/>
      <c r="K128" s="146"/>
      <c r="L128" s="146"/>
      <c r="M128" s="146"/>
      <c r="N128" s="184"/>
      <c r="O128" s="202"/>
    </row>
    <row r="129" spans="2:15" ht="15.75" hidden="1" thickBot="1">
      <c r="B129" s="201"/>
      <c r="C129" s="340" t="s">
        <v>71</v>
      </c>
      <c r="D129" s="341"/>
      <c r="E129" s="165"/>
      <c r="F129" s="166"/>
      <c r="G129" s="150"/>
      <c r="H129" s="146"/>
      <c r="I129" s="147"/>
      <c r="J129" s="146"/>
      <c r="K129" s="146"/>
      <c r="L129" s="146"/>
      <c r="M129" s="146"/>
      <c r="N129" s="184"/>
      <c r="O129" s="202"/>
    </row>
    <row r="130" spans="2:15" ht="15.75" hidden="1" thickBot="1">
      <c r="B130" s="201"/>
      <c r="C130" s="338" t="s">
        <v>73</v>
      </c>
      <c r="D130" s="339"/>
      <c r="E130" s="165"/>
      <c r="F130" s="166"/>
      <c r="G130" s="150"/>
      <c r="H130" s="146"/>
      <c r="I130" s="147"/>
      <c r="J130" s="146"/>
      <c r="K130" s="146"/>
      <c r="L130" s="146"/>
      <c r="M130" s="146"/>
      <c r="N130" s="184"/>
      <c r="O130" s="202"/>
    </row>
    <row r="131" spans="2:15" ht="15.75" hidden="1" thickBot="1">
      <c r="B131" s="201"/>
      <c r="C131" s="340" t="s">
        <v>75</v>
      </c>
      <c r="D131" s="341"/>
      <c r="E131" s="165"/>
      <c r="F131" s="166"/>
      <c r="G131" s="150"/>
      <c r="H131" s="146"/>
      <c r="I131" s="147"/>
      <c r="J131" s="146"/>
      <c r="K131" s="146"/>
      <c r="L131" s="146"/>
      <c r="M131" s="146"/>
      <c r="N131" s="184"/>
      <c r="O131" s="202"/>
    </row>
    <row r="132" spans="2:15" ht="15.75" hidden="1" thickBot="1">
      <c r="B132" s="201"/>
      <c r="C132" s="342" t="s">
        <v>76</v>
      </c>
      <c r="D132" s="343"/>
      <c r="E132" s="165"/>
      <c r="F132" s="166"/>
      <c r="G132" s="150"/>
      <c r="H132" s="146"/>
      <c r="I132" s="147"/>
      <c r="J132" s="146"/>
      <c r="K132" s="146"/>
      <c r="L132" s="146"/>
      <c r="M132" s="146"/>
      <c r="N132" s="184"/>
      <c r="O132" s="202"/>
    </row>
    <row r="133" spans="2:15" ht="14.25" hidden="1">
      <c r="B133" s="201"/>
      <c r="C133" s="264"/>
      <c r="D133" s="264"/>
      <c r="E133" s="112"/>
      <c r="F133" s="112"/>
      <c r="G133" s="121"/>
      <c r="H133" s="121"/>
      <c r="I133" s="121"/>
      <c r="J133" s="112"/>
      <c r="K133" s="112"/>
      <c r="L133" s="112"/>
      <c r="M133" s="112"/>
      <c r="N133" s="112"/>
      <c r="O133" s="202"/>
    </row>
    <row r="134" spans="2:15" ht="13.5" hidden="1" thickBot="1">
      <c r="B134" s="201"/>
      <c r="C134" s="260" t="s">
        <v>87</v>
      </c>
      <c r="D134" s="226"/>
      <c r="E134" s="112"/>
      <c r="F134" s="112"/>
      <c r="G134" s="121"/>
      <c r="H134" s="121"/>
      <c r="I134" s="121"/>
      <c r="J134" s="112"/>
      <c r="K134" s="112"/>
      <c r="L134" s="112"/>
      <c r="M134" s="112"/>
      <c r="N134" s="112"/>
      <c r="O134" s="202"/>
    </row>
    <row r="135" spans="2:15" ht="15" hidden="1" thickBot="1">
      <c r="B135" s="201"/>
      <c r="C135" s="261" t="s">
        <v>79</v>
      </c>
      <c r="D135" s="226"/>
      <c r="E135" s="167"/>
      <c r="F135" s="112"/>
      <c r="G135" s="233" t="s">
        <v>80</v>
      </c>
      <c r="H135" s="121"/>
      <c r="I135" s="168" t="s">
        <v>37</v>
      </c>
      <c r="J135" s="112"/>
      <c r="K135" s="112"/>
      <c r="L135" s="112"/>
      <c r="M135" s="112"/>
      <c r="N135" s="112"/>
      <c r="O135" s="202"/>
    </row>
    <row r="136" spans="2:15" ht="44.25" hidden="1" thickBot="1">
      <c r="B136" s="201"/>
      <c r="C136" s="331" t="s">
        <v>81</v>
      </c>
      <c r="D136" s="331"/>
      <c r="E136" s="330" t="s">
        <v>82</v>
      </c>
      <c r="F136" s="330"/>
      <c r="G136" s="265">
        <f>$G$57</f>
        <v>2021</v>
      </c>
      <c r="H136" s="266">
        <f>G136+1</f>
        <v>2022</v>
      </c>
      <c r="I136" s="266">
        <f>H136+1</f>
        <v>2023</v>
      </c>
      <c r="J136" s="266">
        <f>I136+1</f>
        <v>2024</v>
      </c>
      <c r="K136" s="266"/>
      <c r="L136" s="266"/>
      <c r="M136" s="267" t="s">
        <v>61</v>
      </c>
      <c r="N136" s="250" t="str">
        <f>CONCATENATE("Sum of Expenditures Prior to ",G$19)</f>
        <v>Sum of Expenditures Prior to 2021</v>
      </c>
      <c r="O136" s="202"/>
    </row>
    <row r="137" spans="2:15" ht="15.75" hidden="1" thickBot="1">
      <c r="B137" s="201"/>
      <c r="C137" s="262" t="s">
        <v>65</v>
      </c>
      <c r="D137" s="263"/>
      <c r="E137" s="165"/>
      <c r="F137" s="166"/>
      <c r="G137" s="150"/>
      <c r="H137" s="146"/>
      <c r="I137" s="147"/>
      <c r="J137" s="146"/>
      <c r="K137" s="146"/>
      <c r="L137" s="146"/>
      <c r="M137" s="146"/>
      <c r="N137" s="184"/>
      <c r="O137" s="202"/>
    </row>
    <row r="138" spans="2:15" ht="15.75" hidden="1" thickBot="1">
      <c r="B138" s="201"/>
      <c r="C138" s="262" t="s">
        <v>67</v>
      </c>
      <c r="D138" s="263"/>
      <c r="E138" s="165"/>
      <c r="F138" s="166"/>
      <c r="G138" s="150"/>
      <c r="H138" s="146"/>
      <c r="I138" s="147"/>
      <c r="J138" s="146"/>
      <c r="K138" s="146"/>
      <c r="L138" s="146"/>
      <c r="M138" s="146"/>
      <c r="N138" s="184"/>
      <c r="O138" s="202"/>
    </row>
    <row r="139" spans="2:15" ht="15.75" hidden="1" thickBot="1">
      <c r="B139" s="201"/>
      <c r="C139" s="262" t="s">
        <v>69</v>
      </c>
      <c r="D139" s="263"/>
      <c r="E139" s="165"/>
      <c r="F139" s="166"/>
      <c r="G139" s="150"/>
      <c r="H139" s="146"/>
      <c r="I139" s="147"/>
      <c r="J139" s="146"/>
      <c r="K139" s="146"/>
      <c r="L139" s="146"/>
      <c r="M139" s="146"/>
      <c r="N139" s="184"/>
      <c r="O139" s="202"/>
    </row>
    <row r="140" spans="2:15" ht="15.75" hidden="1" thickBot="1">
      <c r="B140" s="201"/>
      <c r="C140" s="340" t="s">
        <v>71</v>
      </c>
      <c r="D140" s="341"/>
      <c r="E140" s="165"/>
      <c r="F140" s="166"/>
      <c r="G140" s="150"/>
      <c r="H140" s="146"/>
      <c r="I140" s="147"/>
      <c r="J140" s="146"/>
      <c r="K140" s="146"/>
      <c r="L140" s="146"/>
      <c r="M140" s="146"/>
      <c r="N140" s="184"/>
      <c r="O140" s="202"/>
    </row>
    <row r="141" spans="2:15" ht="15.75" hidden="1" thickBot="1">
      <c r="B141" s="201"/>
      <c r="C141" s="338" t="s">
        <v>73</v>
      </c>
      <c r="D141" s="339"/>
      <c r="E141" s="165"/>
      <c r="F141" s="166"/>
      <c r="G141" s="150"/>
      <c r="H141" s="146"/>
      <c r="I141" s="147"/>
      <c r="J141" s="146"/>
      <c r="K141" s="146"/>
      <c r="L141" s="146"/>
      <c r="M141" s="146"/>
      <c r="N141" s="184"/>
      <c r="O141" s="202"/>
    </row>
    <row r="142" spans="2:15" ht="15.75" hidden="1" thickBot="1">
      <c r="B142" s="201"/>
      <c r="C142" s="340" t="s">
        <v>75</v>
      </c>
      <c r="D142" s="341"/>
      <c r="E142" s="165"/>
      <c r="F142" s="166"/>
      <c r="G142" s="150"/>
      <c r="H142" s="146"/>
      <c r="I142" s="147"/>
      <c r="J142" s="146"/>
      <c r="K142" s="146"/>
      <c r="L142" s="146"/>
      <c r="M142" s="146"/>
      <c r="N142" s="184"/>
      <c r="O142" s="202"/>
    </row>
    <row r="143" spans="2:15" ht="15.75" hidden="1" thickBot="1">
      <c r="B143" s="201"/>
      <c r="C143" s="342" t="s">
        <v>76</v>
      </c>
      <c r="D143" s="343"/>
      <c r="E143" s="165"/>
      <c r="F143" s="166"/>
      <c r="G143" s="150"/>
      <c r="H143" s="146"/>
      <c r="I143" s="147"/>
      <c r="J143" s="146"/>
      <c r="K143" s="146"/>
      <c r="L143" s="146"/>
      <c r="M143" s="146"/>
      <c r="N143" s="184"/>
      <c r="O143" s="202"/>
    </row>
    <row r="144" spans="2:15" ht="15" thickBot="1">
      <c r="B144" s="208"/>
      <c r="C144" s="169"/>
      <c r="D144" s="169"/>
      <c r="E144" s="169"/>
      <c r="F144" s="169"/>
      <c r="G144" s="169"/>
      <c r="H144" s="169"/>
      <c r="I144" s="169"/>
      <c r="J144" s="169"/>
      <c r="K144" s="169"/>
      <c r="L144" s="169"/>
      <c r="M144" s="169"/>
      <c r="N144" s="169"/>
      <c r="O144" s="209"/>
    </row>
    <row r="145" spans="3:9" ht="12.75" customHeight="1" thickBot="1" thickTop="1">
      <c r="C145" s="104"/>
      <c r="D145" s="104"/>
      <c r="E145" s="104"/>
      <c r="F145" s="104"/>
      <c r="G145" s="104"/>
      <c r="H145" s="104"/>
      <c r="I145" s="104"/>
    </row>
    <row r="146" spans="2:15" ht="18.75" thickTop="1">
      <c r="B146" s="199"/>
      <c r="C146" s="122" t="s">
        <v>88</v>
      </c>
      <c r="D146" s="123"/>
      <c r="E146" s="123"/>
      <c r="F146" s="123"/>
      <c r="G146" s="123"/>
      <c r="H146" s="123"/>
      <c r="I146" s="123"/>
      <c r="J146" s="111"/>
      <c r="K146" s="111"/>
      <c r="L146" s="111"/>
      <c r="M146" s="111"/>
      <c r="N146" s="111"/>
      <c r="O146" s="200"/>
    </row>
    <row r="147" spans="2:15" ht="11.25" customHeight="1">
      <c r="B147" s="201"/>
      <c r="C147" s="125"/>
      <c r="D147" s="121"/>
      <c r="E147" s="121"/>
      <c r="F147" s="121"/>
      <c r="G147" s="121"/>
      <c r="H147" s="121"/>
      <c r="I147" s="121"/>
      <c r="J147" s="112"/>
      <c r="K147" s="112"/>
      <c r="L147" s="112"/>
      <c r="M147" s="112"/>
      <c r="N147" s="112"/>
      <c r="O147" s="202"/>
    </row>
    <row r="148" spans="2:17" ht="46.5" customHeight="1">
      <c r="B148" s="201"/>
      <c r="C148" s="349" t="s">
        <v>89</v>
      </c>
      <c r="D148" s="349"/>
      <c r="E148" s="349"/>
      <c r="F148" s="349"/>
      <c r="G148" s="349"/>
      <c r="H148" s="349"/>
      <c r="I148" s="349"/>
      <c r="J148" s="349"/>
      <c r="K148" s="349"/>
      <c r="L148" s="349"/>
      <c r="M148" s="349"/>
      <c r="N148" s="173"/>
      <c r="O148" s="215"/>
      <c r="P148" s="216"/>
      <c r="Q148" s="216"/>
    </row>
    <row r="149" spans="2:17" ht="12.75" customHeight="1">
      <c r="B149" s="201"/>
      <c r="C149" s="349" t="s">
        <v>90</v>
      </c>
      <c r="D149" s="349"/>
      <c r="E149" s="349"/>
      <c r="F149" s="349"/>
      <c r="G149" s="349"/>
      <c r="H149" s="349"/>
      <c r="I149" s="349"/>
      <c r="J149" s="349"/>
      <c r="K149" s="349"/>
      <c r="L149" s="349"/>
      <c r="M149" s="349"/>
      <c r="N149" s="173"/>
      <c r="O149" s="215"/>
      <c r="P149" s="216"/>
      <c r="Q149" s="216"/>
    </row>
    <row r="150" spans="2:15" ht="15" thickBot="1">
      <c r="B150" s="201"/>
      <c r="C150" s="115"/>
      <c r="D150" s="115"/>
      <c r="E150" s="115"/>
      <c r="F150" s="115"/>
      <c r="G150" s="115"/>
      <c r="H150" s="115"/>
      <c r="I150" s="115"/>
      <c r="J150" s="117"/>
      <c r="K150" s="117"/>
      <c r="L150" s="117"/>
      <c r="M150" s="117"/>
      <c r="N150" s="117"/>
      <c r="O150" s="202"/>
    </row>
    <row r="151" spans="2:15" ht="15" thickBot="1">
      <c r="B151" s="201"/>
      <c r="C151" s="233" t="s">
        <v>91</v>
      </c>
      <c r="D151" s="115"/>
      <c r="E151" s="115"/>
      <c r="F151" s="156" t="s">
        <v>101</v>
      </c>
      <c r="G151" s="115"/>
      <c r="H151" s="115"/>
      <c r="I151" s="115"/>
      <c r="J151" s="117"/>
      <c r="K151" s="117"/>
      <c r="L151" s="117"/>
      <c r="M151" s="117"/>
      <c r="N151" s="117"/>
      <c r="O151" s="202"/>
    </row>
    <row r="152" spans="2:15" ht="15" thickBot="1">
      <c r="B152" s="201"/>
      <c r="C152" s="233" t="s">
        <v>92</v>
      </c>
      <c r="D152" s="115"/>
      <c r="E152" s="115"/>
      <c r="F152" s="156" t="s">
        <v>42</v>
      </c>
      <c r="H152" s="115"/>
      <c r="I152" s="115"/>
      <c r="J152" s="117"/>
      <c r="K152" s="117"/>
      <c r="L152" s="117"/>
      <c r="M152" s="117"/>
      <c r="N152" s="117"/>
      <c r="O152" s="202"/>
    </row>
    <row r="153" spans="2:18" ht="14.25" customHeight="1">
      <c r="B153" s="201"/>
      <c r="C153" s="115"/>
      <c r="D153" s="115"/>
      <c r="E153" s="115"/>
      <c r="F153" s="115"/>
      <c r="G153" s="115"/>
      <c r="H153" s="115"/>
      <c r="I153" s="115"/>
      <c r="J153" s="117"/>
      <c r="K153" s="117"/>
      <c r="L153" s="117"/>
      <c r="M153" s="117"/>
      <c r="N153" s="117"/>
      <c r="O153" s="202"/>
      <c r="R153" s="115"/>
    </row>
    <row r="154" spans="2:15" ht="14.25" customHeight="1">
      <c r="B154" s="201"/>
      <c r="C154" s="115"/>
      <c r="D154" s="115"/>
      <c r="E154" s="115"/>
      <c r="F154" s="115"/>
      <c r="G154" s="115"/>
      <c r="H154" s="115"/>
      <c r="I154" s="115"/>
      <c r="J154" s="271" t="s">
        <v>93</v>
      </c>
      <c r="K154" s="271"/>
      <c r="L154" s="271"/>
      <c r="M154" s="117"/>
      <c r="N154" s="117"/>
      <c r="O154" s="202"/>
    </row>
    <row r="155" spans="2:15" ht="15">
      <c r="B155" s="201"/>
      <c r="C155" s="361" t="s">
        <v>79</v>
      </c>
      <c r="D155" s="361" t="s">
        <v>59</v>
      </c>
      <c r="E155" s="371" t="s">
        <v>94</v>
      </c>
      <c r="F155" s="371"/>
      <c r="G155" s="268">
        <f>G81</f>
        <v>2021</v>
      </c>
      <c r="H155" s="269" t="str">
        <f>IF(OR(G19=2013,G19=2015,G19=2017,G19=2019),G19+1,"NA")</f>
        <v>NA</v>
      </c>
      <c r="I155" s="269"/>
      <c r="J155" s="271" t="s">
        <v>95</v>
      </c>
      <c r="K155" s="271"/>
      <c r="L155" s="271"/>
      <c r="M155" s="117"/>
      <c r="N155" s="117"/>
      <c r="O155" s="202"/>
    </row>
    <row r="156" spans="2:15" ht="30.75" thickBot="1">
      <c r="B156" s="201"/>
      <c r="C156" s="330"/>
      <c r="D156" s="330"/>
      <c r="E156" s="372"/>
      <c r="F156" s="372"/>
      <c r="G156" s="270" t="s">
        <v>96</v>
      </c>
      <c r="H156" s="270" t="str">
        <f>IF(H155="NA"," ","Allocation Change")</f>
        <v xml:space="preserve"> </v>
      </c>
      <c r="I156" s="270"/>
      <c r="J156" s="272" t="s">
        <v>97</v>
      </c>
      <c r="K156" s="272"/>
      <c r="L156" s="272"/>
      <c r="M156" s="117"/>
      <c r="N156" s="117"/>
      <c r="O156" s="202"/>
    </row>
    <row r="157" spans="2:15" ht="15" thickBot="1">
      <c r="B157" s="201"/>
      <c r="C157" s="151"/>
      <c r="D157" s="155" t="s">
        <v>37</v>
      </c>
      <c r="E157" s="148"/>
      <c r="F157" s="149"/>
      <c r="G157" s="158"/>
      <c r="H157" s="158"/>
      <c r="I157" s="299"/>
      <c r="J157" s="158"/>
      <c r="K157" s="272"/>
      <c r="L157" s="272"/>
      <c r="M157" s="117"/>
      <c r="N157" s="117"/>
      <c r="O157" s="202"/>
    </row>
    <row r="158" spans="2:15" ht="15" thickBot="1">
      <c r="B158" s="201"/>
      <c r="C158" s="151"/>
      <c r="D158" s="155" t="s">
        <v>37</v>
      </c>
      <c r="E158" s="157"/>
      <c r="F158" s="149"/>
      <c r="G158" s="158"/>
      <c r="H158" s="158"/>
      <c r="I158" s="299"/>
      <c r="J158" s="158"/>
      <c r="K158" s="272"/>
      <c r="L158" s="272"/>
      <c r="M158" s="117"/>
      <c r="N158" s="117"/>
      <c r="O158" s="202"/>
    </row>
    <row r="159" spans="2:15" ht="15" hidden="1" thickBot="1">
      <c r="B159" s="201"/>
      <c r="C159" s="151"/>
      <c r="D159" s="155" t="s">
        <v>37</v>
      </c>
      <c r="E159" s="157"/>
      <c r="F159" s="149"/>
      <c r="G159" s="158"/>
      <c r="H159" s="158"/>
      <c r="I159" s="158"/>
      <c r="J159" s="158"/>
      <c r="K159" s="282"/>
      <c r="L159" s="282"/>
      <c r="M159" s="117"/>
      <c r="N159" s="117"/>
      <c r="O159" s="202"/>
    </row>
    <row r="160" spans="2:15" ht="15" hidden="1" thickBot="1">
      <c r="B160" s="201"/>
      <c r="C160" s="151"/>
      <c r="D160" s="155" t="s">
        <v>37</v>
      </c>
      <c r="E160" s="157"/>
      <c r="F160" s="149"/>
      <c r="G160" s="158"/>
      <c r="H160" s="158"/>
      <c r="I160" s="158"/>
      <c r="J160" s="158"/>
      <c r="K160" s="282"/>
      <c r="L160" s="282"/>
      <c r="M160" s="117"/>
      <c r="N160" s="117"/>
      <c r="O160" s="202"/>
    </row>
    <row r="161" spans="2:15" ht="15" hidden="1" thickBot="1">
      <c r="B161" s="201"/>
      <c r="C161" s="151"/>
      <c r="D161" s="155" t="s">
        <v>37</v>
      </c>
      <c r="E161" s="157"/>
      <c r="F161" s="149"/>
      <c r="G161" s="158"/>
      <c r="H161" s="158"/>
      <c r="I161" s="158"/>
      <c r="J161" s="158"/>
      <c r="K161" s="282"/>
      <c r="L161" s="282"/>
      <c r="M161" s="117"/>
      <c r="N161" s="117"/>
      <c r="O161" s="202"/>
    </row>
    <row r="162" spans="2:15" ht="15" hidden="1" thickBot="1">
      <c r="B162" s="201"/>
      <c r="C162" s="151"/>
      <c r="D162" s="155" t="s">
        <v>37</v>
      </c>
      <c r="E162" s="157"/>
      <c r="F162" s="149"/>
      <c r="G162" s="158"/>
      <c r="H162" s="158"/>
      <c r="I162" s="158"/>
      <c r="J162" s="158"/>
      <c r="K162" s="282"/>
      <c r="L162" s="282"/>
      <c r="M162" s="117"/>
      <c r="N162" s="117"/>
      <c r="O162" s="202"/>
    </row>
    <row r="163" spans="2:15" ht="13.5" thickBot="1">
      <c r="B163" s="208"/>
      <c r="C163" s="119"/>
      <c r="D163" s="119"/>
      <c r="E163" s="119"/>
      <c r="F163" s="119"/>
      <c r="G163" s="119"/>
      <c r="H163" s="119"/>
      <c r="I163" s="119"/>
      <c r="J163" s="120"/>
      <c r="K163" s="120"/>
      <c r="L163" s="120"/>
      <c r="M163" s="120"/>
      <c r="N163" s="120"/>
      <c r="O163" s="209"/>
    </row>
    <row r="164" spans="3:9" ht="19.5" thickBot="1" thickTop="1">
      <c r="C164" s="105"/>
      <c r="D164" s="104"/>
      <c r="E164" s="104"/>
      <c r="F164" s="104"/>
      <c r="G164" s="104"/>
      <c r="H164" s="104"/>
      <c r="I164" s="104"/>
    </row>
    <row r="165" spans="2:15" ht="19.5" thickBot="1" thickTop="1">
      <c r="B165" s="199"/>
      <c r="C165" s="122" t="s">
        <v>98</v>
      </c>
      <c r="D165" s="123"/>
      <c r="E165" s="123"/>
      <c r="F165" s="123"/>
      <c r="G165" s="123"/>
      <c r="H165" s="123"/>
      <c r="I165" s="123"/>
      <c r="J165" s="111"/>
      <c r="K165" s="111"/>
      <c r="L165" s="111"/>
      <c r="M165" s="111"/>
      <c r="N165" s="111"/>
      <c r="O165" s="200"/>
    </row>
    <row r="166" spans="2:15" ht="15" customHeight="1" thickBot="1">
      <c r="B166" s="201"/>
      <c r="C166" s="233" t="s">
        <v>99</v>
      </c>
      <c r="D166" s="121"/>
      <c r="E166" s="121"/>
      <c r="F166" s="156" t="s">
        <v>42</v>
      </c>
      <c r="G166" s="121"/>
      <c r="H166" s="121"/>
      <c r="I166" s="121"/>
      <c r="J166" s="112"/>
      <c r="K166" s="112"/>
      <c r="L166" s="112"/>
      <c r="M166" s="112"/>
      <c r="N166" s="112"/>
      <c r="O166" s="202"/>
    </row>
    <row r="167" spans="2:15" ht="15" customHeight="1" thickBot="1">
      <c r="B167" s="201"/>
      <c r="C167" s="233" t="s">
        <v>100</v>
      </c>
      <c r="D167" s="115"/>
      <c r="E167" s="115"/>
      <c r="F167" s="156" t="s">
        <v>42</v>
      </c>
      <c r="G167" s="121"/>
      <c r="H167" s="121"/>
      <c r="I167" s="121"/>
      <c r="J167" s="112"/>
      <c r="K167" s="112"/>
      <c r="L167" s="112"/>
      <c r="M167" s="112"/>
      <c r="N167" s="112"/>
      <c r="O167" s="202"/>
    </row>
    <row r="168" spans="2:15" ht="15" customHeight="1" thickBot="1">
      <c r="B168" s="201"/>
      <c r="C168" s="233" t="s">
        <v>102</v>
      </c>
      <c r="D168" s="115"/>
      <c r="E168" s="115"/>
      <c r="F168" s="156" t="s">
        <v>42</v>
      </c>
      <c r="G168" s="121"/>
      <c r="H168" s="121"/>
      <c r="I168" s="121"/>
      <c r="J168" s="112"/>
      <c r="K168" s="112"/>
      <c r="L168" s="112"/>
      <c r="M168" s="112"/>
      <c r="N168" s="112"/>
      <c r="O168" s="202"/>
    </row>
    <row r="169" spans="2:15" ht="15" customHeight="1" thickBot="1">
      <c r="B169" s="201"/>
      <c r="C169" s="233" t="s">
        <v>103</v>
      </c>
      <c r="D169" s="115"/>
      <c r="E169" s="115"/>
      <c r="F169" s="156" t="s">
        <v>42</v>
      </c>
      <c r="G169" s="121"/>
      <c r="H169" s="121"/>
      <c r="I169" s="121"/>
      <c r="J169" s="112"/>
      <c r="K169" s="112"/>
      <c r="L169" s="112"/>
      <c r="M169" s="112"/>
      <c r="N169" s="112"/>
      <c r="O169" s="202"/>
    </row>
    <row r="170" spans="2:15" ht="15" customHeight="1" thickBot="1">
      <c r="B170" s="201"/>
      <c r="C170" s="233" t="s">
        <v>104</v>
      </c>
      <c r="D170" s="115"/>
      <c r="E170" s="115"/>
      <c r="F170" s="185" t="s">
        <v>42</v>
      </c>
      <c r="G170" s="121"/>
      <c r="H170" s="121"/>
      <c r="I170" s="121"/>
      <c r="J170" s="112"/>
      <c r="K170" s="112"/>
      <c r="L170" s="112"/>
      <c r="M170" s="112"/>
      <c r="N170" s="112"/>
      <c r="O170" s="202"/>
    </row>
    <row r="171" spans="2:15" ht="15" customHeight="1" thickBot="1">
      <c r="B171" s="201"/>
      <c r="C171" s="233" t="s">
        <v>105</v>
      </c>
      <c r="D171" s="121"/>
      <c r="E171" s="121"/>
      <c r="F171" s="374"/>
      <c r="G171" s="375"/>
      <c r="H171" s="375"/>
      <c r="I171" s="375"/>
      <c r="J171" s="375"/>
      <c r="K171" s="375"/>
      <c r="L171" s="375"/>
      <c r="M171" s="375"/>
      <c r="N171" s="376"/>
      <c r="O171" s="202"/>
    </row>
    <row r="172" spans="2:15" ht="15" customHeight="1">
      <c r="B172" s="201"/>
      <c r="C172" s="125"/>
      <c r="D172" s="121"/>
      <c r="E172" s="121"/>
      <c r="F172" s="121"/>
      <c r="G172" s="121"/>
      <c r="H172" s="121"/>
      <c r="I172" s="121"/>
      <c r="J172" s="112"/>
      <c r="K172" s="112"/>
      <c r="L172" s="112"/>
      <c r="M172" s="112"/>
      <c r="N172" s="112"/>
      <c r="O172" s="202"/>
    </row>
    <row r="173" spans="2:15" ht="135.75" customHeight="1" thickBot="1">
      <c r="B173" s="201"/>
      <c r="C173" s="349" t="s">
        <v>107</v>
      </c>
      <c r="D173" s="349"/>
      <c r="E173" s="349"/>
      <c r="F173" s="349"/>
      <c r="G173" s="349"/>
      <c r="H173" s="349"/>
      <c r="I173" s="349"/>
      <c r="J173" s="349"/>
      <c r="K173" s="349"/>
      <c r="L173" s="349"/>
      <c r="M173" s="349"/>
      <c r="N173" s="173"/>
      <c r="O173" s="215"/>
    </row>
    <row r="174" spans="2:15" ht="59.25" customHeight="1" thickBot="1">
      <c r="B174" s="201"/>
      <c r="C174" s="377" t="s">
        <v>178</v>
      </c>
      <c r="D174" s="378"/>
      <c r="E174" s="378"/>
      <c r="F174" s="378"/>
      <c r="G174" s="378"/>
      <c r="H174" s="378"/>
      <c r="I174" s="378"/>
      <c r="J174" s="378"/>
      <c r="K174" s="378"/>
      <c r="L174" s="378"/>
      <c r="M174" s="378"/>
      <c r="N174" s="379"/>
      <c r="O174" s="215"/>
    </row>
    <row r="175" spans="2:15" ht="34.5" customHeight="1" thickBot="1">
      <c r="B175" s="201"/>
      <c r="C175" s="380" t="s">
        <v>179</v>
      </c>
      <c r="D175" s="381"/>
      <c r="E175" s="381"/>
      <c r="F175" s="381"/>
      <c r="G175" s="381"/>
      <c r="H175" s="381"/>
      <c r="I175" s="381"/>
      <c r="J175" s="381"/>
      <c r="K175" s="381"/>
      <c r="L175" s="381"/>
      <c r="M175" s="381"/>
      <c r="N175" s="382"/>
      <c r="O175" s="215"/>
    </row>
    <row r="176" spans="2:15" ht="34.5" customHeight="1" thickBot="1">
      <c r="B176" s="201"/>
      <c r="C176" s="380" t="s">
        <v>108</v>
      </c>
      <c r="D176" s="381"/>
      <c r="E176" s="381"/>
      <c r="F176" s="381"/>
      <c r="G176" s="381"/>
      <c r="H176" s="381"/>
      <c r="I176" s="381"/>
      <c r="J176" s="381"/>
      <c r="K176" s="381"/>
      <c r="L176" s="381"/>
      <c r="M176" s="381"/>
      <c r="N176" s="382"/>
      <c r="O176" s="215"/>
    </row>
    <row r="177" spans="2:15" ht="34.5" customHeight="1" thickBot="1">
      <c r="B177" s="201"/>
      <c r="C177" s="380" t="s">
        <v>108</v>
      </c>
      <c r="D177" s="381"/>
      <c r="E177" s="381"/>
      <c r="F177" s="381"/>
      <c r="G177" s="381"/>
      <c r="H177" s="381"/>
      <c r="I177" s="381"/>
      <c r="J177" s="381"/>
      <c r="K177" s="381"/>
      <c r="L177" s="381"/>
      <c r="M177" s="381"/>
      <c r="N177" s="382"/>
      <c r="O177" s="215"/>
    </row>
    <row r="178" spans="2:15" ht="19.5" customHeight="1">
      <c r="B178" s="201"/>
      <c r="C178" s="125"/>
      <c r="D178" s="121"/>
      <c r="E178" s="121"/>
      <c r="F178" s="121"/>
      <c r="G178" s="121"/>
      <c r="H178" s="121"/>
      <c r="I178" s="121"/>
      <c r="J178" s="112"/>
      <c r="K178" s="112"/>
      <c r="L178" s="112"/>
      <c r="M178" s="112"/>
      <c r="N178" s="112"/>
      <c r="O178" s="202"/>
    </row>
    <row r="179" spans="2:15" ht="18.75" customHeight="1">
      <c r="B179" s="201"/>
      <c r="C179" s="349" t="s">
        <v>109</v>
      </c>
      <c r="D179" s="349"/>
      <c r="E179" s="349"/>
      <c r="F179" s="349"/>
      <c r="G179" s="349"/>
      <c r="H179" s="349"/>
      <c r="I179" s="349"/>
      <c r="J179" s="349"/>
      <c r="K179" s="349"/>
      <c r="L179" s="349"/>
      <c r="M179" s="349"/>
      <c r="N179" s="112"/>
      <c r="O179" s="202"/>
    </row>
    <row r="180" spans="2:15" ht="15" thickBot="1">
      <c r="B180" s="208"/>
      <c r="C180" s="130"/>
      <c r="D180" s="130"/>
      <c r="E180" s="130"/>
      <c r="F180" s="130"/>
      <c r="G180" s="130"/>
      <c r="H180" s="130"/>
      <c r="I180" s="130"/>
      <c r="J180" s="131"/>
      <c r="K180" s="131"/>
      <c r="L180" s="131"/>
      <c r="M180" s="131"/>
      <c r="N180" s="131"/>
      <c r="O180" s="209"/>
    </row>
    <row r="181" spans="3:9" ht="13.5" thickTop="1">
      <c r="C181" s="104"/>
      <c r="D181" s="104"/>
      <c r="E181" s="104"/>
      <c r="F181" s="104"/>
      <c r="G181" s="104"/>
      <c r="H181" s="104"/>
      <c r="I181" s="104"/>
    </row>
    <row r="182" spans="3:9" ht="12.75">
      <c r="C182" s="104"/>
      <c r="D182" s="104"/>
      <c r="E182" s="104"/>
      <c r="F182" s="104"/>
      <c r="G182" s="104"/>
      <c r="H182" s="104"/>
      <c r="I182" s="104"/>
    </row>
    <row r="183" spans="3:9" ht="12.75">
      <c r="C183" s="104"/>
      <c r="D183" s="104"/>
      <c r="E183" s="104"/>
      <c r="F183" s="104"/>
      <c r="G183" s="104"/>
      <c r="H183" s="104"/>
      <c r="I183" s="104"/>
    </row>
    <row r="184" spans="3:9" ht="12.75">
      <c r="C184" s="104"/>
      <c r="D184" s="104"/>
      <c r="E184" s="104"/>
      <c r="F184" s="104"/>
      <c r="G184" s="104"/>
      <c r="H184" s="104"/>
      <c r="I184" s="104"/>
    </row>
    <row r="185" spans="3:9" ht="12.75">
      <c r="C185" s="104"/>
      <c r="D185" s="104"/>
      <c r="E185" s="104"/>
      <c r="F185" s="104"/>
      <c r="G185" s="104"/>
      <c r="H185" s="104"/>
      <c r="I185" s="104"/>
    </row>
    <row r="186" spans="3:9" ht="12.75">
      <c r="C186" s="104"/>
      <c r="D186" s="104"/>
      <c r="E186" s="104"/>
      <c r="F186" s="104"/>
      <c r="G186" s="104"/>
      <c r="H186" s="104"/>
      <c r="I186" s="104"/>
    </row>
    <row r="187" spans="3:9" ht="12.75">
      <c r="C187" s="104"/>
      <c r="D187" s="104"/>
      <c r="E187" s="104"/>
      <c r="F187" s="104"/>
      <c r="G187" s="104"/>
      <c r="H187" s="104"/>
      <c r="I187" s="104"/>
    </row>
    <row r="188" spans="3:9" ht="12.75">
      <c r="C188" s="104"/>
      <c r="D188" s="104"/>
      <c r="E188" s="104"/>
      <c r="F188" s="104"/>
      <c r="G188" s="104"/>
      <c r="H188" s="104"/>
      <c r="I188" s="104"/>
    </row>
    <row r="189" spans="3:9" ht="12.75">
      <c r="C189" s="104"/>
      <c r="D189" s="104"/>
      <c r="E189" s="104"/>
      <c r="F189" s="104"/>
      <c r="G189" s="104"/>
      <c r="H189" s="104"/>
      <c r="I189" s="104"/>
    </row>
    <row r="190" spans="3:9" ht="12.75">
      <c r="C190" s="104"/>
      <c r="D190" s="104"/>
      <c r="E190" s="104"/>
      <c r="F190" s="104"/>
      <c r="G190" s="104"/>
      <c r="H190" s="104"/>
      <c r="I190" s="104"/>
    </row>
    <row r="191" spans="3:9" ht="12.75">
      <c r="C191" s="104"/>
      <c r="D191" s="104"/>
      <c r="E191" s="104"/>
      <c r="F191" s="104"/>
      <c r="G191" s="104"/>
      <c r="H191" s="104"/>
      <c r="I191" s="104"/>
    </row>
    <row r="192" spans="3:9" ht="12.75">
      <c r="C192" s="104"/>
      <c r="D192" s="104"/>
      <c r="E192" s="104"/>
      <c r="F192" s="104"/>
      <c r="G192" s="104"/>
      <c r="H192" s="104"/>
      <c r="I192" s="104"/>
    </row>
    <row r="193" spans="3:9" ht="12.75">
      <c r="C193" s="104"/>
      <c r="D193" s="104"/>
      <c r="E193" s="104"/>
      <c r="F193" s="104"/>
      <c r="G193" s="104"/>
      <c r="H193" s="104"/>
      <c r="I193" s="104"/>
    </row>
    <row r="194" spans="3:9" ht="12.75">
      <c r="C194" s="104"/>
      <c r="D194" s="104"/>
      <c r="E194" s="104"/>
      <c r="F194" s="104"/>
      <c r="G194" s="104"/>
      <c r="H194" s="104"/>
      <c r="I194" s="104"/>
    </row>
    <row r="195" spans="3:17" ht="12.75">
      <c r="C195" s="218" t="s">
        <v>110</v>
      </c>
      <c r="D195" s="219"/>
      <c r="E195" s="219"/>
      <c r="F195" s="219"/>
      <c r="G195" s="219"/>
      <c r="H195" s="219"/>
      <c r="I195" s="219"/>
      <c r="J195" s="220"/>
      <c r="K195" s="220"/>
      <c r="L195" s="220"/>
      <c r="M195" s="220"/>
      <c r="N195" s="220"/>
      <c r="O195" s="220"/>
      <c r="P195" s="220"/>
      <c r="Q195" s="220"/>
    </row>
    <row r="196" spans="3:17" ht="12.75">
      <c r="C196" s="219" t="str">
        <f>IF(F167="N","The transaction is not backed by new revenue. ","The transaction is backed by new revenue. ")</f>
        <v xml:space="preserve">The transaction is not backed by new revenue. </v>
      </c>
      <c r="D196" s="219"/>
      <c r="E196" s="219"/>
      <c r="F196" s="219"/>
      <c r="G196" s="219"/>
      <c r="H196" s="219"/>
      <c r="I196" s="219"/>
      <c r="J196" s="220"/>
      <c r="K196" s="220"/>
      <c r="L196" s="220"/>
      <c r="M196" s="220"/>
      <c r="N196" s="220"/>
      <c r="O196" s="220"/>
      <c r="P196" s="220"/>
      <c r="Q196" s="220"/>
    </row>
    <row r="197" spans="3:17" ht="12.75">
      <c r="C197" s="218" t="str">
        <f>IF(F167="N","",IF(F168="N","The new revenue does not include grant revenue. ","The new revenue includes grant revenue. "))</f>
        <v/>
      </c>
      <c r="D197" s="219"/>
      <c r="E197" s="219"/>
      <c r="F197" s="219"/>
      <c r="G197" s="219"/>
      <c r="H197" s="219"/>
      <c r="I197" s="219"/>
      <c r="J197" s="220"/>
      <c r="K197" s="220"/>
      <c r="L197" s="220"/>
      <c r="M197" s="220"/>
      <c r="N197" s="220"/>
      <c r="O197" s="220"/>
      <c r="P197" s="220"/>
      <c r="Q197" s="220"/>
    </row>
    <row r="198" spans="3:17" ht="12.75">
      <c r="C198" s="218" t="str">
        <f>IF(F167="N"," ",IF(F168="N"," ",IF(F169="N","The grant has not been awarded. ","The grant has been awarded. ")))</f>
        <v xml:space="preserve"> </v>
      </c>
      <c r="D198" s="219"/>
      <c r="E198" s="219"/>
      <c r="F198" s="219"/>
      <c r="G198" s="219"/>
      <c r="H198" s="219"/>
      <c r="I198" s="219"/>
      <c r="J198" s="220"/>
      <c r="K198" s="220"/>
      <c r="L198" s="220"/>
      <c r="M198" s="220"/>
      <c r="N198" s="220"/>
      <c r="O198" s="220"/>
      <c r="P198" s="220"/>
      <c r="Q198" s="220"/>
    </row>
    <row r="199" spans="3:17" ht="12.75">
      <c r="C199" s="219" t="str">
        <f>IF(F167="N"," ",IF(F170="N","The new revenue has not been received. ","The new revenue has been received. "))</f>
        <v xml:space="preserve"> </v>
      </c>
      <c r="D199" s="219"/>
      <c r="E199" s="219"/>
      <c r="F199" s="219"/>
      <c r="G199" s="219"/>
      <c r="H199" s="219"/>
      <c r="I199" s="219"/>
      <c r="J199" s="220"/>
      <c r="K199" s="220"/>
      <c r="L199" s="220"/>
      <c r="M199" s="220"/>
      <c r="N199" s="220"/>
      <c r="O199" s="220"/>
      <c r="P199" s="220"/>
      <c r="Q199" s="220"/>
    </row>
    <row r="200" spans="3:17" ht="12.75">
      <c r="C200" s="300" t="str">
        <f>IF(F167="N"," ",IF(F170="N",F171," "))</f>
        <v xml:space="preserve"> </v>
      </c>
      <c r="D200" s="219"/>
      <c r="E200" s="219"/>
      <c r="F200" s="219"/>
      <c r="G200" s="219"/>
      <c r="H200" s="219"/>
      <c r="I200" s="219"/>
      <c r="J200" s="220"/>
      <c r="K200" s="220"/>
      <c r="L200" s="220"/>
      <c r="M200" s="220"/>
      <c r="N200" s="220"/>
      <c r="O200" s="220"/>
      <c r="P200" s="220"/>
      <c r="Q200" s="220"/>
    </row>
    <row r="201" spans="3:17" ht="12.75">
      <c r="C201" s="218" t="s">
        <v>111</v>
      </c>
      <c r="D201" s="219"/>
      <c r="E201" s="219"/>
      <c r="F201" s="219"/>
      <c r="G201" s="219"/>
      <c r="H201" s="219"/>
      <c r="I201" s="219"/>
      <c r="J201" s="220"/>
      <c r="K201" s="220"/>
      <c r="L201" s="220"/>
      <c r="M201" s="220"/>
      <c r="N201" s="220"/>
      <c r="O201" s="220"/>
      <c r="P201" s="220"/>
      <c r="Q201" s="220"/>
    </row>
    <row r="202" spans="3:17" ht="11.25" customHeight="1">
      <c r="C202" s="373"/>
      <c r="D202" s="373"/>
      <c r="E202" s="373"/>
      <c r="F202" s="373"/>
      <c r="G202" s="373"/>
      <c r="H202" s="373"/>
      <c r="I202" s="373"/>
      <c r="J202" s="373"/>
      <c r="K202" s="373"/>
      <c r="L202" s="373"/>
      <c r="M202" s="373"/>
      <c r="N202" s="373"/>
      <c r="O202" s="373"/>
      <c r="P202" s="373"/>
      <c r="Q202" s="373"/>
    </row>
    <row r="203" spans="3:17" ht="12.75">
      <c r="C203" s="219"/>
      <c r="D203" s="219"/>
      <c r="E203" s="219"/>
      <c r="F203" s="219"/>
      <c r="G203" s="219"/>
      <c r="H203" s="219"/>
      <c r="I203" s="219"/>
      <c r="J203" s="220"/>
      <c r="K203" s="220"/>
      <c r="L203" s="220"/>
      <c r="M203" s="220"/>
      <c r="N203" s="220"/>
      <c r="O203" s="220"/>
      <c r="P203" s="220"/>
      <c r="Q203" s="220"/>
    </row>
    <row r="204" spans="3:17" ht="12.75">
      <c r="C204" s="221" t="str">
        <f>G29</f>
        <v>1028730</v>
      </c>
      <c r="D204" s="218" t="s">
        <v>101</v>
      </c>
      <c r="E204" s="219" t="str">
        <f>IF(D52="Y",CONCATENATE(F52," in fund balance is being used to cover indicated expenditures.  "),"")</f>
        <v xml:space="preserve"> in fund balance is being used to cover indicated expenditures.  </v>
      </c>
      <c r="F204" s="219"/>
      <c r="G204" s="219"/>
      <c r="H204" s="219"/>
      <c r="I204" s="219"/>
      <c r="J204" s="220"/>
      <c r="K204" s="220"/>
      <c r="L204" s="220"/>
      <c r="M204" s="220"/>
      <c r="N204" s="220"/>
      <c r="O204" s="220"/>
      <c r="P204" s="220"/>
      <c r="Q204" s="220"/>
    </row>
    <row r="205" spans="3:17" ht="12.75">
      <c r="C205" s="221">
        <f>H29</f>
        <v>0</v>
      </c>
      <c r="D205" s="218" t="s">
        <v>42</v>
      </c>
      <c r="E205" s="219" t="str">
        <f>IF(D54="Y",CONCATENATE(F54," in reallocated grant funding is being used to cover indicated expenditures."),"")</f>
        <v/>
      </c>
      <c r="F205" s="219"/>
      <c r="G205" s="219"/>
      <c r="H205" s="219"/>
      <c r="I205" s="219"/>
      <c r="J205" s="220"/>
      <c r="K205" s="220"/>
      <c r="L205" s="220"/>
      <c r="M205" s="220"/>
      <c r="N205" s="220"/>
      <c r="O205" s="220"/>
      <c r="P205" s="220"/>
      <c r="Q205" s="220"/>
    </row>
    <row r="206" spans="3:17" ht="12.75">
      <c r="C206" s="221">
        <f>I29</f>
        <v>0</v>
      </c>
      <c r="D206" s="219"/>
      <c r="E206" s="219"/>
      <c r="F206" s="219"/>
      <c r="G206" s="219"/>
      <c r="H206" s="219"/>
      <c r="I206" s="219"/>
      <c r="J206" s="220"/>
      <c r="K206" s="220"/>
      <c r="L206" s="220"/>
      <c r="M206" s="220"/>
      <c r="N206" s="220"/>
      <c r="O206" s="220"/>
      <c r="P206" s="220"/>
      <c r="Q206" s="220"/>
    </row>
    <row r="207" spans="3:17" ht="12.75">
      <c r="C207" s="221">
        <f>I30</f>
        <v>0</v>
      </c>
      <c r="D207" s="219"/>
      <c r="E207" s="219"/>
      <c r="F207" s="219"/>
      <c r="G207" s="219"/>
      <c r="H207" s="219"/>
      <c r="I207" s="219"/>
      <c r="J207" s="220"/>
      <c r="K207" s="220"/>
      <c r="L207" s="220"/>
      <c r="M207" s="220"/>
      <c r="N207" s="220"/>
      <c r="O207" s="220"/>
      <c r="P207" s="220"/>
      <c r="Q207" s="220"/>
    </row>
    <row r="208" spans="3:17" ht="12.75">
      <c r="C208" s="221">
        <f>G30</f>
        <v>0</v>
      </c>
      <c r="D208" s="219"/>
      <c r="E208" s="219"/>
      <c r="F208" s="219"/>
      <c r="G208" s="219"/>
      <c r="H208" s="219"/>
      <c r="I208" s="219"/>
      <c r="J208" s="220"/>
      <c r="K208" s="220"/>
      <c r="L208" s="220"/>
      <c r="M208" s="220"/>
      <c r="N208" s="220"/>
      <c r="O208" s="220"/>
      <c r="P208" s="220"/>
      <c r="Q208" s="220"/>
    </row>
    <row r="209" spans="3:17" ht="12.75">
      <c r="C209" s="221">
        <f>H30</f>
        <v>0</v>
      </c>
      <c r="D209" s="219"/>
      <c r="E209" s="219"/>
      <c r="F209" s="219"/>
      <c r="G209" s="219"/>
      <c r="H209" s="219"/>
      <c r="I209" s="219"/>
      <c r="J209" s="220"/>
      <c r="K209" s="220"/>
      <c r="L209" s="220"/>
      <c r="M209" s="220"/>
      <c r="N209" s="220"/>
      <c r="O209" s="220"/>
      <c r="P209" s="220"/>
      <c r="Q209" s="220"/>
    </row>
    <row r="210" spans="3:17" ht="12.75">
      <c r="C210" s="221" t="str">
        <f>I31</f>
        <v>NA</v>
      </c>
      <c r="D210" s="219"/>
      <c r="E210" s="219"/>
      <c r="F210" s="219"/>
      <c r="G210" s="219"/>
      <c r="H210" s="219"/>
      <c r="I210" s="219"/>
      <c r="J210" s="220"/>
      <c r="K210" s="220"/>
      <c r="L210" s="220"/>
      <c r="M210" s="220"/>
      <c r="N210" s="220"/>
      <c r="O210" s="220"/>
      <c r="P210" s="220"/>
      <c r="Q210" s="220"/>
    </row>
    <row r="211" spans="3:17" ht="12.75">
      <c r="C211" s="221" t="str">
        <f>J31</f>
        <v xml:space="preserve"> </v>
      </c>
      <c r="D211" s="219"/>
      <c r="E211" s="219"/>
      <c r="F211" s="219"/>
      <c r="G211" s="219"/>
      <c r="H211" s="219"/>
      <c r="I211" s="219"/>
      <c r="J211" s="220"/>
      <c r="K211" s="220"/>
      <c r="L211" s="220"/>
      <c r="M211" s="220"/>
      <c r="N211" s="220"/>
      <c r="O211" s="220"/>
      <c r="P211" s="220"/>
      <c r="Q211" s="220"/>
    </row>
    <row r="212" spans="3:17" ht="12.75">
      <c r="C212" s="222"/>
      <c r="D212" s="218">
        <v>300</v>
      </c>
      <c r="E212" s="219"/>
      <c r="F212" s="219"/>
      <c r="G212" s="219"/>
      <c r="H212" s="219"/>
      <c r="I212" s="219"/>
      <c r="J212" s="220"/>
      <c r="K212" s="220"/>
      <c r="L212" s="220"/>
      <c r="M212" s="220"/>
      <c r="N212" s="220"/>
      <c r="O212" s="220"/>
      <c r="P212" s="220"/>
      <c r="Q212" s="220"/>
    </row>
    <row r="213" spans="3:17" ht="12.75">
      <c r="C213" s="221"/>
      <c r="D213" s="218" t="s">
        <v>36</v>
      </c>
      <c r="E213" s="219"/>
      <c r="F213" s="219"/>
      <c r="G213" s="219"/>
      <c r="H213" s="219"/>
      <c r="I213" s="219"/>
      <c r="J213" s="220"/>
      <c r="K213" s="220"/>
      <c r="L213" s="220"/>
      <c r="M213" s="220"/>
      <c r="N213" s="220"/>
      <c r="O213" s="220"/>
      <c r="P213" s="220"/>
      <c r="Q213" s="220"/>
    </row>
    <row r="214" spans="3:9" ht="12.75">
      <c r="C214" s="217"/>
      <c r="D214" s="104"/>
      <c r="E214" s="104"/>
      <c r="F214" s="104"/>
      <c r="G214" s="104"/>
      <c r="H214" s="104"/>
      <c r="I214" s="104"/>
    </row>
    <row r="215" spans="3:9" ht="12.75">
      <c r="C215" s="217"/>
      <c r="D215" s="104"/>
      <c r="E215" s="104"/>
      <c r="F215" s="104"/>
      <c r="G215" s="104"/>
      <c r="H215" s="104"/>
      <c r="I215" s="104"/>
    </row>
    <row r="216" spans="3:9" ht="12.75">
      <c r="C216" s="217"/>
      <c r="D216" s="104"/>
      <c r="E216" s="104"/>
      <c r="F216" s="104"/>
      <c r="G216" s="104"/>
      <c r="H216" s="104"/>
      <c r="I216" s="104"/>
    </row>
    <row r="217" spans="3:9" ht="12.75">
      <c r="C217" s="217"/>
      <c r="D217" s="104"/>
      <c r="E217" s="104"/>
      <c r="F217" s="104"/>
      <c r="G217" s="104"/>
      <c r="H217" s="104"/>
      <c r="I217" s="104"/>
    </row>
    <row r="218" spans="3:9" ht="12.75">
      <c r="C218" s="217"/>
      <c r="D218" s="104"/>
      <c r="E218" s="104"/>
      <c r="F218" s="104"/>
      <c r="G218" s="104"/>
      <c r="H218" s="104"/>
      <c r="I218" s="104"/>
    </row>
    <row r="219" spans="3:9" ht="12.75">
      <c r="C219" s="217"/>
      <c r="D219" s="104"/>
      <c r="E219" s="104"/>
      <c r="F219" s="104"/>
      <c r="G219" s="104"/>
      <c r="H219" s="104"/>
      <c r="I219" s="104"/>
    </row>
    <row r="220" spans="3:9" ht="12.75">
      <c r="C220" s="104"/>
      <c r="D220" s="104"/>
      <c r="E220" s="104"/>
      <c r="F220" s="104"/>
      <c r="G220" s="104"/>
      <c r="H220" s="104"/>
      <c r="I220" s="104"/>
    </row>
    <row r="221" spans="3:9" ht="12.75">
      <c r="C221" s="104"/>
      <c r="D221" s="104"/>
      <c r="E221" s="104"/>
      <c r="F221" s="104"/>
      <c r="G221" s="104"/>
      <c r="H221" s="104"/>
      <c r="I221" s="104"/>
    </row>
    <row r="222" spans="3:9" ht="12.75">
      <c r="C222" s="104"/>
      <c r="D222" s="104"/>
      <c r="E222" s="104"/>
      <c r="F222" s="104"/>
      <c r="G222" s="104"/>
      <c r="H222" s="104"/>
      <c r="I222" s="104"/>
    </row>
    <row r="223" spans="3:9" ht="12.75">
      <c r="C223" s="104"/>
      <c r="D223" s="104"/>
      <c r="E223" s="104"/>
      <c r="F223" s="104"/>
      <c r="G223" s="104"/>
      <c r="H223" s="104"/>
      <c r="I223" s="104"/>
    </row>
    <row r="224" spans="3:9" ht="12.75">
      <c r="C224" s="104"/>
      <c r="D224" s="104"/>
      <c r="E224" s="104"/>
      <c r="F224" s="104"/>
      <c r="G224" s="104"/>
      <c r="H224" s="104"/>
      <c r="I224" s="104"/>
    </row>
    <row r="225" spans="3:9" ht="12.75">
      <c r="C225" s="104"/>
      <c r="D225" s="104"/>
      <c r="E225" s="104"/>
      <c r="F225" s="104"/>
      <c r="G225" s="104"/>
      <c r="H225" s="104"/>
      <c r="I225" s="104"/>
    </row>
    <row r="226" spans="3:9" ht="12.75">
      <c r="C226" s="104"/>
      <c r="D226" s="104"/>
      <c r="E226" s="104"/>
      <c r="F226" s="104"/>
      <c r="G226" s="104"/>
      <c r="H226" s="104"/>
      <c r="I226" s="104"/>
    </row>
    <row r="227" spans="3:9" ht="12.75">
      <c r="C227" s="104"/>
      <c r="D227" s="104"/>
      <c r="E227" s="104"/>
      <c r="F227" s="104"/>
      <c r="G227" s="104"/>
      <c r="H227" s="104"/>
      <c r="I227" s="104"/>
    </row>
    <row r="228" spans="3:9" ht="12.75">
      <c r="C228" s="104"/>
      <c r="D228" s="104"/>
      <c r="E228" s="104"/>
      <c r="F228" s="104"/>
      <c r="G228" s="104"/>
      <c r="H228" s="104"/>
      <c r="I228" s="104"/>
    </row>
    <row r="229" spans="3:9" ht="12.75">
      <c r="C229" s="104"/>
      <c r="D229" s="104"/>
      <c r="E229" s="104"/>
      <c r="F229" s="104"/>
      <c r="G229" s="104"/>
      <c r="H229" s="104"/>
      <c r="I229" s="104"/>
    </row>
    <row r="230" spans="3:9" ht="12.75">
      <c r="C230" s="104"/>
      <c r="D230" s="104"/>
      <c r="E230" s="104"/>
      <c r="F230" s="104"/>
      <c r="G230" s="104"/>
      <c r="H230" s="104"/>
      <c r="I230" s="104"/>
    </row>
    <row r="231" spans="3:9" ht="12.75">
      <c r="C231" s="104"/>
      <c r="D231" s="104"/>
      <c r="E231" s="104"/>
      <c r="F231" s="104"/>
      <c r="G231" s="104"/>
      <c r="H231" s="104"/>
      <c r="I231" s="104"/>
    </row>
    <row r="232" spans="3:9" ht="12.75">
      <c r="C232" s="104"/>
      <c r="D232" s="104"/>
      <c r="E232" s="104"/>
      <c r="F232" s="104"/>
      <c r="G232" s="104"/>
      <c r="H232" s="104"/>
      <c r="I232" s="104"/>
    </row>
    <row r="233" spans="3:9" ht="12.75">
      <c r="C233" s="104"/>
      <c r="D233" s="104"/>
      <c r="E233" s="104"/>
      <c r="F233" s="104"/>
      <c r="G233" s="104"/>
      <c r="H233" s="104"/>
      <c r="I233" s="104"/>
    </row>
    <row r="234" spans="3:9" ht="12.75">
      <c r="C234" s="104"/>
      <c r="D234" s="104"/>
      <c r="E234" s="104"/>
      <c r="F234" s="104"/>
      <c r="G234" s="104"/>
      <c r="H234" s="104"/>
      <c r="I234" s="104"/>
    </row>
    <row r="235" spans="3:9" ht="12.75">
      <c r="C235" s="104"/>
      <c r="D235" s="104"/>
      <c r="E235" s="104"/>
      <c r="F235" s="104"/>
      <c r="G235" s="104"/>
      <c r="H235" s="104"/>
      <c r="I235" s="104"/>
    </row>
    <row r="236" spans="3:9" ht="12.75">
      <c r="C236" s="104"/>
      <c r="D236" s="104"/>
      <c r="E236" s="104"/>
      <c r="F236" s="104"/>
      <c r="G236" s="104"/>
      <c r="H236" s="104"/>
      <c r="I236" s="104"/>
    </row>
    <row r="237" spans="3:9" ht="12.75">
      <c r="C237" s="104"/>
      <c r="D237" s="104"/>
      <c r="E237" s="104"/>
      <c r="F237" s="104"/>
      <c r="G237" s="104"/>
      <c r="H237" s="104"/>
      <c r="I237" s="104"/>
    </row>
    <row r="238" spans="3:9" ht="12.75">
      <c r="C238" s="104"/>
      <c r="D238" s="104"/>
      <c r="E238" s="104"/>
      <c r="F238" s="104"/>
      <c r="G238" s="104"/>
      <c r="H238" s="104"/>
      <c r="I238" s="104"/>
    </row>
    <row r="239" spans="3:9" ht="12.75">
      <c r="C239" s="104"/>
      <c r="D239" s="104"/>
      <c r="E239" s="104"/>
      <c r="F239" s="104"/>
      <c r="G239" s="104"/>
      <c r="H239" s="104"/>
      <c r="I239" s="104"/>
    </row>
    <row r="240" spans="3:9" ht="12.75">
      <c r="C240" s="104"/>
      <c r="D240" s="104"/>
      <c r="E240" s="104"/>
      <c r="F240" s="104"/>
      <c r="G240" s="104"/>
      <c r="H240" s="104"/>
      <c r="I240" s="104"/>
    </row>
    <row r="241" spans="3:9" ht="12.75">
      <c r="C241" s="104"/>
      <c r="D241" s="104"/>
      <c r="E241" s="104"/>
      <c r="F241" s="104"/>
      <c r="G241" s="104"/>
      <c r="H241" s="104"/>
      <c r="I241" s="104"/>
    </row>
    <row r="242" spans="3:9" ht="12.75">
      <c r="C242" s="104"/>
      <c r="D242" s="104"/>
      <c r="E242" s="104"/>
      <c r="F242" s="104"/>
      <c r="G242" s="104"/>
      <c r="H242" s="104"/>
      <c r="I242" s="104"/>
    </row>
    <row r="243" spans="3:9" ht="12.75">
      <c r="C243" s="104"/>
      <c r="D243" s="104"/>
      <c r="E243" s="104"/>
      <c r="F243" s="104"/>
      <c r="G243" s="104"/>
      <c r="H243" s="104"/>
      <c r="I243" s="104"/>
    </row>
    <row r="244" spans="3:9" ht="12.75">
      <c r="C244" s="104"/>
      <c r="D244" s="104"/>
      <c r="E244" s="104"/>
      <c r="F244" s="104"/>
      <c r="G244" s="104"/>
      <c r="H244" s="104"/>
      <c r="I244" s="104"/>
    </row>
    <row r="245" spans="3:9" ht="12.75">
      <c r="C245" s="104"/>
      <c r="D245" s="104"/>
      <c r="E245" s="104"/>
      <c r="F245" s="104"/>
      <c r="G245" s="104"/>
      <c r="H245" s="104"/>
      <c r="I245" s="104"/>
    </row>
    <row r="246" spans="3:9" ht="12.75">
      <c r="C246" s="104"/>
      <c r="D246" s="104"/>
      <c r="E246" s="104"/>
      <c r="F246" s="104"/>
      <c r="G246" s="104"/>
      <c r="H246" s="104"/>
      <c r="I246" s="104"/>
    </row>
    <row r="247" spans="3:9" ht="12.75">
      <c r="C247" s="104"/>
      <c r="D247" s="104"/>
      <c r="E247" s="104"/>
      <c r="F247" s="104"/>
      <c r="G247" s="104"/>
      <c r="H247" s="104"/>
      <c r="I247" s="104"/>
    </row>
    <row r="248" spans="3:9" ht="12.75">
      <c r="C248" s="104"/>
      <c r="D248" s="104"/>
      <c r="E248" s="104"/>
      <c r="F248" s="104"/>
      <c r="G248" s="104"/>
      <c r="H248" s="104"/>
      <c r="I248" s="104"/>
    </row>
    <row r="249" spans="3:9" ht="12.75">
      <c r="C249" s="104"/>
      <c r="D249" s="104"/>
      <c r="E249" s="104"/>
      <c r="F249" s="104"/>
      <c r="G249" s="104"/>
      <c r="H249" s="104"/>
      <c r="I249" s="104"/>
    </row>
    <row r="250" spans="3:9" ht="12.75">
      <c r="C250" s="104"/>
      <c r="D250" s="104"/>
      <c r="E250" s="104"/>
      <c r="F250" s="104"/>
      <c r="G250" s="104"/>
      <c r="H250" s="104"/>
      <c r="I250" s="104"/>
    </row>
    <row r="251" spans="3:9" ht="12.75">
      <c r="C251" s="104"/>
      <c r="D251" s="104"/>
      <c r="E251" s="104"/>
      <c r="F251" s="104"/>
      <c r="G251" s="104"/>
      <c r="H251" s="104"/>
      <c r="I251" s="104"/>
    </row>
    <row r="252" spans="3:9" ht="12.75">
      <c r="C252" s="104"/>
      <c r="D252" s="104"/>
      <c r="E252" s="104"/>
      <c r="F252" s="104"/>
      <c r="G252" s="104"/>
      <c r="H252" s="104"/>
      <c r="I252" s="104"/>
    </row>
    <row r="253" spans="3:9" ht="12.75">
      <c r="C253" s="104"/>
      <c r="D253" s="104"/>
      <c r="E253" s="104"/>
      <c r="F253" s="104"/>
      <c r="G253" s="104"/>
      <c r="H253" s="104"/>
      <c r="I253" s="104"/>
    </row>
    <row r="254" spans="3:9" ht="12.75">
      <c r="C254" s="104"/>
      <c r="D254" s="104"/>
      <c r="E254" s="104"/>
      <c r="F254" s="104"/>
      <c r="G254" s="104"/>
      <c r="H254" s="104"/>
      <c r="I254" s="104"/>
    </row>
    <row r="255" spans="3:9" ht="12.75">
      <c r="C255" s="104"/>
      <c r="D255" s="104"/>
      <c r="E255" s="104"/>
      <c r="F255" s="104"/>
      <c r="G255" s="104"/>
      <c r="H255" s="104"/>
      <c r="I255" s="104"/>
    </row>
    <row r="256" spans="3:9" ht="12.75">
      <c r="C256" s="104"/>
      <c r="D256" s="104"/>
      <c r="E256" s="104"/>
      <c r="F256" s="104"/>
      <c r="G256" s="104"/>
      <c r="H256" s="104"/>
      <c r="I256" s="104"/>
    </row>
    <row r="257" spans="3:9" ht="12.75">
      <c r="C257" s="104"/>
      <c r="D257" s="104"/>
      <c r="E257" s="104"/>
      <c r="F257" s="104"/>
      <c r="G257" s="104"/>
      <c r="H257" s="104"/>
      <c r="I257" s="104"/>
    </row>
    <row r="258" spans="3:9" ht="12.75">
      <c r="C258" s="104"/>
      <c r="D258" s="104"/>
      <c r="E258" s="104"/>
      <c r="F258" s="104"/>
      <c r="G258" s="104"/>
      <c r="H258" s="104"/>
      <c r="I258" s="104"/>
    </row>
    <row r="259" spans="3:9" ht="12.75">
      <c r="C259" s="104"/>
      <c r="D259" s="104"/>
      <c r="E259" s="104"/>
      <c r="F259" s="104"/>
      <c r="G259" s="104"/>
      <c r="H259" s="104"/>
      <c r="I259" s="104"/>
    </row>
    <row r="260" spans="3:9" ht="12.75">
      <c r="C260" s="104"/>
      <c r="D260" s="104"/>
      <c r="E260" s="104"/>
      <c r="F260" s="104"/>
      <c r="G260" s="104"/>
      <c r="H260" s="104"/>
      <c r="I260" s="104"/>
    </row>
    <row r="261" spans="3:9" ht="12.75">
      <c r="C261" s="104"/>
      <c r="D261" s="104"/>
      <c r="E261" s="104"/>
      <c r="F261" s="104"/>
      <c r="G261" s="104"/>
      <c r="H261" s="104"/>
      <c r="I261" s="104"/>
    </row>
    <row r="262" spans="3:9" ht="12.75">
      <c r="C262" s="104"/>
      <c r="D262" s="104"/>
      <c r="E262" s="104"/>
      <c r="F262" s="104"/>
      <c r="G262" s="104"/>
      <c r="H262" s="104"/>
      <c r="I262" s="104"/>
    </row>
    <row r="263" spans="3:9" ht="12.75">
      <c r="C263" s="104"/>
      <c r="D263" s="104"/>
      <c r="E263" s="104"/>
      <c r="F263" s="104"/>
      <c r="G263" s="104"/>
      <c r="H263" s="104"/>
      <c r="I263" s="104"/>
    </row>
    <row r="264" spans="3:9" ht="12.75">
      <c r="C264" s="104"/>
      <c r="D264" s="104"/>
      <c r="E264" s="104"/>
      <c r="F264" s="104"/>
      <c r="G264" s="104"/>
      <c r="H264" s="104"/>
      <c r="I264" s="104"/>
    </row>
    <row r="265" spans="3:9" ht="12.75">
      <c r="C265" s="104"/>
      <c r="D265" s="104"/>
      <c r="E265" s="104"/>
      <c r="F265" s="104"/>
      <c r="G265" s="104"/>
      <c r="H265" s="104"/>
      <c r="I265" s="104"/>
    </row>
    <row r="266" spans="3:9" ht="12.75">
      <c r="C266" s="104"/>
      <c r="D266" s="104"/>
      <c r="E266" s="104"/>
      <c r="F266" s="104"/>
      <c r="G266" s="104"/>
      <c r="H266" s="104"/>
      <c r="I266" s="104"/>
    </row>
    <row r="267" spans="3:9" ht="12.75">
      <c r="C267" s="104"/>
      <c r="D267" s="104"/>
      <c r="E267" s="104"/>
      <c r="F267" s="104"/>
      <c r="G267" s="104"/>
      <c r="H267" s="104"/>
      <c r="I267" s="104"/>
    </row>
    <row r="268" spans="3:9" ht="12.75">
      <c r="C268" s="104"/>
      <c r="D268" s="104"/>
      <c r="E268" s="104"/>
      <c r="F268" s="104"/>
      <c r="G268" s="104"/>
      <c r="H268" s="104"/>
      <c r="I268" s="104"/>
    </row>
    <row r="269" spans="3:9" ht="12.75">
      <c r="C269" s="104"/>
      <c r="D269" s="104"/>
      <c r="E269" s="104"/>
      <c r="F269" s="104"/>
      <c r="G269" s="104"/>
      <c r="H269" s="104"/>
      <c r="I269" s="104"/>
    </row>
    <row r="270" spans="3:9" ht="12.75">
      <c r="C270" s="104"/>
      <c r="D270" s="104"/>
      <c r="E270" s="104"/>
      <c r="F270" s="104"/>
      <c r="G270" s="104"/>
      <c r="H270" s="104"/>
      <c r="I270" s="104"/>
    </row>
    <row r="271" spans="3:9" ht="12.75">
      <c r="C271" s="104"/>
      <c r="D271" s="104"/>
      <c r="E271" s="104"/>
      <c r="F271" s="104"/>
      <c r="G271" s="104"/>
      <c r="H271" s="104"/>
      <c r="I271" s="104"/>
    </row>
    <row r="272" spans="3:9" ht="12.75">
      <c r="C272" s="104"/>
      <c r="D272" s="104"/>
      <c r="E272" s="104"/>
      <c r="F272" s="104"/>
      <c r="G272" s="104"/>
      <c r="H272" s="104"/>
      <c r="I272" s="104"/>
    </row>
    <row r="273" spans="3:9" ht="12.75">
      <c r="C273" s="104"/>
      <c r="D273" s="104"/>
      <c r="E273" s="104"/>
      <c r="F273" s="104"/>
      <c r="G273" s="104"/>
      <c r="H273" s="104"/>
      <c r="I273" s="104"/>
    </row>
    <row r="274" spans="3:9" ht="12.75">
      <c r="C274" s="104"/>
      <c r="D274" s="104"/>
      <c r="E274" s="104"/>
      <c r="F274" s="104"/>
      <c r="G274" s="104"/>
      <c r="H274" s="104"/>
      <c r="I274" s="104"/>
    </row>
    <row r="275" spans="3:9" ht="12.75">
      <c r="C275" s="104"/>
      <c r="D275" s="104"/>
      <c r="E275" s="104"/>
      <c r="F275" s="104"/>
      <c r="G275" s="104"/>
      <c r="H275" s="104"/>
      <c r="I275" s="104"/>
    </row>
    <row r="276" spans="3:9" ht="12.75">
      <c r="C276" s="104"/>
      <c r="D276" s="104"/>
      <c r="E276" s="104"/>
      <c r="F276" s="104"/>
      <c r="G276" s="104"/>
      <c r="H276" s="104"/>
      <c r="I276" s="104"/>
    </row>
    <row r="277" spans="3:9" ht="12.75">
      <c r="C277" s="104"/>
      <c r="D277" s="104"/>
      <c r="E277" s="104"/>
      <c r="F277" s="104"/>
      <c r="G277" s="104"/>
      <c r="H277" s="104"/>
      <c r="I277" s="104"/>
    </row>
    <row r="278" spans="3:9" ht="12.75">
      <c r="C278" s="104"/>
      <c r="D278" s="104"/>
      <c r="E278" s="104"/>
      <c r="F278" s="104"/>
      <c r="G278" s="104"/>
      <c r="H278" s="104"/>
      <c r="I278" s="104"/>
    </row>
    <row r="279" spans="3:9" ht="12.75">
      <c r="C279" s="104"/>
      <c r="D279" s="104"/>
      <c r="E279" s="104"/>
      <c r="F279" s="104"/>
      <c r="G279" s="104"/>
      <c r="H279" s="104"/>
      <c r="I279" s="104"/>
    </row>
    <row r="280" spans="3:9" ht="12.75">
      <c r="C280" s="104"/>
      <c r="D280" s="104"/>
      <c r="E280" s="104"/>
      <c r="F280" s="104"/>
      <c r="G280" s="104"/>
      <c r="H280" s="104"/>
      <c r="I280" s="104"/>
    </row>
    <row r="281" spans="3:9" ht="12.75">
      <c r="C281" s="104"/>
      <c r="D281" s="104"/>
      <c r="E281" s="104"/>
      <c r="F281" s="104"/>
      <c r="G281" s="104"/>
      <c r="H281" s="104"/>
      <c r="I281" s="104"/>
    </row>
    <row r="282" spans="3:9" ht="12.75">
      <c r="C282" s="104"/>
      <c r="D282" s="104"/>
      <c r="E282" s="104"/>
      <c r="F282" s="104"/>
      <c r="G282" s="104"/>
      <c r="H282" s="104"/>
      <c r="I282" s="104"/>
    </row>
    <row r="283" spans="3:9" ht="12.75">
      <c r="C283" s="104"/>
      <c r="D283" s="104"/>
      <c r="E283" s="104"/>
      <c r="F283" s="104"/>
      <c r="G283" s="104"/>
      <c r="H283" s="104"/>
      <c r="I283" s="104"/>
    </row>
    <row r="284" spans="3:9" ht="12.75">
      <c r="C284" s="104"/>
      <c r="D284" s="104"/>
      <c r="E284" s="104"/>
      <c r="F284" s="104"/>
      <c r="G284" s="104"/>
      <c r="H284" s="104"/>
      <c r="I284" s="104"/>
    </row>
    <row r="285" spans="3:9" ht="12.75">
      <c r="C285" s="104"/>
      <c r="D285" s="104"/>
      <c r="E285" s="104"/>
      <c r="F285" s="104"/>
      <c r="G285" s="104"/>
      <c r="H285" s="104"/>
      <c r="I285" s="104"/>
    </row>
    <row r="286" spans="3:9" ht="12.75">
      <c r="C286" s="104"/>
      <c r="D286" s="104"/>
      <c r="E286" s="104"/>
      <c r="F286" s="104"/>
      <c r="G286" s="104"/>
      <c r="H286" s="104"/>
      <c r="I286" s="104"/>
    </row>
    <row r="287" spans="3:9" ht="12.75">
      <c r="C287" s="104"/>
      <c r="D287" s="104"/>
      <c r="E287" s="104"/>
      <c r="F287" s="104"/>
      <c r="G287" s="104"/>
      <c r="H287" s="104"/>
      <c r="I287" s="104"/>
    </row>
    <row r="288" spans="3:9" ht="12.75">
      <c r="C288" s="104"/>
      <c r="D288" s="104"/>
      <c r="E288" s="104"/>
      <c r="F288" s="104"/>
      <c r="G288" s="104"/>
      <c r="H288" s="104"/>
      <c r="I288" s="104"/>
    </row>
    <row r="289" spans="3:9" ht="12.75">
      <c r="C289" s="104"/>
      <c r="D289" s="104"/>
      <c r="E289" s="104"/>
      <c r="F289" s="104"/>
      <c r="G289" s="104"/>
      <c r="H289" s="104"/>
      <c r="I289" s="104"/>
    </row>
    <row r="290" spans="3:9" ht="12.75">
      <c r="C290" s="104"/>
      <c r="D290" s="104"/>
      <c r="E290" s="104"/>
      <c r="F290" s="104"/>
      <c r="G290" s="104"/>
      <c r="H290" s="104"/>
      <c r="I290" s="104"/>
    </row>
    <row r="291" spans="3:9" ht="12.75">
      <c r="C291" s="104"/>
      <c r="D291" s="104"/>
      <c r="E291" s="104"/>
      <c r="F291" s="104"/>
      <c r="G291" s="104"/>
      <c r="H291" s="104"/>
      <c r="I291" s="104"/>
    </row>
    <row r="292" spans="3:9" ht="12.75">
      <c r="C292" s="104"/>
      <c r="D292" s="104"/>
      <c r="E292" s="104"/>
      <c r="F292" s="104"/>
      <c r="G292" s="104"/>
      <c r="H292" s="104"/>
      <c r="I292" s="104"/>
    </row>
    <row r="293" spans="3:9" ht="12.75">
      <c r="C293" s="104"/>
      <c r="D293" s="104"/>
      <c r="E293" s="104"/>
      <c r="F293" s="104"/>
      <c r="G293" s="104"/>
      <c r="H293" s="104"/>
      <c r="I293" s="104"/>
    </row>
    <row r="294" spans="3:9" ht="12.75">
      <c r="C294" s="104"/>
      <c r="D294" s="104"/>
      <c r="E294" s="104"/>
      <c r="F294" s="104"/>
      <c r="G294" s="104"/>
      <c r="H294" s="104"/>
      <c r="I294" s="104"/>
    </row>
    <row r="295" spans="3:9" ht="12.75">
      <c r="C295" s="104"/>
      <c r="D295" s="104"/>
      <c r="E295" s="104"/>
      <c r="F295" s="104"/>
      <c r="G295" s="104"/>
      <c r="H295" s="104"/>
      <c r="I295" s="104"/>
    </row>
    <row r="296" spans="3:9" ht="12.75">
      <c r="C296" s="104"/>
      <c r="D296" s="104"/>
      <c r="E296" s="104"/>
      <c r="F296" s="104"/>
      <c r="G296" s="104"/>
      <c r="H296" s="104"/>
      <c r="I296" s="104"/>
    </row>
    <row r="297" spans="3:9" ht="12.75">
      <c r="C297" s="104"/>
      <c r="D297" s="104"/>
      <c r="E297" s="104"/>
      <c r="F297" s="104"/>
      <c r="G297" s="104"/>
      <c r="H297" s="104"/>
      <c r="I297" s="104"/>
    </row>
    <row r="298" spans="3:9" ht="12.75">
      <c r="C298" s="104"/>
      <c r="D298" s="104"/>
      <c r="E298" s="104"/>
      <c r="F298" s="104"/>
      <c r="G298" s="104"/>
      <c r="H298" s="104"/>
      <c r="I298" s="104"/>
    </row>
    <row r="299" spans="3:9" ht="12.75">
      <c r="C299" s="104"/>
      <c r="D299" s="104"/>
      <c r="E299" s="104"/>
      <c r="F299" s="104"/>
      <c r="G299" s="104"/>
      <c r="H299" s="104"/>
      <c r="I299" s="104"/>
    </row>
    <row r="300" spans="3:9" ht="12.75">
      <c r="C300" s="104"/>
      <c r="D300" s="104"/>
      <c r="E300" s="104"/>
      <c r="F300" s="104"/>
      <c r="G300" s="104"/>
      <c r="H300" s="104"/>
      <c r="I300" s="104"/>
    </row>
    <row r="301" spans="3:9" ht="12.75">
      <c r="C301" s="104"/>
      <c r="D301" s="104"/>
      <c r="E301" s="104"/>
      <c r="F301" s="104"/>
      <c r="G301" s="104"/>
      <c r="H301" s="104"/>
      <c r="I301" s="104"/>
    </row>
    <row r="302" spans="3:9" ht="12.75">
      <c r="C302" s="104"/>
      <c r="D302" s="104"/>
      <c r="E302" s="104"/>
      <c r="F302" s="104"/>
      <c r="G302" s="104"/>
      <c r="H302" s="104"/>
      <c r="I302" s="104"/>
    </row>
    <row r="303" spans="3:9" ht="12.75">
      <c r="C303" s="104"/>
      <c r="D303" s="104"/>
      <c r="E303" s="104"/>
      <c r="F303" s="104"/>
      <c r="G303" s="104"/>
      <c r="H303" s="104"/>
      <c r="I303" s="104"/>
    </row>
    <row r="304" spans="3:9" ht="12.75">
      <c r="C304" s="104"/>
      <c r="D304" s="104"/>
      <c r="E304" s="104"/>
      <c r="F304" s="104"/>
      <c r="G304" s="104"/>
      <c r="H304" s="104"/>
      <c r="I304" s="104"/>
    </row>
    <row r="305" spans="3:9" ht="12.75">
      <c r="C305" s="104"/>
      <c r="D305" s="104"/>
      <c r="E305" s="104"/>
      <c r="F305" s="104"/>
      <c r="G305" s="104"/>
      <c r="H305" s="104"/>
      <c r="I305" s="104"/>
    </row>
    <row r="306" spans="3:9" ht="12.75">
      <c r="C306" s="104"/>
      <c r="D306" s="104"/>
      <c r="E306" s="104"/>
      <c r="F306" s="104"/>
      <c r="G306" s="104"/>
      <c r="H306" s="104"/>
      <c r="I306" s="104"/>
    </row>
    <row r="307" spans="3:9" ht="12.75">
      <c r="C307" s="104"/>
      <c r="D307" s="104"/>
      <c r="E307" s="104"/>
      <c r="F307" s="104"/>
      <c r="G307" s="104"/>
      <c r="H307" s="104"/>
      <c r="I307" s="104"/>
    </row>
    <row r="308" spans="3:9" ht="12.75">
      <c r="C308" s="104"/>
      <c r="D308" s="104"/>
      <c r="E308" s="104"/>
      <c r="F308" s="104"/>
      <c r="G308" s="104"/>
      <c r="H308" s="104"/>
      <c r="I308" s="104"/>
    </row>
    <row r="309" spans="3:9" ht="12.75">
      <c r="C309" s="104"/>
      <c r="D309" s="104"/>
      <c r="E309" s="104"/>
      <c r="F309" s="104"/>
      <c r="G309" s="104"/>
      <c r="H309" s="104"/>
      <c r="I309" s="104"/>
    </row>
    <row r="310" spans="3:9" ht="12.75">
      <c r="C310" s="104"/>
      <c r="D310" s="104"/>
      <c r="E310" s="104"/>
      <c r="F310" s="104"/>
      <c r="G310" s="104"/>
      <c r="H310" s="104"/>
      <c r="I310" s="104"/>
    </row>
    <row r="311" spans="3:9" ht="12.75">
      <c r="C311" s="104"/>
      <c r="D311" s="104"/>
      <c r="E311" s="104"/>
      <c r="F311" s="104"/>
      <c r="G311" s="104"/>
      <c r="H311" s="104"/>
      <c r="I311" s="104"/>
    </row>
    <row r="312" spans="3:9" ht="12.75">
      <c r="C312" s="104"/>
      <c r="D312" s="104"/>
      <c r="E312" s="104"/>
      <c r="F312" s="104"/>
      <c r="G312" s="104"/>
      <c r="H312" s="104"/>
      <c r="I312" s="104"/>
    </row>
    <row r="313" spans="3:9" ht="12.75">
      <c r="C313" s="104"/>
      <c r="D313" s="104"/>
      <c r="E313" s="104"/>
      <c r="F313" s="104"/>
      <c r="G313" s="104"/>
      <c r="H313" s="104"/>
      <c r="I313" s="104"/>
    </row>
    <row r="314" spans="3:9" ht="12.75">
      <c r="C314" s="104"/>
      <c r="D314" s="104"/>
      <c r="E314" s="104"/>
      <c r="F314" s="104"/>
      <c r="G314" s="104"/>
      <c r="H314" s="104"/>
      <c r="I314" s="104"/>
    </row>
    <row r="315" spans="3:9" ht="12.75">
      <c r="C315" s="104"/>
      <c r="D315" s="104"/>
      <c r="E315" s="104"/>
      <c r="F315" s="104"/>
      <c r="G315" s="104"/>
      <c r="H315" s="104"/>
      <c r="I315" s="104"/>
    </row>
    <row r="316" spans="3:9" ht="12.75">
      <c r="C316" s="104"/>
      <c r="D316" s="104"/>
      <c r="E316" s="104"/>
      <c r="F316" s="104"/>
      <c r="G316" s="104"/>
      <c r="H316" s="104"/>
      <c r="I316" s="104"/>
    </row>
    <row r="317" spans="3:9" ht="12.75">
      <c r="C317" s="104"/>
      <c r="D317" s="104"/>
      <c r="E317" s="104"/>
      <c r="F317" s="104"/>
      <c r="G317" s="104"/>
      <c r="H317" s="104"/>
      <c r="I317" s="104"/>
    </row>
    <row r="318" spans="3:9" ht="12.75">
      <c r="C318" s="104"/>
      <c r="D318" s="104"/>
      <c r="E318" s="104"/>
      <c r="F318" s="104"/>
      <c r="G318" s="104"/>
      <c r="H318" s="104"/>
      <c r="I318" s="104"/>
    </row>
    <row r="319" spans="3:9" ht="12.75">
      <c r="C319" s="104"/>
      <c r="D319" s="104"/>
      <c r="E319" s="104"/>
      <c r="F319" s="104"/>
      <c r="G319" s="104"/>
      <c r="H319" s="104"/>
      <c r="I319" s="104"/>
    </row>
    <row r="320" spans="3:9" ht="12.75">
      <c r="C320" s="104"/>
      <c r="D320" s="104"/>
      <c r="E320" s="104"/>
      <c r="F320" s="104"/>
      <c r="G320" s="104"/>
      <c r="H320" s="104"/>
      <c r="I320" s="104"/>
    </row>
    <row r="321" spans="3:9" ht="12.75">
      <c r="C321" s="104"/>
      <c r="D321" s="104"/>
      <c r="E321" s="104"/>
      <c r="F321" s="104"/>
      <c r="G321" s="104"/>
      <c r="H321" s="104"/>
      <c r="I321" s="104"/>
    </row>
    <row r="322" spans="3:9" ht="12.75">
      <c r="C322" s="104"/>
      <c r="D322" s="104"/>
      <c r="E322" s="104"/>
      <c r="F322" s="104"/>
      <c r="G322" s="104"/>
      <c r="H322" s="104"/>
      <c r="I322" s="104"/>
    </row>
    <row r="323" spans="3:9" ht="12.75">
      <c r="C323" s="104"/>
      <c r="D323" s="104"/>
      <c r="E323" s="104"/>
      <c r="F323" s="104"/>
      <c r="G323" s="104"/>
      <c r="H323" s="104"/>
      <c r="I323" s="104"/>
    </row>
    <row r="324" spans="3:9" ht="12.75">
      <c r="C324" s="104"/>
      <c r="D324" s="104"/>
      <c r="E324" s="104"/>
      <c r="F324" s="104"/>
      <c r="G324" s="104"/>
      <c r="H324" s="104"/>
      <c r="I324" s="104"/>
    </row>
    <row r="325" spans="3:9" ht="12.75">
      <c r="C325" s="104"/>
      <c r="D325" s="104"/>
      <c r="E325" s="104"/>
      <c r="F325" s="104"/>
      <c r="G325" s="104"/>
      <c r="H325" s="104"/>
      <c r="I325" s="104"/>
    </row>
    <row r="326" spans="3:9" ht="12.75">
      <c r="C326" s="104"/>
      <c r="D326" s="104"/>
      <c r="E326" s="104"/>
      <c r="F326" s="104"/>
      <c r="G326" s="104"/>
      <c r="H326" s="104"/>
      <c r="I326" s="104"/>
    </row>
    <row r="327" spans="3:9" ht="12.75">
      <c r="C327" s="104"/>
      <c r="D327" s="104"/>
      <c r="E327" s="104"/>
      <c r="F327" s="104"/>
      <c r="G327" s="104"/>
      <c r="H327" s="104"/>
      <c r="I327" s="104"/>
    </row>
    <row r="328" spans="3:9" ht="12.75">
      <c r="C328" s="104"/>
      <c r="D328" s="104"/>
      <c r="E328" s="104"/>
      <c r="F328" s="104"/>
      <c r="G328" s="104"/>
      <c r="H328" s="104"/>
      <c r="I328" s="104"/>
    </row>
    <row r="329" spans="3:9" ht="12.75">
      <c r="C329" s="104"/>
      <c r="D329" s="104"/>
      <c r="E329" s="104"/>
      <c r="F329" s="104"/>
      <c r="G329" s="104"/>
      <c r="H329" s="104"/>
      <c r="I329" s="104"/>
    </row>
    <row r="330" spans="3:9" ht="12.75">
      <c r="C330" s="104"/>
      <c r="D330" s="104"/>
      <c r="E330" s="104"/>
      <c r="F330" s="104"/>
      <c r="G330" s="104"/>
      <c r="H330" s="104"/>
      <c r="I330" s="104"/>
    </row>
    <row r="331" spans="3:9" ht="12.75">
      <c r="C331" s="104"/>
      <c r="D331" s="104"/>
      <c r="E331" s="104"/>
      <c r="F331" s="104"/>
      <c r="G331" s="104"/>
      <c r="H331" s="104"/>
      <c r="I331" s="104"/>
    </row>
    <row r="332" spans="3:9" ht="12.75">
      <c r="C332" s="104"/>
      <c r="D332" s="104"/>
      <c r="E332" s="104"/>
      <c r="F332" s="104"/>
      <c r="G332" s="104"/>
      <c r="H332" s="104"/>
      <c r="I332" s="104"/>
    </row>
    <row r="333" spans="3:9" ht="12.75">
      <c r="C333" s="104"/>
      <c r="D333" s="104"/>
      <c r="E333" s="104"/>
      <c r="F333" s="104"/>
      <c r="G333" s="104"/>
      <c r="H333" s="104"/>
      <c r="I333" s="104"/>
    </row>
    <row r="334" spans="3:9" ht="12.75">
      <c r="C334" s="104"/>
      <c r="D334" s="104"/>
      <c r="E334" s="104"/>
      <c r="F334" s="104"/>
      <c r="G334" s="104"/>
      <c r="H334" s="104"/>
      <c r="I334" s="104"/>
    </row>
    <row r="335" spans="3:9" ht="12.75">
      <c r="C335" s="104"/>
      <c r="D335" s="104"/>
      <c r="E335" s="104"/>
      <c r="F335" s="104"/>
      <c r="G335" s="104"/>
      <c r="H335" s="104"/>
      <c r="I335" s="104"/>
    </row>
    <row r="336" spans="3:9" ht="12.75">
      <c r="C336" s="104"/>
      <c r="D336" s="104"/>
      <c r="E336" s="104"/>
      <c r="F336" s="104"/>
      <c r="G336" s="104"/>
      <c r="H336" s="104"/>
      <c r="I336" s="104"/>
    </row>
    <row r="337" spans="3:9" ht="12.75">
      <c r="C337" s="104"/>
      <c r="D337" s="104"/>
      <c r="E337" s="104"/>
      <c r="F337" s="104"/>
      <c r="G337" s="104"/>
      <c r="H337" s="104"/>
      <c r="I337" s="104"/>
    </row>
    <row r="338" spans="3:9" ht="12.75">
      <c r="C338" s="104"/>
      <c r="D338" s="104"/>
      <c r="E338" s="104"/>
      <c r="F338" s="104"/>
      <c r="G338" s="104"/>
      <c r="H338" s="104"/>
      <c r="I338" s="104"/>
    </row>
    <row r="339" spans="3:9" ht="12.75">
      <c r="C339" s="104"/>
      <c r="D339" s="104"/>
      <c r="E339" s="104"/>
      <c r="F339" s="104"/>
      <c r="G339" s="104"/>
      <c r="H339" s="104"/>
      <c r="I339" s="104"/>
    </row>
    <row r="340" spans="3:9" ht="12.75">
      <c r="C340" s="104"/>
      <c r="D340" s="104"/>
      <c r="E340" s="104"/>
      <c r="F340" s="104"/>
      <c r="G340" s="104"/>
      <c r="H340" s="104"/>
      <c r="I340" s="104"/>
    </row>
    <row r="341" spans="3:9" ht="12.75">
      <c r="C341" s="104"/>
      <c r="D341" s="104"/>
      <c r="E341" s="104"/>
      <c r="F341" s="104"/>
      <c r="G341" s="104"/>
      <c r="H341" s="104"/>
      <c r="I341" s="104"/>
    </row>
    <row r="342" spans="3:9" ht="12.75">
      <c r="C342" s="104"/>
      <c r="D342" s="104"/>
      <c r="E342" s="104"/>
      <c r="F342" s="104"/>
      <c r="G342" s="104"/>
      <c r="H342" s="104"/>
      <c r="I342" s="104"/>
    </row>
  </sheetData>
  <mergeCells count="81">
    <mergeCell ref="C202:Q202"/>
    <mergeCell ref="F171:N171"/>
    <mergeCell ref="C174:N174"/>
    <mergeCell ref="C179:M179"/>
    <mergeCell ref="C175:N175"/>
    <mergeCell ref="C176:N176"/>
    <mergeCell ref="C177:N177"/>
    <mergeCell ref="C173:M173"/>
    <mergeCell ref="E155:F156"/>
    <mergeCell ref="C125:D125"/>
    <mergeCell ref="E125:F125"/>
    <mergeCell ref="C129:D129"/>
    <mergeCell ref="C130:D130"/>
    <mergeCell ref="C131:D131"/>
    <mergeCell ref="C132:D132"/>
    <mergeCell ref="C136:D136"/>
    <mergeCell ref="E136:F136"/>
    <mergeCell ref="C140:D140"/>
    <mergeCell ref="C155:C156"/>
    <mergeCell ref="C141:D141"/>
    <mergeCell ref="C142:D142"/>
    <mergeCell ref="C143:D143"/>
    <mergeCell ref="C149:M149"/>
    <mergeCell ref="C2:M2"/>
    <mergeCell ref="C69:F69"/>
    <mergeCell ref="C92:D92"/>
    <mergeCell ref="E92:F92"/>
    <mergeCell ref="C96:D96"/>
    <mergeCell ref="G20:I20"/>
    <mergeCell ref="E77:M77"/>
    <mergeCell ref="C85:D85"/>
    <mergeCell ref="C86:D86"/>
    <mergeCell ref="C87:D87"/>
    <mergeCell ref="C88:D88"/>
    <mergeCell ref="C36:M36"/>
    <mergeCell ref="E57:F57"/>
    <mergeCell ref="D11:F11"/>
    <mergeCell ref="D12:F12"/>
    <mergeCell ref="D13:F13"/>
    <mergeCell ref="D14:F14"/>
    <mergeCell ref="D15:F15"/>
    <mergeCell ref="D155:D156"/>
    <mergeCell ref="C148:M148"/>
    <mergeCell ref="D16:E16"/>
    <mergeCell ref="C75:D75"/>
    <mergeCell ref="C76:D76"/>
    <mergeCell ref="C77:D77"/>
    <mergeCell ref="E71:M71"/>
    <mergeCell ref="E72:M72"/>
    <mergeCell ref="E75:M75"/>
    <mergeCell ref="E73:M73"/>
    <mergeCell ref="E74:M74"/>
    <mergeCell ref="D19:F19"/>
    <mergeCell ref="D40:F40"/>
    <mergeCell ref="D41:F41"/>
    <mergeCell ref="D17:F17"/>
    <mergeCell ref="E58:F58"/>
    <mergeCell ref="E76:M76"/>
    <mergeCell ref="D18:F18"/>
    <mergeCell ref="D43:I43"/>
    <mergeCell ref="C48:M48"/>
    <mergeCell ref="C68:M68"/>
    <mergeCell ref="C74:D74"/>
    <mergeCell ref="D39:F39"/>
    <mergeCell ref="C119:D119"/>
    <mergeCell ref="C120:D120"/>
    <mergeCell ref="C121:D121"/>
    <mergeCell ref="E103:F103"/>
    <mergeCell ref="C103:D103"/>
    <mergeCell ref="C118:D118"/>
    <mergeCell ref="C114:D114"/>
    <mergeCell ref="E114:F114"/>
    <mergeCell ref="E81:F81"/>
    <mergeCell ref="C81:D81"/>
    <mergeCell ref="C97:D97"/>
    <mergeCell ref="C109:D109"/>
    <mergeCell ref="C110:D110"/>
    <mergeCell ref="C107:D107"/>
    <mergeCell ref="C108:D108"/>
    <mergeCell ref="C98:D98"/>
    <mergeCell ref="C99:D99"/>
  </mergeCells>
  <dataValidations count="3">
    <dataValidation type="list" allowBlank="1" showInputMessage="1" showErrorMessage="1" sqref="D54 D52 F151:F152 F166:F170 G39">
      <formula1>$D$204:$D$205</formula1>
    </dataValidation>
    <dataValidation type="list" allowBlank="1" showInputMessage="1" showErrorMessage="1" sqref="D157:D162 I124 I102 I91 I80 D58:D63 I113 I135">
      <formula1>$C$204:$C$219</formula1>
    </dataValidation>
    <dataValidation type="list" allowBlank="1" showInputMessage="1" showErrorMessage="1" sqref="C157:C162 E124 E102 C58:C63 E80 E91 E113 E135">
      <formula1>$G$21:$G$27</formula1>
    </dataValidation>
  </dataValidations>
  <printOptions/>
  <pageMargins left="0.7" right="0.7" top="0.75" bottom="0.75" header="0.3" footer="0.3"/>
  <pageSetup fitToHeight="1" fitToWidth="1" horizontalDpi="600" verticalDpi="600" orientation="portrait" paperSize="17" scale="42"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29"/>
  <sheetViews>
    <sheetView showGridLines="0" tabSelected="1" workbookViewId="0" topLeftCell="A31">
      <selection activeCell="H38" sqref="H38"/>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5" width="13.140625" style="0" customWidth="1"/>
    <col min="6" max="6" width="11.57421875" style="0" customWidth="1"/>
    <col min="7" max="7" width="9.8515625" style="0" customWidth="1"/>
    <col min="8" max="8" width="57.57421875" style="0" customWidth="1"/>
    <col min="9" max="9" width="15.28125" style="0" customWidth="1"/>
    <col min="10" max="10" width="13.7109375" style="0" hidden="1" customWidth="1"/>
    <col min="11" max="11" width="14.57421875" style="0" hidden="1" customWidth="1"/>
    <col min="12" max="12" width="14.57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8.75">
      <c r="A1" s="411" t="s">
        <v>112</v>
      </c>
      <c r="B1" s="411"/>
      <c r="C1" s="411"/>
      <c r="D1" s="411"/>
      <c r="E1" s="411"/>
      <c r="F1" s="411"/>
      <c r="G1" s="411"/>
      <c r="H1" s="411"/>
      <c r="I1" s="411"/>
      <c r="J1" s="411"/>
      <c r="K1" s="411"/>
      <c r="L1" s="411"/>
      <c r="M1" s="411"/>
      <c r="N1" s="411"/>
      <c r="O1" s="411"/>
      <c r="P1" s="411"/>
      <c r="Q1" s="411"/>
      <c r="R1" s="411"/>
      <c r="S1" s="411"/>
      <c r="T1" s="1"/>
    </row>
    <row r="2" spans="1:20" ht="3" customHeight="1" thickBot="1">
      <c r="A2" s="39"/>
      <c r="B2" s="39"/>
      <c r="C2" s="39"/>
      <c r="D2" s="39"/>
      <c r="E2" s="39"/>
      <c r="F2" s="39"/>
      <c r="G2" s="39"/>
      <c r="H2" s="39"/>
      <c r="I2" s="39"/>
      <c r="J2" s="39"/>
      <c r="K2" s="39"/>
      <c r="L2" s="39"/>
      <c r="M2" s="39"/>
      <c r="N2" s="39"/>
      <c r="O2" s="39"/>
      <c r="P2" s="39"/>
      <c r="Q2" s="39"/>
      <c r="R2" s="39"/>
      <c r="S2" s="1"/>
      <c r="T2" s="1"/>
    </row>
    <row r="3" spans="1:20" ht="18" customHeight="1" thickBot="1" thickTop="1">
      <c r="A3" s="413" t="s">
        <v>113</v>
      </c>
      <c r="B3" s="413"/>
      <c r="C3" s="413"/>
      <c r="D3" s="413"/>
      <c r="E3" s="413"/>
      <c r="F3" s="413"/>
      <c r="G3" s="413"/>
      <c r="H3" s="413"/>
      <c r="I3" s="413"/>
      <c r="J3" s="413"/>
      <c r="K3" s="413"/>
      <c r="L3" s="413"/>
      <c r="M3" s="413"/>
      <c r="N3" s="413"/>
      <c r="O3" s="413"/>
      <c r="P3" s="413"/>
      <c r="Q3" s="413"/>
      <c r="R3" s="413"/>
      <c r="S3" s="413"/>
      <c r="T3" s="1"/>
    </row>
    <row r="4" spans="1:20" ht="3" customHeight="1" thickBot="1" thickTop="1">
      <c r="A4" s="398"/>
      <c r="B4" s="399"/>
      <c r="C4" s="399"/>
      <c r="D4" s="399"/>
      <c r="E4" s="399"/>
      <c r="F4" s="399"/>
      <c r="G4" s="399"/>
      <c r="H4" s="399"/>
      <c r="I4" s="399"/>
      <c r="J4" s="399"/>
      <c r="K4" s="399"/>
      <c r="L4" s="399"/>
      <c r="M4" s="399"/>
      <c r="N4" s="399"/>
      <c r="O4" s="399"/>
      <c r="P4" s="399"/>
      <c r="Q4" s="399"/>
      <c r="R4" s="399"/>
      <c r="S4" s="399"/>
      <c r="T4" s="1"/>
    </row>
    <row r="5" spans="1:19" ht="14.25">
      <c r="A5" s="408" t="s">
        <v>114</v>
      </c>
      <c r="B5" s="406"/>
      <c r="C5" s="406"/>
      <c r="D5" s="406"/>
      <c r="E5" s="406"/>
      <c r="F5" s="406"/>
      <c r="G5" s="406"/>
      <c r="H5" s="406"/>
      <c r="I5" s="406"/>
      <c r="J5" s="406"/>
      <c r="K5" s="406"/>
      <c r="L5" s="406"/>
      <c r="M5" s="406"/>
      <c r="N5" s="406"/>
      <c r="O5" s="406"/>
      <c r="P5" s="406"/>
      <c r="Q5" s="406"/>
      <c r="R5" s="406"/>
      <c r="S5" s="407"/>
    </row>
    <row r="6" spans="1:20" ht="14.25">
      <c r="A6" s="404" t="s">
        <v>10</v>
      </c>
      <c r="B6" s="405"/>
      <c r="C6" s="403" t="str">
        <f>IF('2a.  Simple Form Data Entry'!G11="","   ",'2a.  Simple Form Data Entry'!G11)</f>
        <v>Ground Lease for Affordable Housing on Metro-owned property at Northgate</v>
      </c>
      <c r="D6" s="403"/>
      <c r="E6" s="403"/>
      <c r="F6" s="403"/>
      <c r="G6" s="403"/>
      <c r="H6" s="403"/>
      <c r="I6" s="403"/>
      <c r="J6" s="403"/>
      <c r="L6" s="325" t="s">
        <v>22</v>
      </c>
      <c r="M6" s="325"/>
      <c r="O6" s="69"/>
      <c r="Q6" s="69"/>
      <c r="R6" s="294">
        <v>75</v>
      </c>
      <c r="S6" s="68" t="s">
        <v>115</v>
      </c>
      <c r="T6" s="10"/>
    </row>
    <row r="7" spans="1:20" ht="13.5" customHeight="1">
      <c r="A7" s="409" t="s">
        <v>116</v>
      </c>
      <c r="B7" s="400"/>
      <c r="C7" s="410" t="str">
        <f>IF('2a.  Simple Form Data Entry'!G12="","   ",'2a.  Simple Form Data Entry'!G12)</f>
        <v>Capital Division, Metro Transit Department</v>
      </c>
      <c r="D7" s="410"/>
      <c r="E7" s="410"/>
      <c r="F7" s="410"/>
      <c r="G7" s="410"/>
      <c r="H7" s="410"/>
      <c r="I7" s="410"/>
      <c r="J7" s="410"/>
      <c r="L7" s="321" t="s">
        <v>24</v>
      </c>
      <c r="M7" s="321"/>
      <c r="P7" s="70"/>
      <c r="Q7" s="70"/>
      <c r="R7" s="295">
        <v>12850000</v>
      </c>
      <c r="S7" s="51" t="s">
        <v>172</v>
      </c>
      <c r="T7" s="10"/>
    </row>
    <row r="8" spans="1:24" ht="13.5" customHeight="1">
      <c r="A8" s="401" t="s">
        <v>18</v>
      </c>
      <c r="B8" s="402"/>
      <c r="C8" s="322" t="str">
        <f>IF('2a.  Simple Form Data Entry'!G15="","   ",'2a.  Simple Form Data Entry'!G15)</f>
        <v>Sarah Lovell / Greg Svidenko</v>
      </c>
      <c r="E8" s="322"/>
      <c r="F8" s="402" t="s">
        <v>20</v>
      </c>
      <c r="G8" s="402"/>
      <c r="H8" s="302" t="str">
        <f>IF('2a.  Simple Form Data Entry'!G15=""," ",'2a.  Simple Form Data Entry'!G16)</f>
        <v>9/10/21</v>
      </c>
      <c r="I8" s="322"/>
      <c r="J8" s="322"/>
      <c r="L8" s="400" t="s">
        <v>14</v>
      </c>
      <c r="M8" s="400"/>
      <c r="N8" s="400"/>
      <c r="O8" s="400"/>
      <c r="P8" s="71"/>
      <c r="Q8" s="71"/>
      <c r="R8" s="322" t="str">
        <f>IF('2a.  Simple Form Data Entry'!G13="","   ",'2a.  Simple Form Data Entry'!G13)</f>
        <v xml:space="preserve">Ground Lease </v>
      </c>
      <c r="S8" s="301"/>
      <c r="T8" s="322"/>
      <c r="U8" s="322"/>
      <c r="V8" s="322"/>
      <c r="W8" s="322"/>
      <c r="X8" s="322"/>
    </row>
    <row r="9" spans="1:24" ht="13.5" customHeight="1">
      <c r="A9" s="401" t="s">
        <v>117</v>
      </c>
      <c r="B9" s="402"/>
      <c r="C9" s="40" t="s">
        <v>173</v>
      </c>
      <c r="D9" s="322"/>
      <c r="E9" s="322"/>
      <c r="F9" s="402" t="s">
        <v>118</v>
      </c>
      <c r="G9" s="402"/>
      <c r="H9" s="466" t="s">
        <v>174</v>
      </c>
      <c r="I9" s="322"/>
      <c r="J9" s="322"/>
      <c r="L9" s="400" t="s">
        <v>16</v>
      </c>
      <c r="M9" s="400"/>
      <c r="N9" s="400"/>
      <c r="O9" s="400"/>
      <c r="P9" s="52"/>
      <c r="Q9" s="52"/>
      <c r="R9" s="322" t="str">
        <f>IF('2a.  Simple Form Data Entry'!G14="","   ",'2a.  Simple Form Data Entry'!G14)</f>
        <v>Stand alone ordinance</v>
      </c>
      <c r="S9" s="301"/>
      <c r="T9" s="322"/>
      <c r="U9" s="322"/>
      <c r="V9" s="322"/>
      <c r="W9" s="322"/>
      <c r="X9" s="322"/>
    </row>
    <row r="10" spans="1:20" ht="12.75">
      <c r="A10" s="303" t="s">
        <v>9</v>
      </c>
      <c r="B10" s="304"/>
      <c r="C10" s="419" t="str">
        <f>IF('2a.  Simple Form Data Entry'!G10=""," ",'2a.  Simple Form Data Entry'!G10)</f>
        <v>Appoval of the transaction documents to support the delivery of Affordable Housing at Northgate</v>
      </c>
      <c r="D10" s="419"/>
      <c r="E10" s="419"/>
      <c r="F10" s="419"/>
      <c r="G10" s="419"/>
      <c r="H10" s="419"/>
      <c r="I10" s="419"/>
      <c r="J10" s="419"/>
      <c r="K10" s="419"/>
      <c r="L10" s="419"/>
      <c r="M10" s="419"/>
      <c r="N10" s="419"/>
      <c r="O10" s="419"/>
      <c r="P10" s="419"/>
      <c r="Q10" s="419"/>
      <c r="R10" s="419"/>
      <c r="S10" s="420"/>
      <c r="T10" s="10"/>
    </row>
    <row r="11" spans="1:20" ht="13.5" thickBot="1">
      <c r="A11" s="305"/>
      <c r="B11" s="306"/>
      <c r="C11" s="421"/>
      <c r="D11" s="421"/>
      <c r="E11" s="421"/>
      <c r="F11" s="421"/>
      <c r="G11" s="421"/>
      <c r="H11" s="421"/>
      <c r="I11" s="421"/>
      <c r="J11" s="421"/>
      <c r="K11" s="421"/>
      <c r="L11" s="421"/>
      <c r="M11" s="421"/>
      <c r="N11" s="421"/>
      <c r="O11" s="421"/>
      <c r="P11" s="421"/>
      <c r="Q11" s="421"/>
      <c r="R11" s="421"/>
      <c r="S11" s="422"/>
      <c r="T11" s="10"/>
    </row>
    <row r="12" spans="1:20" ht="3" customHeight="1" thickBot="1">
      <c r="A12" s="308"/>
      <c r="B12" s="308"/>
      <c r="D12" s="308"/>
      <c r="E12" s="2"/>
      <c r="F12" s="2"/>
      <c r="G12" s="2"/>
      <c r="H12" s="2"/>
      <c r="I12" s="2"/>
      <c r="J12" s="2"/>
      <c r="K12" s="2"/>
      <c r="L12" s="2"/>
      <c r="M12" s="2"/>
      <c r="N12" s="2"/>
      <c r="O12" s="2"/>
      <c r="P12" s="2"/>
      <c r="Q12" s="2"/>
      <c r="R12" s="2"/>
      <c r="T12" s="10"/>
    </row>
    <row r="13" spans="1:20" ht="18.75" customHeight="1" thickBot="1" thickTop="1">
      <c r="A13" s="413" t="s">
        <v>119</v>
      </c>
      <c r="B13" s="413"/>
      <c r="C13" s="413"/>
      <c r="D13" s="413"/>
      <c r="E13" s="413"/>
      <c r="F13" s="413"/>
      <c r="G13" s="413"/>
      <c r="H13" s="413"/>
      <c r="I13" s="413"/>
      <c r="J13" s="413"/>
      <c r="K13" s="413"/>
      <c r="L13" s="413"/>
      <c r="M13" s="413"/>
      <c r="N13" s="413"/>
      <c r="O13" s="413"/>
      <c r="P13" s="413"/>
      <c r="Q13" s="413"/>
      <c r="R13" s="413"/>
      <c r="S13" s="413"/>
      <c r="T13" s="10"/>
    </row>
    <row r="14" spans="1:20" ht="3" customHeight="1" thickBot="1" thickTop="1">
      <c r="A14" s="308"/>
      <c r="B14" s="308"/>
      <c r="D14" s="308"/>
      <c r="E14" s="2"/>
      <c r="F14" s="2"/>
      <c r="G14" s="2"/>
      <c r="H14" s="2"/>
      <c r="I14" s="2"/>
      <c r="J14" s="2"/>
      <c r="K14" s="2"/>
      <c r="L14" s="2"/>
      <c r="M14" s="2"/>
      <c r="N14" s="2"/>
      <c r="O14" s="2"/>
      <c r="P14" s="2"/>
      <c r="Q14" s="2"/>
      <c r="R14" s="2"/>
      <c r="T14" s="10"/>
    </row>
    <row r="15" spans="1:20" ht="16.5" customHeight="1" thickBot="1" thickTop="1">
      <c r="A15" s="414" t="s">
        <v>120</v>
      </c>
      <c r="B15" s="414"/>
      <c r="C15" s="414"/>
      <c r="D15" s="414"/>
      <c r="E15" s="414"/>
      <c r="F15" s="414"/>
      <c r="G15" s="414"/>
      <c r="H15" s="414"/>
      <c r="I15" s="414"/>
      <c r="J15" s="414"/>
      <c r="K15" s="414"/>
      <c r="L15" s="414"/>
      <c r="M15" s="414"/>
      <c r="N15" s="414"/>
      <c r="O15" s="414"/>
      <c r="P15" s="414"/>
      <c r="Q15" s="414"/>
      <c r="R15" s="414"/>
      <c r="S15" s="414"/>
      <c r="T15" s="10"/>
    </row>
    <row r="16" spans="1:20" ht="3" customHeight="1" thickBot="1" thickTop="1">
      <c r="A16" s="308"/>
      <c r="B16" s="308"/>
      <c r="D16" s="308"/>
      <c r="E16" s="2"/>
      <c r="F16" s="2"/>
      <c r="G16" s="2"/>
      <c r="H16" s="2"/>
      <c r="I16" s="2"/>
      <c r="J16" s="2"/>
      <c r="K16" s="2"/>
      <c r="L16" s="2"/>
      <c r="M16" s="2"/>
      <c r="N16" s="2"/>
      <c r="O16" s="2"/>
      <c r="P16" s="2"/>
      <c r="Q16" s="2"/>
      <c r="R16" s="2"/>
      <c r="T16" s="10"/>
    </row>
    <row r="17" spans="1:20" ht="31.5" customHeight="1" thickBot="1">
      <c r="A17" s="418" t="s">
        <v>121</v>
      </c>
      <c r="B17" s="418"/>
      <c r="C17" s="418"/>
      <c r="D17" s="418"/>
      <c r="E17" s="415" t="str">
        <f>IF('2a.  Simple Form Data Entry'!G39="N","NA",'2a.  Simple Form Data Entry'!G40)</f>
        <v xml:space="preserve"> See note 5a</v>
      </c>
      <c r="F17" s="416"/>
      <c r="G17" s="417"/>
      <c r="H17" s="454" t="s">
        <v>122</v>
      </c>
      <c r="I17" s="455"/>
      <c r="J17" s="455"/>
      <c r="K17" s="455"/>
      <c r="L17" s="455"/>
      <c r="M17" s="455"/>
      <c r="N17" s="285"/>
      <c r="O17" s="451" t="str">
        <f>IF('2a.  Simple Form Data Entry'!G39="N","NA",'2a.  Simple Form Data Entry'!G41)</f>
        <v xml:space="preserve"> See note 5a</v>
      </c>
      <c r="P17" s="452"/>
      <c r="Q17" s="452"/>
      <c r="R17" s="452"/>
      <c r="S17" s="453"/>
      <c r="T17" s="10"/>
    </row>
    <row r="18" spans="1:20" ht="3" customHeight="1" thickBot="1">
      <c r="A18" s="308"/>
      <c r="B18" s="308"/>
      <c r="D18" s="308"/>
      <c r="E18" s="308"/>
      <c r="F18" s="308"/>
      <c r="G18" s="308"/>
      <c r="H18" s="2"/>
      <c r="I18" s="2"/>
      <c r="J18" s="2"/>
      <c r="K18" s="2"/>
      <c r="L18" s="2"/>
      <c r="M18" s="2"/>
      <c r="N18" s="2"/>
      <c r="O18" s="2"/>
      <c r="P18" s="2"/>
      <c r="Q18" s="2"/>
      <c r="R18" s="2"/>
      <c r="T18" s="10"/>
    </row>
    <row r="19" spans="1:20" ht="15.75" customHeight="1" thickBot="1" thickTop="1">
      <c r="A19" s="414" t="s">
        <v>123</v>
      </c>
      <c r="B19" s="414"/>
      <c r="C19" s="414"/>
      <c r="D19" s="414"/>
      <c r="E19" s="414"/>
      <c r="F19" s="414"/>
      <c r="G19" s="414"/>
      <c r="H19" s="414"/>
      <c r="I19" s="414"/>
      <c r="J19" s="414"/>
      <c r="K19" s="414"/>
      <c r="L19" s="414"/>
      <c r="M19" s="414"/>
      <c r="N19" s="414"/>
      <c r="O19" s="414"/>
      <c r="P19" s="414"/>
      <c r="Q19" s="414"/>
      <c r="R19" s="414"/>
      <c r="S19" s="414"/>
      <c r="T19" s="10"/>
    </row>
    <row r="20" spans="1:20" ht="3" customHeight="1" thickTop="1">
      <c r="A20" s="308"/>
      <c r="B20" s="308"/>
      <c r="D20" s="308"/>
      <c r="E20" s="2"/>
      <c r="F20" s="2"/>
      <c r="G20" s="2"/>
      <c r="H20" s="2"/>
      <c r="I20" s="2"/>
      <c r="J20" s="2"/>
      <c r="K20" s="2"/>
      <c r="L20" s="2"/>
      <c r="M20" s="2"/>
      <c r="N20" s="2"/>
      <c r="O20" s="2"/>
      <c r="P20" s="2"/>
      <c r="Q20" s="2"/>
      <c r="R20" s="2"/>
      <c r="T20" s="10"/>
    </row>
    <row r="21" spans="1:20" ht="14.25">
      <c r="A21" s="36" t="s">
        <v>124</v>
      </c>
      <c r="B21" s="2"/>
      <c r="D21" s="308"/>
      <c r="E21" s="308"/>
      <c r="F21" s="308"/>
      <c r="G21" s="308"/>
      <c r="H21" s="308"/>
      <c r="I21" s="308"/>
      <c r="J21" s="308"/>
      <c r="K21" s="308"/>
      <c r="L21" s="308"/>
      <c r="M21" s="308"/>
      <c r="N21" s="308"/>
      <c r="O21" s="308"/>
      <c r="P21" s="308"/>
      <c r="Q21" s="308"/>
      <c r="R21" s="308"/>
      <c r="T21" s="10"/>
    </row>
    <row r="22" spans="1:20" ht="3" customHeight="1">
      <c r="A22" s="319"/>
      <c r="B22" s="320"/>
      <c r="C22" s="320"/>
      <c r="D22" s="320"/>
      <c r="E22" s="320"/>
      <c r="F22" s="320"/>
      <c r="G22" s="320"/>
      <c r="H22" s="320"/>
      <c r="I22" s="320"/>
      <c r="J22" s="320"/>
      <c r="K22" s="320"/>
      <c r="L22" s="320"/>
      <c r="M22" s="320"/>
      <c r="N22" s="320"/>
      <c r="O22" s="320"/>
      <c r="P22" s="320"/>
      <c r="Q22" s="320"/>
      <c r="R22" s="320"/>
      <c r="S22" s="320"/>
      <c r="T22" s="10"/>
    </row>
    <row r="23" spans="1:20" ht="16.5" thickBot="1">
      <c r="A23" s="9" t="s">
        <v>125</v>
      </c>
      <c r="B23" s="9"/>
      <c r="C23" s="2"/>
      <c r="D23" s="308"/>
      <c r="E23" s="308"/>
      <c r="F23" s="308"/>
      <c r="G23" s="308"/>
      <c r="H23" s="308"/>
      <c r="I23" s="308"/>
      <c r="J23" s="308"/>
      <c r="K23" s="308"/>
      <c r="L23" s="308"/>
      <c r="M23" s="308"/>
      <c r="N23" s="308"/>
      <c r="O23" s="308"/>
      <c r="P23" s="308"/>
      <c r="Q23" s="308"/>
      <c r="R23" s="308"/>
      <c r="T23" s="10"/>
    </row>
    <row r="24" spans="1:20" ht="44.25" thickBot="1">
      <c r="A24" s="89" t="s">
        <v>79</v>
      </c>
      <c r="B24" s="90"/>
      <c r="C24" s="91"/>
      <c r="D24" s="92" t="s">
        <v>126</v>
      </c>
      <c r="E24" s="92" t="s">
        <v>127</v>
      </c>
      <c r="F24" s="92" t="s">
        <v>31</v>
      </c>
      <c r="G24" s="99" t="s">
        <v>80</v>
      </c>
      <c r="H24" s="92" t="s">
        <v>128</v>
      </c>
      <c r="I24" s="92" t="str">
        <f>'2a.  Simple Form Data Entry'!N57</f>
        <v>Sum of Revenues Prior to 2021</v>
      </c>
      <c r="J24" s="92">
        <f>'2a.  Simple Form Data Entry'!G19</f>
        <v>2021</v>
      </c>
      <c r="K24" s="93">
        <f>J24+1</f>
        <v>2022</v>
      </c>
      <c r="L24" s="93" t="str">
        <f>CONCATENATE(J24," / ",K24)</f>
        <v>2021 / 2022</v>
      </c>
      <c r="M24" s="93">
        <f>K24+1</f>
        <v>2023</v>
      </c>
      <c r="N24" s="93">
        <f>M24+1</f>
        <v>2024</v>
      </c>
      <c r="O24" s="93" t="str">
        <f>CONCATENATE(M24," / ",N24)</f>
        <v>2023 / 2024</v>
      </c>
      <c r="P24" s="93">
        <f>N24+1</f>
        <v>2025</v>
      </c>
      <c r="Q24" s="93">
        <f>P24+1</f>
        <v>2026</v>
      </c>
      <c r="R24" s="93" t="str">
        <f>CONCATENATE(P24," / ",Q24)</f>
        <v>2025 / 2026</v>
      </c>
      <c r="S24" s="94" t="s">
        <v>129</v>
      </c>
      <c r="T24" s="10"/>
    </row>
    <row r="25" spans="1:20" ht="14.25">
      <c r="A25" s="85" t="str">
        <f>IF('2a.  Simple Form Data Entry'!C58="","   ",'2a.  Simple Form Data Entry'!C58)</f>
        <v>Metro Transit Department</v>
      </c>
      <c r="B25" s="75"/>
      <c r="C25" s="75"/>
      <c r="D25" s="172">
        <f>IF(A25="   ","   ",IF(A25='2a.  Simple Form Data Entry'!$G$21,'2a.  Simple Form Data Entry'!J$21,IF(A25='2a.  Simple Form Data Entry'!$G$22,'2a.  Simple Form Data Entry'!J$22,IF(A25='2a.  Simple Form Data Entry'!$G$23,'2a.  Simple Form Data Entry'!J$23,IF(A25='2a.  Simple Form Data Entry'!$G$24,'2a.  Simple Form Data Entry'!$J$24,IF(A25='2a.  Simple Form Data Entry'!$G$25,'2a.  Simple Form Data Entry'!J$25,IF(A25='2a.  Simple Form Data Entry'!$G$26,'2a.  Simple Form Data Entry'!J$26,"   ")))))))</f>
        <v>797</v>
      </c>
      <c r="E25" s="86" t="str">
        <f>IF(A25="   ","   ",IF(A25='2a.  Simple Form Data Entry'!$G$21,'2a.  Simple Form Data Entry'!K$21,IF(A25='2a.  Simple Form Data Entry'!$G$22,'2a.  Simple Form Data Entry'!K$22,IF(A25='2a.  Simple Form Data Entry'!$G$23,'2a.  Simple Form Data Entry'!K$23,IF(A25='2a.  Simple Form Data Entry'!$G$24,'2a.  Simple Form Data Entry'!$K$24,IF(A25='2a.  Simple Form Data Entry'!G$25,'2a.  Simple Form Data Entry'!K$25,IF(A25='2a.  Simple Form Data Entry'!G$26,'2a.  Simple Form Data Entry'!K$26,"   ")))))))</f>
        <v>MTD</v>
      </c>
      <c r="F25" s="172">
        <f>IF(A25="   ","   ",IF(A25='2a.  Simple Form Data Entry'!$G$21,'2a.  Simple Form Data Entry'!L$21,IF(A25='2a.  Simple Form Data Entry'!$G$22,'2a.  Simple Form Data Entry'!L$22,IF(A25='2a.  Simple Form Data Entry'!$G$23,'2a.  Simple Form Data Entry'!L$23,IF(A25='2a.  Simple Form Data Entry'!$G$24,'2a.  Simple Form Data Entry'!$L$24,IF(A25='2a.  Simple Form Data Entry'!G$25,'2a.  Simple Form Data Entry'!L$25,IF(A25='2a.  Simple Form Data Entry'!G$26,'2a.  Simple Form Data Entry'!L$26,"   ")))))))</f>
        <v>3641</v>
      </c>
      <c r="G25" s="87" t="str">
        <f>IF(A25="","   ",'2a.  Simple Form Data Entry'!D58)</f>
        <v>1028730</v>
      </c>
      <c r="H25" s="187" t="str">
        <f>IF('2a.  Simple Form Data Entry'!E58="","   ",'2a.  Simple Form Data Entry'!E58)</f>
        <v>Total lease proceeds</v>
      </c>
      <c r="I25" s="77">
        <f>'2a.  Simple Form Data Entry'!N58</f>
        <v>0</v>
      </c>
      <c r="J25" s="77">
        <f>'2a.  Simple Form Data Entry'!G58</f>
        <v>0</v>
      </c>
      <c r="K25" s="77">
        <f>'2a.  Simple Form Data Entry'!H58</f>
        <v>0</v>
      </c>
      <c r="L25" s="77">
        <f>J25+K25</f>
        <v>0</v>
      </c>
      <c r="M25" s="77">
        <f>'2a.  Simple Form Data Entry'!I58</f>
        <v>75</v>
      </c>
      <c r="N25" s="77">
        <f>'2a.  Simple Form Data Entry'!J58</f>
        <v>0</v>
      </c>
      <c r="O25" s="77">
        <f aca="true" t="shared" si="0" ref="O25:O31">M25+N25</f>
        <v>75</v>
      </c>
      <c r="P25" s="77">
        <f>'2a.  Simple Form Data Entry'!K58</f>
        <v>0</v>
      </c>
      <c r="Q25" s="77">
        <f>'2a.  Simple Form Data Entry'!L58</f>
        <v>0</v>
      </c>
      <c r="R25" s="77">
        <f aca="true" t="shared" si="1" ref="R25:R31">P25+Q25</f>
        <v>0</v>
      </c>
      <c r="S25" s="88">
        <f>'2a.  Simple Form Data Entry'!M58</f>
        <v>0</v>
      </c>
      <c r="T25" s="10"/>
    </row>
    <row r="26" spans="1:20" ht="14.25">
      <c r="A26" s="81" t="str">
        <f>IF('2a.  Simple Form Data Entry'!C59="","   ",'2a.  Simple Form Data Entry'!C59)</f>
        <v xml:space="preserve">   </v>
      </c>
      <c r="B26" s="72"/>
      <c r="C26" s="72"/>
      <c r="D26" s="172" t="str">
        <f>IF(A26="   ","   ",IF(A26='2a.  Simple Form Data Entry'!$G$21,'2a.  Simple Form Data Entry'!J$21,IF(A26='2a.  Simple Form Data Entry'!$G$22,'2a.  Simple Form Data Entry'!J$22,IF(A26='2a.  Simple Form Data Entry'!$G$23,'2a.  Simple Form Data Entry'!J$23,IF(A26='2a.  Simple Form Data Entry'!$G$24,'2a.  Simple Form Data Entry'!$J$24,IF(A26='2a.  Simple Form Data Entry'!$G$25,'2a.  Simple Form Data Entry'!J$25,IF(A26='2a.  Simple Form Data Entry'!$G$26,'2a.  Simple Form Data Entry'!J$26,"   ")))))))</f>
        <v xml:space="preserve">   </v>
      </c>
      <c r="E26" s="86" t="str">
        <f>IF(A26="   ","   ",IF(A26='2a.  Simple Form Data Entry'!$G$21,'2a.  Simple Form Data Entry'!K$21,IF(A26='2a.  Simple Form Data Entry'!$G$22,'2a.  Simple Form Data Entry'!K$22,IF(A26='2a.  Simple Form Data Entry'!$G$23,'2a.  Simple Form Data Entry'!K$23,IF(A26='2a.  Simple Form Data Entry'!$G$24,'2a.  Simple Form Data Entry'!$K$24,IF(A26='2a.  Simple Form Data Entry'!G$25,'2a.  Simple Form Data Entry'!K$25,IF(A26='2a.  Simple Form Data Entry'!G$26,'2a.  Simple Form Data Entry'!K$26,"   ")))))))</f>
        <v xml:space="preserve">   </v>
      </c>
      <c r="F26" s="172" t="str">
        <f>IF(A26="   ","   ",IF(A26='2a.  Simple Form Data Entry'!$G$21,'2a.  Simple Form Data Entry'!L$21,IF(A26='2a.  Simple Form Data Entry'!$G$22,'2a.  Simple Form Data Entry'!L$22,IF(A26='2a.  Simple Form Data Entry'!$G$23,'2a.  Simple Form Data Entry'!L$23,IF(A26='2a.  Simple Form Data Entry'!$G$24,'2a.  Simple Form Data Entry'!$L$24,IF(A26='2a.  Simple Form Data Entry'!G$25,'2a.  Simple Form Data Entry'!L$25,IF(A26='2a.  Simple Form Data Entry'!G$26,'2a.  Simple Form Data Entry'!L$26,"   ")))))))</f>
        <v xml:space="preserve">   </v>
      </c>
      <c r="G26" s="87" t="str">
        <f>IF(A26="","   ",'2a.  Simple Form Data Entry'!D59)</f>
        <v xml:space="preserve"> </v>
      </c>
      <c r="H26" s="73" t="str">
        <f>IF('2a.  Simple Form Data Entry'!E59="","   ",'2a.  Simple Form Data Entry'!E59)</f>
        <v xml:space="preserve">   </v>
      </c>
      <c r="I26" s="77">
        <f>'2a.  Simple Form Data Entry'!N59</f>
        <v>0</v>
      </c>
      <c r="J26" s="74">
        <f>'2a.  Simple Form Data Entry'!G59</f>
        <v>0</v>
      </c>
      <c r="K26" s="74">
        <f>'2a.  Simple Form Data Entry'!H59</f>
        <v>0</v>
      </c>
      <c r="L26" s="77">
        <f aca="true" t="shared" si="2" ref="L26:L31">J26+K26</f>
        <v>0</v>
      </c>
      <c r="M26" s="74">
        <f>'2a.  Simple Form Data Entry'!I59</f>
        <v>0</v>
      </c>
      <c r="N26" s="74">
        <f>'2a.  Simple Form Data Entry'!J59</f>
        <v>0</v>
      </c>
      <c r="O26" s="77">
        <f t="shared" si="0"/>
        <v>0</v>
      </c>
      <c r="P26" s="74">
        <f>'2a.  Simple Form Data Entry'!K59</f>
        <v>0</v>
      </c>
      <c r="Q26" s="74">
        <f>'2a.  Simple Form Data Entry'!L59</f>
        <v>0</v>
      </c>
      <c r="R26" s="77">
        <f t="shared" si="1"/>
        <v>0</v>
      </c>
      <c r="S26" s="84">
        <f>'2a.  Simple Form Data Entry'!M59</f>
        <v>0</v>
      </c>
      <c r="T26" s="10"/>
    </row>
    <row r="27" spans="1:20" ht="14.25">
      <c r="A27" s="81" t="str">
        <f>IF('2a.  Simple Form Data Entry'!C60="","   ",'2a.  Simple Form Data Entry'!C60)</f>
        <v xml:space="preserve">   </v>
      </c>
      <c r="B27" s="82"/>
      <c r="C27" s="82"/>
      <c r="D27" s="172" t="str">
        <f>IF(A27="   ","   ",IF(A27='2a.  Simple Form Data Entry'!$G$21,'2a.  Simple Form Data Entry'!J$21,IF(A27='2a.  Simple Form Data Entry'!$G$22,'2a.  Simple Form Data Entry'!J$22,IF(A27='2a.  Simple Form Data Entry'!$G$23,'2a.  Simple Form Data Entry'!J$23,IF(A27='2a.  Simple Form Data Entry'!$G$24,'2a.  Simple Form Data Entry'!$J$24,IF(A27='2a.  Simple Form Data Entry'!$G$25,'2a.  Simple Form Data Entry'!J$25,IF(A27='2a.  Simple Form Data Entry'!$G$26,'2a.  Simple Form Data Entry'!J$26,"   ")))))))</f>
        <v xml:space="preserve">   </v>
      </c>
      <c r="E27" s="86" t="str">
        <f>IF(A27="   ","   ",IF(A27='2a.  Simple Form Data Entry'!$G$21,'2a.  Simple Form Data Entry'!K$21,IF(A27='2a.  Simple Form Data Entry'!$G$22,'2a.  Simple Form Data Entry'!K$22,IF(A27='2a.  Simple Form Data Entry'!$G$23,'2a.  Simple Form Data Entry'!K$23,IF(A27='2a.  Simple Form Data Entry'!$G$24,'2a.  Simple Form Data Entry'!$K$24,IF(A27='2a.  Simple Form Data Entry'!G$25,'2a.  Simple Form Data Entry'!K$25,IF(A27='2a.  Simple Form Data Entry'!G$26,'2a.  Simple Form Data Entry'!K$26,"   ")))))))</f>
        <v xml:space="preserve">   </v>
      </c>
      <c r="F27" s="172" t="str">
        <f>IF(A27="   ","   ",IF(A27='2a.  Simple Form Data Entry'!$G$21,'2a.  Simple Form Data Entry'!L$21,IF(A27='2a.  Simple Form Data Entry'!$G$22,'2a.  Simple Form Data Entry'!L$22,IF(A27='2a.  Simple Form Data Entry'!$G$23,'2a.  Simple Form Data Entry'!L$23,IF(A27='2a.  Simple Form Data Entry'!$G$24,'2a.  Simple Form Data Entry'!$L$24,IF(A27='2a.  Simple Form Data Entry'!G$25,'2a.  Simple Form Data Entry'!L$25,IF(A27='2a.  Simple Form Data Entry'!G$26,'2a.  Simple Form Data Entry'!L$26,"   ")))))))</f>
        <v xml:space="preserve">   </v>
      </c>
      <c r="G27" s="87" t="str">
        <f>IF(A27="","   ",'2a.  Simple Form Data Entry'!D60)</f>
        <v xml:space="preserve"> </v>
      </c>
      <c r="H27" s="189" t="str">
        <f>IF('2a.  Simple Form Data Entry'!E60="","   ",'2a.  Simple Form Data Entry'!E60)</f>
        <v xml:space="preserve">   </v>
      </c>
      <c r="I27" s="77">
        <f>'2a.  Simple Form Data Entry'!N60</f>
        <v>0</v>
      </c>
      <c r="J27" s="74">
        <f>'2a.  Simple Form Data Entry'!G60</f>
        <v>0</v>
      </c>
      <c r="K27" s="74">
        <f>'2a.  Simple Form Data Entry'!H60</f>
        <v>0</v>
      </c>
      <c r="L27" s="77">
        <f t="shared" si="2"/>
        <v>0</v>
      </c>
      <c r="M27" s="74">
        <f>'2a.  Simple Form Data Entry'!I60</f>
        <v>0</v>
      </c>
      <c r="N27" s="74">
        <f>'2a.  Simple Form Data Entry'!J60</f>
        <v>0</v>
      </c>
      <c r="O27" s="77">
        <f t="shared" si="0"/>
        <v>0</v>
      </c>
      <c r="P27" s="74">
        <f>'2a.  Simple Form Data Entry'!K60</f>
        <v>0</v>
      </c>
      <c r="Q27" s="74">
        <f>'2a.  Simple Form Data Entry'!L60</f>
        <v>0</v>
      </c>
      <c r="R27" s="77">
        <f t="shared" si="1"/>
        <v>0</v>
      </c>
      <c r="S27" s="84">
        <f>'2a.  Simple Form Data Entry'!M60</f>
        <v>0</v>
      </c>
      <c r="T27" s="10"/>
    </row>
    <row r="28" spans="1:20" ht="14.25" hidden="1">
      <c r="A28" s="81" t="str">
        <f>IF('2a.  Simple Form Data Entry'!C61="","   ",'2a.  Simple Form Data Entry'!C61)</f>
        <v xml:space="preserve">   </v>
      </c>
      <c r="B28" s="82"/>
      <c r="C28" s="82"/>
      <c r="D28" s="172" t="str">
        <f>IF(A28="   ","   ",IF(A28='2a.  Simple Form Data Entry'!$G$21,'2a.  Simple Form Data Entry'!J$21,IF(A28='2a.  Simple Form Data Entry'!$G$22,'2a.  Simple Form Data Entry'!J$22,IF(A28='2a.  Simple Form Data Entry'!$G$23,'2a.  Simple Form Data Entry'!J$23,IF(A28='2a.  Simple Form Data Entry'!$G$24,'2a.  Simple Form Data Entry'!$J$24,IF(A28='2a.  Simple Form Data Entry'!$G$25,'2a.  Simple Form Data Entry'!J$25,IF(A28='2a.  Simple Form Data Entry'!$G$26,'2a.  Simple Form Data Entry'!J$26,"   ")))))))</f>
        <v xml:space="preserve">   </v>
      </c>
      <c r="E28" s="86" t="str">
        <f>IF(A28="   ","   ",IF(A28='2a.  Simple Form Data Entry'!$G$21,'2a.  Simple Form Data Entry'!K$21,IF(A28='2a.  Simple Form Data Entry'!$G$22,'2a.  Simple Form Data Entry'!K$22,IF(A28='2a.  Simple Form Data Entry'!$G$23,'2a.  Simple Form Data Entry'!K$23,IF(A28='2a.  Simple Form Data Entry'!$G$24,'2a.  Simple Form Data Entry'!$K$24,IF(A28='2a.  Simple Form Data Entry'!G$25,'2a.  Simple Form Data Entry'!K$25,IF(A28='2a.  Simple Form Data Entry'!G$26,'2a.  Simple Form Data Entry'!K$26,"   ")))))))</f>
        <v xml:space="preserve">   </v>
      </c>
      <c r="F28" s="172" t="str">
        <f>IF(A28="   ","   ",IF(A28='2a.  Simple Form Data Entry'!$G$21,'2a.  Simple Form Data Entry'!L$21,IF(A28='2a.  Simple Form Data Entry'!$G$22,'2a.  Simple Form Data Entry'!L$22,IF(A28='2a.  Simple Form Data Entry'!$G$23,'2a.  Simple Form Data Entry'!L$23,IF(A28='2a.  Simple Form Data Entry'!$G$24,'2a.  Simple Form Data Entry'!$L$24,IF(A28='2a.  Simple Form Data Entry'!G$25,'2a.  Simple Form Data Entry'!L$25,IF(A28='2a.  Simple Form Data Entry'!G$26,'2a.  Simple Form Data Entry'!L$26,"   ")))))))</f>
        <v xml:space="preserve">   </v>
      </c>
      <c r="G28" s="87" t="str">
        <f>IF(A28="","   ",'2a.  Simple Form Data Entry'!D61)</f>
        <v xml:space="preserve"> </v>
      </c>
      <c r="H28" s="189" t="str">
        <f>IF('2a.  Simple Form Data Entry'!E61="","   ",'2a.  Simple Form Data Entry'!E61)</f>
        <v xml:space="preserve">   </v>
      </c>
      <c r="I28" s="77">
        <f>'2a.  Simple Form Data Entry'!N61</f>
        <v>0</v>
      </c>
      <c r="J28" s="74">
        <f>'2a.  Simple Form Data Entry'!G61</f>
        <v>0</v>
      </c>
      <c r="K28" s="74">
        <f>'2a.  Simple Form Data Entry'!H61</f>
        <v>0</v>
      </c>
      <c r="L28" s="77">
        <f t="shared" si="2"/>
        <v>0</v>
      </c>
      <c r="M28" s="74">
        <f>'2a.  Simple Form Data Entry'!I61</f>
        <v>0</v>
      </c>
      <c r="N28" s="74">
        <f>'2a.  Simple Form Data Entry'!J61</f>
        <v>0</v>
      </c>
      <c r="O28" s="77">
        <f t="shared" si="0"/>
        <v>0</v>
      </c>
      <c r="P28" s="74">
        <f>'2a.  Simple Form Data Entry'!K61</f>
        <v>0</v>
      </c>
      <c r="Q28" s="74">
        <f>'2a.  Simple Form Data Entry'!L61</f>
        <v>0</v>
      </c>
      <c r="R28" s="77">
        <f t="shared" si="1"/>
        <v>0</v>
      </c>
      <c r="S28" s="84">
        <f>'2a.  Simple Form Data Entry'!M61</f>
        <v>0</v>
      </c>
      <c r="T28" s="10"/>
    </row>
    <row r="29" spans="1:20" ht="14.25" hidden="1">
      <c r="A29" s="81" t="str">
        <f>IF('2a.  Simple Form Data Entry'!C62="","   ",'2a.  Simple Form Data Entry'!C62)</f>
        <v xml:space="preserve">   </v>
      </c>
      <c r="B29" s="83"/>
      <c r="C29" s="83"/>
      <c r="D29" s="172" t="str">
        <f>IF(A29="   ","   ",IF(A29='2a.  Simple Form Data Entry'!$G$21,'2a.  Simple Form Data Entry'!J$21,IF(A29='2a.  Simple Form Data Entry'!$G$22,'2a.  Simple Form Data Entry'!J$22,IF(A29='2a.  Simple Form Data Entry'!$G$23,'2a.  Simple Form Data Entry'!J$23,IF(A29='2a.  Simple Form Data Entry'!$G$24,'2a.  Simple Form Data Entry'!$J$24,IF(A29='2a.  Simple Form Data Entry'!$G$25,'2a.  Simple Form Data Entry'!J$25,IF(A29='2a.  Simple Form Data Entry'!$G$26,'2a.  Simple Form Data Entry'!J$26,"   ")))))))</f>
        <v xml:space="preserve">   </v>
      </c>
      <c r="E29" s="86" t="str">
        <f>IF(A29="   ","   ",IF(A29='2a.  Simple Form Data Entry'!$G$21,'2a.  Simple Form Data Entry'!K$21,IF(A29='2a.  Simple Form Data Entry'!$G$22,'2a.  Simple Form Data Entry'!K$22,IF(A29='2a.  Simple Form Data Entry'!$G$23,'2a.  Simple Form Data Entry'!K$23,IF(A29='2a.  Simple Form Data Entry'!$G$24,'2a.  Simple Form Data Entry'!$K$24,IF(A29='2a.  Simple Form Data Entry'!G$25,'2a.  Simple Form Data Entry'!K$25,IF(A29='2a.  Simple Form Data Entry'!G$26,'2a.  Simple Form Data Entry'!K$26,"   ")))))))</f>
        <v xml:space="preserve">   </v>
      </c>
      <c r="F29" s="172" t="str">
        <f>IF(A29="   ","   ",IF(A29='2a.  Simple Form Data Entry'!$G$21,'2a.  Simple Form Data Entry'!L$21,IF(A29='2a.  Simple Form Data Entry'!$G$22,'2a.  Simple Form Data Entry'!L$22,IF(A29='2a.  Simple Form Data Entry'!$G$23,'2a.  Simple Form Data Entry'!L$23,IF(A29='2a.  Simple Form Data Entry'!$G$24,'2a.  Simple Form Data Entry'!$L$24,IF(A29='2a.  Simple Form Data Entry'!G$25,'2a.  Simple Form Data Entry'!L$25,IF(A29='2a.  Simple Form Data Entry'!G$26,'2a.  Simple Form Data Entry'!L$26,"   ")))))))</f>
        <v xml:space="preserve">   </v>
      </c>
      <c r="G29" s="87" t="str">
        <f>IF(A29="","   ",'2a.  Simple Form Data Entry'!D62)</f>
        <v xml:space="preserve"> </v>
      </c>
      <c r="H29" s="189" t="str">
        <f>IF('2a.  Simple Form Data Entry'!E62="","   ",'2a.  Simple Form Data Entry'!E62)</f>
        <v xml:space="preserve">   </v>
      </c>
      <c r="I29" s="77">
        <f>'2a.  Simple Form Data Entry'!N62</f>
        <v>0</v>
      </c>
      <c r="J29" s="74">
        <f>'2a.  Simple Form Data Entry'!G62</f>
        <v>0</v>
      </c>
      <c r="K29" s="74">
        <f>'2a.  Simple Form Data Entry'!H62</f>
        <v>0</v>
      </c>
      <c r="L29" s="77">
        <f t="shared" si="2"/>
        <v>0</v>
      </c>
      <c r="M29" s="74">
        <f>'2a.  Simple Form Data Entry'!I62</f>
        <v>0</v>
      </c>
      <c r="N29" s="74">
        <f>'2a.  Simple Form Data Entry'!J62</f>
        <v>0</v>
      </c>
      <c r="O29" s="77">
        <f t="shared" si="0"/>
        <v>0</v>
      </c>
      <c r="P29" s="74">
        <f>'2a.  Simple Form Data Entry'!K62</f>
        <v>0</v>
      </c>
      <c r="Q29" s="74">
        <f>'2a.  Simple Form Data Entry'!L62</f>
        <v>0</v>
      </c>
      <c r="R29" s="77">
        <f t="shared" si="1"/>
        <v>0</v>
      </c>
      <c r="S29" s="84">
        <f>'2a.  Simple Form Data Entry'!M62</f>
        <v>0</v>
      </c>
      <c r="T29" s="10"/>
    </row>
    <row r="30" spans="1:20" ht="14.25" hidden="1">
      <c r="A30" s="81" t="str">
        <f>IF('2a.  Simple Form Data Entry'!C63="","   ",'2a.  Simple Form Data Entry'!C63)</f>
        <v xml:space="preserve">   </v>
      </c>
      <c r="B30" s="83"/>
      <c r="C30" s="83"/>
      <c r="D30" s="172" t="str">
        <f>IF(A30="   ","   ",IF(A30='2a.  Simple Form Data Entry'!$G$21,'2a.  Simple Form Data Entry'!J$21,IF(A30='2a.  Simple Form Data Entry'!$G$22,'2a.  Simple Form Data Entry'!J$22,IF(A30='2a.  Simple Form Data Entry'!$G$23,'2a.  Simple Form Data Entry'!J$23,IF(A30='2a.  Simple Form Data Entry'!$G$24,'2a.  Simple Form Data Entry'!$J$24,IF(A30='2a.  Simple Form Data Entry'!$G$25,'2a.  Simple Form Data Entry'!J$25,IF(A30='2a.  Simple Form Data Entry'!$G$26,'2a.  Simple Form Data Entry'!J$26,"   ")))))))</f>
        <v xml:space="preserve">   </v>
      </c>
      <c r="E30" s="86" t="str">
        <f>IF(A30="   ","   ",IF(A30='2a.  Simple Form Data Entry'!$G$21,'2a.  Simple Form Data Entry'!K$21,IF(A30='2a.  Simple Form Data Entry'!$G$22,'2a.  Simple Form Data Entry'!K$22,IF(A30='2a.  Simple Form Data Entry'!$G$23,'2a.  Simple Form Data Entry'!K$23,IF(A30='2a.  Simple Form Data Entry'!$G$24,'2a.  Simple Form Data Entry'!$K$24,IF(A30='2a.  Simple Form Data Entry'!G$25,'2a.  Simple Form Data Entry'!K$25,IF(A30='2a.  Simple Form Data Entry'!G$26,'2a.  Simple Form Data Entry'!K$26,"   ")))))))</f>
        <v xml:space="preserve">   </v>
      </c>
      <c r="F30" s="172" t="str">
        <f>IF(A30="   ","   ",IF(A30='2a.  Simple Form Data Entry'!$G$21,'2a.  Simple Form Data Entry'!L$21,IF(A30='2a.  Simple Form Data Entry'!$G$22,'2a.  Simple Form Data Entry'!L$22,IF(A30='2a.  Simple Form Data Entry'!$G$23,'2a.  Simple Form Data Entry'!L$23,IF(A30='2a.  Simple Form Data Entry'!$G$24,'2a.  Simple Form Data Entry'!$L$24,IF(A30='2a.  Simple Form Data Entry'!G$25,'2a.  Simple Form Data Entry'!L$25,IF(A30='2a.  Simple Form Data Entry'!G$26,'2a.  Simple Form Data Entry'!L$26,"   ")))))))</f>
        <v xml:space="preserve">   </v>
      </c>
      <c r="G30" s="87" t="str">
        <f>IF(A30="","   ",'2a.  Simple Form Data Entry'!D63)</f>
        <v xml:space="preserve"> </v>
      </c>
      <c r="H30" s="189" t="str">
        <f>IF('2a.  Simple Form Data Entry'!E63="","   ",'2a.  Simple Form Data Entry'!E63)</f>
        <v xml:space="preserve">   </v>
      </c>
      <c r="I30" s="77">
        <f>'2a.  Simple Form Data Entry'!N63</f>
        <v>0</v>
      </c>
      <c r="J30" s="74">
        <f>'2a.  Simple Form Data Entry'!G63</f>
        <v>0</v>
      </c>
      <c r="K30" s="74">
        <f>'2a.  Simple Form Data Entry'!H63</f>
        <v>0</v>
      </c>
      <c r="L30" s="77">
        <f t="shared" si="2"/>
        <v>0</v>
      </c>
      <c r="M30" s="74">
        <f>'2a.  Simple Form Data Entry'!I63</f>
        <v>0</v>
      </c>
      <c r="N30" s="98">
        <f>'2a.  Simple Form Data Entry'!J63</f>
        <v>0</v>
      </c>
      <c r="O30" s="77">
        <f t="shared" si="0"/>
        <v>0</v>
      </c>
      <c r="P30" s="98">
        <f>'2a.  Simple Form Data Entry'!K63</f>
        <v>0</v>
      </c>
      <c r="Q30" s="98">
        <f>'2a.  Simple Form Data Entry'!L63</f>
        <v>0</v>
      </c>
      <c r="R30" s="77">
        <f t="shared" si="1"/>
        <v>0</v>
      </c>
      <c r="S30" s="84">
        <f>'2a.  Simple Form Data Entry'!M63</f>
        <v>0</v>
      </c>
      <c r="T30" s="10"/>
    </row>
    <row r="31" spans="1:20" ht="15" thickBot="1">
      <c r="A31" s="5"/>
      <c r="B31" s="6"/>
      <c r="C31" s="273" t="s">
        <v>130</v>
      </c>
      <c r="D31" s="7"/>
      <c r="E31" s="7"/>
      <c r="F31" s="7"/>
      <c r="G31" s="7"/>
      <c r="H31" s="190"/>
      <c r="I31" s="53">
        <f aca="true" t="shared" si="3" ref="I31:S31">SUM(I25:I30)</f>
        <v>0</v>
      </c>
      <c r="J31" s="53">
        <f t="shared" si="3"/>
        <v>0</v>
      </c>
      <c r="K31" s="53">
        <f t="shared" si="3"/>
        <v>0</v>
      </c>
      <c r="L31" s="53">
        <f t="shared" si="2"/>
        <v>0</v>
      </c>
      <c r="M31" s="53">
        <f t="shared" si="3"/>
        <v>75</v>
      </c>
      <c r="N31" s="53">
        <f t="shared" si="3"/>
        <v>0</v>
      </c>
      <c r="O31" s="53">
        <f t="shared" si="0"/>
        <v>75</v>
      </c>
      <c r="P31" s="53">
        <f aca="true" t="shared" si="4" ref="P31:Q31">SUM(P25:P30)</f>
        <v>0</v>
      </c>
      <c r="Q31" s="53">
        <f t="shared" si="4"/>
        <v>0</v>
      </c>
      <c r="R31" s="53">
        <f t="shared" si="1"/>
        <v>0</v>
      </c>
      <c r="S31" s="62">
        <f t="shared" si="3"/>
        <v>0</v>
      </c>
      <c r="T31" s="10"/>
    </row>
    <row r="32" spans="1:20" ht="3" customHeight="1">
      <c r="A32" s="308"/>
      <c r="B32" s="308"/>
      <c r="C32" s="308"/>
      <c r="D32" s="308"/>
      <c r="E32" s="308"/>
      <c r="F32" s="308"/>
      <c r="G32" s="308"/>
      <c r="H32" s="308"/>
      <c r="I32" s="308"/>
      <c r="J32" s="3"/>
      <c r="K32" s="3"/>
      <c r="L32" s="3"/>
      <c r="M32" s="3"/>
      <c r="N32" s="3"/>
      <c r="O32" s="3"/>
      <c r="P32" s="3"/>
      <c r="Q32" s="3"/>
      <c r="R32" s="3"/>
      <c r="T32" s="10"/>
    </row>
    <row r="33" spans="1:20" ht="16.5" thickBot="1">
      <c r="A33" s="8" t="s">
        <v>131</v>
      </c>
      <c r="B33" s="8"/>
      <c r="C33" s="2"/>
      <c r="D33" s="2"/>
      <c r="E33" s="308"/>
      <c r="F33" s="308"/>
      <c r="G33" s="308"/>
      <c r="H33" s="308"/>
      <c r="I33" s="308"/>
      <c r="J33" s="67"/>
      <c r="K33" s="308"/>
      <c r="L33" s="308"/>
      <c r="M33" s="308"/>
      <c r="N33" s="308"/>
      <c r="O33" s="308"/>
      <c r="P33" s="308"/>
      <c r="Q33" s="308"/>
      <c r="R33" s="308"/>
      <c r="T33" s="10"/>
    </row>
    <row r="34" spans="1:20" ht="44.25" thickBot="1">
      <c r="A34" s="89" t="s">
        <v>132</v>
      </c>
      <c r="B34" s="90"/>
      <c r="C34" s="91"/>
      <c r="D34" s="92" t="s">
        <v>126</v>
      </c>
      <c r="E34" s="93" t="s">
        <v>30</v>
      </c>
      <c r="F34" s="92" t="s">
        <v>31</v>
      </c>
      <c r="G34" s="92" t="s">
        <v>80</v>
      </c>
      <c r="H34" s="92" t="s">
        <v>82</v>
      </c>
      <c r="I34" s="92" t="str">
        <f>'2a.  Simple Form Data Entry'!N81</f>
        <v>Sum of Expenditures Prior to 2021</v>
      </c>
      <c r="J34" s="92">
        <f>'2a.  Simple Form Data Entry'!G19</f>
        <v>2021</v>
      </c>
      <c r="K34" s="93">
        <f>J34+1</f>
        <v>2022</v>
      </c>
      <c r="L34" s="93" t="str">
        <f>CONCATENATE(J34," / ",K34)</f>
        <v>2021 / 2022</v>
      </c>
      <c r="M34" s="93">
        <f>K34+1</f>
        <v>2023</v>
      </c>
      <c r="N34" s="93">
        <f>M34+1</f>
        <v>2024</v>
      </c>
      <c r="O34" s="93" t="str">
        <f>CONCATENATE(M34," / ",N34)</f>
        <v>2023 / 2024</v>
      </c>
      <c r="P34" s="93">
        <f>N34+1</f>
        <v>2025</v>
      </c>
      <c r="Q34" s="93">
        <f>P34+1</f>
        <v>2026</v>
      </c>
      <c r="R34" s="93" t="str">
        <f>CONCATENATE(P34," / ",Q34)</f>
        <v>2025 / 2026</v>
      </c>
      <c r="S34" s="94" t="s">
        <v>129</v>
      </c>
      <c r="T34" s="11"/>
    </row>
    <row r="35" spans="1:20" ht="14.25">
      <c r="A35" s="444" t="str">
        <f>IF('2a.  Simple Form Data Entry'!E80="","   ",'2a.  Simple Form Data Entry'!E80)</f>
        <v>Metro Transit Department</v>
      </c>
      <c r="B35" s="445"/>
      <c r="C35" s="446"/>
      <c r="D35" s="172">
        <f>IF(A35="   ","   ",IF(A35='2a.  Simple Form Data Entry'!$G$21,'2a.  Simple Form Data Entry'!J$21,IF(A35='2a.  Simple Form Data Entry'!$G$22,'2a.  Simple Form Data Entry'!J$22,IF(A35='2a.  Simple Form Data Entry'!$G$23,'2a.  Simple Form Data Entry'!J$23,IF(A35='2a.  Simple Form Data Entry'!$G$24,'2a.  Simple Form Data Entry'!$J$24,IF(A35='2a.  Simple Form Data Entry'!$G$25,'2a.  Simple Form Data Entry'!J$25,IF(A35='2a.  Simple Form Data Entry'!$G$26,'2a.  Simple Form Data Entry'!J$26,"   ")))))))</f>
        <v>797</v>
      </c>
      <c r="E35" s="86" t="str">
        <f>IF(A35="   ","   ",IF(A35='2a.  Simple Form Data Entry'!$G$21,'2a.  Simple Form Data Entry'!K$21,IF(A35='2a.  Simple Form Data Entry'!$G$22,'2a.  Simple Form Data Entry'!K$22,IF(A35='2a.  Simple Form Data Entry'!$G$23,'2a.  Simple Form Data Entry'!K$23,IF(A35='2a.  Simple Form Data Entry'!$G$24,'2a.  Simple Form Data Entry'!$K$24,IF(A35='2a.  Simple Form Data Entry'!G$25,'2a.  Simple Form Data Entry'!K$25,IF(A35='2a.  Simple Form Data Entry'!G$26,'2a.  Simple Form Data Entry'!K$26,"   ")))))))</f>
        <v>MTD</v>
      </c>
      <c r="F35" s="172">
        <f>IF(A35="   ","   ",IF(A35='2a.  Simple Form Data Entry'!$G$21,'2a.  Simple Form Data Entry'!L$21,IF(A35='2a.  Simple Form Data Entry'!$G$22,'2a.  Simple Form Data Entry'!L$22,IF(A35='2a.  Simple Form Data Entry'!$G$23,'2a.  Simple Form Data Entry'!L$23,IF(A35='2a.  Simple Form Data Entry'!$G$24,'2a.  Simple Form Data Entry'!$L$24,IF(A35='2a.  Simple Form Data Entry'!G$25,'2a.  Simple Form Data Entry'!L$25,IF(A35='2a.  Simple Form Data Entry'!G$26,'2a.  Simple Form Data Entry'!L$26,"   ")))))))</f>
        <v>3641</v>
      </c>
      <c r="G35" s="76" t="str">
        <f>IF('2a.  Simple Form Data Entry'!I80="","   ",'2a.  Simple Form Data Entry'!I80)</f>
        <v>1028730</v>
      </c>
      <c r="H35" s="44"/>
      <c r="I35" s="44"/>
      <c r="J35" s="16"/>
      <c r="K35" s="13"/>
      <c r="L35" s="14"/>
      <c r="M35" s="14"/>
      <c r="N35" s="13"/>
      <c r="O35" s="14"/>
      <c r="P35" s="14"/>
      <c r="Q35" s="14"/>
      <c r="R35" s="14"/>
      <c r="S35" s="95"/>
      <c r="T35" s="11"/>
    </row>
    <row r="36" spans="1:20" ht="13.5" customHeight="1">
      <c r="A36" s="15"/>
      <c r="B36" s="48" t="s">
        <v>65</v>
      </c>
      <c r="C36" s="19"/>
      <c r="D36" s="43">
        <v>797</v>
      </c>
      <c r="E36" s="43" t="s">
        <v>165</v>
      </c>
      <c r="F36" s="43">
        <v>3641</v>
      </c>
      <c r="G36" s="43" t="s">
        <v>162</v>
      </c>
      <c r="H36" s="194" t="str">
        <f>IF('2a.  Simple Form Data Entry'!E82="","  ",'2a.  Simple Form Data Entry'!E82)</f>
        <v>Real estate appraisal, title, etc. Assumed closing in 2023.</v>
      </c>
      <c r="I36" s="77">
        <f>'2a.  Simple Form Data Entry'!N82</f>
        <v>0</v>
      </c>
      <c r="J36" s="77">
        <f>'2a.  Simple Form Data Entry'!G82</f>
        <v>0</v>
      </c>
      <c r="K36" s="77">
        <f>'2a.  Simple Form Data Entry'!H82</f>
        <v>0</v>
      </c>
      <c r="L36" s="77">
        <f>J36+K36</f>
        <v>0</v>
      </c>
      <c r="M36" s="77">
        <f>'2a.  Simple Form Data Entry'!I82</f>
        <v>15000</v>
      </c>
      <c r="N36" s="77">
        <f>'2a.  Simple Form Data Entry'!J82</f>
        <v>0</v>
      </c>
      <c r="O36" s="77">
        <f aca="true" t="shared" si="5" ref="O36:O43">M36+N36</f>
        <v>15000</v>
      </c>
      <c r="P36" s="77">
        <f>'2a.  Simple Form Data Entry'!K82</f>
        <v>5000</v>
      </c>
      <c r="Q36" s="77">
        <f>'2a.  Simple Form Data Entry'!L82</f>
        <v>0</v>
      </c>
      <c r="R36" s="77">
        <f aca="true" t="shared" si="6" ref="R36:R43">P36+Q36</f>
        <v>5000</v>
      </c>
      <c r="S36" s="80">
        <f>'2a.  Simple Form Data Entry'!M82</f>
        <v>0</v>
      </c>
      <c r="T36" s="11"/>
    </row>
    <row r="37" spans="1:20" ht="30" customHeight="1">
      <c r="A37" s="15"/>
      <c r="B37" s="48" t="s">
        <v>67</v>
      </c>
      <c r="C37" s="19"/>
      <c r="D37" s="43">
        <v>797</v>
      </c>
      <c r="E37" s="43" t="s">
        <v>165</v>
      </c>
      <c r="F37" s="43">
        <v>3641</v>
      </c>
      <c r="G37" s="43" t="s">
        <v>162</v>
      </c>
      <c r="H37" s="194" t="str">
        <f>IF('2a.  Simple Form Data Entry'!E83="","  ",'2a.  Simple Form Data Entry'!E83)</f>
        <v>Costs associcated with permit package review and TOD project manangement.</v>
      </c>
      <c r="I37" s="77">
        <f>'2a.  Simple Form Data Entry'!N83</f>
        <v>1711742</v>
      </c>
      <c r="J37" s="77">
        <f>'2a.  Simple Form Data Entry'!G83</f>
        <v>333184.7500000005</v>
      </c>
      <c r="K37" s="77">
        <f>'2a.  Simple Form Data Entry'!H83</f>
        <v>0</v>
      </c>
      <c r="L37" s="77">
        <f aca="true" t="shared" si="7" ref="L37:L43">J37+K37</f>
        <v>333184.7500000005</v>
      </c>
      <c r="M37" s="77">
        <f>'2a.  Simple Form Data Entry'!I83</f>
        <v>0</v>
      </c>
      <c r="N37" s="77">
        <f>'2a.  Simple Form Data Entry'!J83</f>
        <v>0</v>
      </c>
      <c r="O37" s="77">
        <f t="shared" si="5"/>
        <v>0</v>
      </c>
      <c r="P37" s="77">
        <f>'2a.  Simple Form Data Entry'!K83</f>
        <v>0</v>
      </c>
      <c r="Q37" s="77">
        <f>'2a.  Simple Form Data Entry'!L83</f>
        <v>0</v>
      </c>
      <c r="R37" s="77">
        <f t="shared" si="6"/>
        <v>0</v>
      </c>
      <c r="S37" s="80">
        <f>'2a.  Simple Form Data Entry'!M83</f>
        <v>0</v>
      </c>
      <c r="T37" s="11"/>
    </row>
    <row r="38" spans="1:20" ht="28.5" customHeight="1">
      <c r="A38" s="15"/>
      <c r="B38" s="48" t="s">
        <v>69</v>
      </c>
      <c r="C38" s="19"/>
      <c r="D38" s="43">
        <v>797</v>
      </c>
      <c r="E38" s="43" t="s">
        <v>165</v>
      </c>
      <c r="F38" s="43">
        <v>3641</v>
      </c>
      <c r="G38" s="43" t="s">
        <v>162</v>
      </c>
      <c r="H38" s="194" t="str">
        <f>IF('2a.  Simple Form Data Entry'!E84="","  ",'2a.  Simple Form Data Entry'!E84)</f>
        <v>De minimis costs assciated with maintaining the comfort station.</v>
      </c>
      <c r="I38" s="77">
        <f>'2a.  Simple Form Data Entry'!N84</f>
        <v>0</v>
      </c>
      <c r="J38" s="77">
        <f>'2a.  Simple Form Data Entry'!G84</f>
        <v>0</v>
      </c>
      <c r="K38" s="77">
        <f>'2a.  Simple Form Data Entry'!H84</f>
        <v>0</v>
      </c>
      <c r="L38" s="77">
        <f t="shared" si="7"/>
        <v>0</v>
      </c>
      <c r="M38" s="77">
        <f>'2a.  Simple Form Data Entry'!I84</f>
        <v>0</v>
      </c>
      <c r="N38" s="77">
        <f>'2a.  Simple Form Data Entry'!J84</f>
        <v>0</v>
      </c>
      <c r="O38" s="77">
        <f t="shared" si="5"/>
        <v>0</v>
      </c>
      <c r="P38" s="77">
        <f>'2a.  Simple Form Data Entry'!K84</f>
        <v>0</v>
      </c>
      <c r="Q38" s="77">
        <f>'2a.  Simple Form Data Entry'!L84</f>
        <v>0</v>
      </c>
      <c r="R38" s="77">
        <f t="shared" si="6"/>
        <v>0</v>
      </c>
      <c r="S38" s="80">
        <f>'2a.  Simple Form Data Entry'!M84</f>
        <v>0</v>
      </c>
      <c r="T38" s="11"/>
    </row>
    <row r="39" spans="1:20" ht="28.5" customHeight="1">
      <c r="A39" s="15"/>
      <c r="B39" s="396" t="s">
        <v>71</v>
      </c>
      <c r="C39" s="397"/>
      <c r="D39" s="43"/>
      <c r="E39" s="43"/>
      <c r="F39" s="43"/>
      <c r="G39" s="43"/>
      <c r="H39" s="194"/>
      <c r="I39" s="77">
        <f>'2a.  Simple Form Data Entry'!N85</f>
        <v>0</v>
      </c>
      <c r="J39" s="77">
        <f>'2a.  Simple Form Data Entry'!G85</f>
        <v>0</v>
      </c>
      <c r="K39" s="77">
        <f>'2a.  Simple Form Data Entry'!H85</f>
        <v>0</v>
      </c>
      <c r="L39" s="77">
        <f t="shared" si="7"/>
        <v>0</v>
      </c>
      <c r="M39" s="77">
        <f>'2a.  Simple Form Data Entry'!I85</f>
        <v>0</v>
      </c>
      <c r="N39" s="77">
        <f>'2a.  Simple Form Data Entry'!J85</f>
        <v>0</v>
      </c>
      <c r="O39" s="77">
        <f t="shared" si="5"/>
        <v>0</v>
      </c>
      <c r="P39" s="77">
        <f>'2a.  Simple Form Data Entry'!K85</f>
        <v>0</v>
      </c>
      <c r="Q39" s="77">
        <f>'2a.  Simple Form Data Entry'!L85</f>
        <v>0</v>
      </c>
      <c r="R39" s="77">
        <f t="shared" si="6"/>
        <v>0</v>
      </c>
      <c r="S39" s="80">
        <f>'2a.  Simple Form Data Entry'!M85</f>
        <v>0</v>
      </c>
      <c r="T39" s="11"/>
    </row>
    <row r="40" spans="1:20" ht="28.5" customHeight="1">
      <c r="A40" s="15"/>
      <c r="B40" s="383" t="s">
        <v>73</v>
      </c>
      <c r="C40" s="384"/>
      <c r="D40" s="43">
        <v>797</v>
      </c>
      <c r="E40" s="43" t="s">
        <v>165</v>
      </c>
      <c r="F40" s="43">
        <v>3641</v>
      </c>
      <c r="G40" s="43" t="s">
        <v>162</v>
      </c>
      <c r="H40" s="194" t="str">
        <f>IF('2a.  Simple Form Data Entry'!E86="","  ",'2a.  Simple Form Data Entry'!E86)</f>
        <v>Estimated one-time fee to cover the cost of delivering the comfort station.</v>
      </c>
      <c r="I40" s="77">
        <f>'2a.  Simple Form Data Entry'!N86</f>
        <v>0</v>
      </c>
      <c r="J40" s="77">
        <f>'2a.  Simple Form Data Entry'!G86</f>
        <v>0</v>
      </c>
      <c r="K40" s="77">
        <f>'2a.  Simple Form Data Entry'!H86</f>
        <v>0</v>
      </c>
      <c r="L40" s="77">
        <f t="shared" si="7"/>
        <v>0</v>
      </c>
      <c r="M40" s="77">
        <f>'2a.  Simple Form Data Entry'!I86</f>
        <v>0</v>
      </c>
      <c r="N40" s="77">
        <f>'2a.  Simple Form Data Entry'!J86</f>
        <v>0</v>
      </c>
      <c r="O40" s="77">
        <f t="shared" si="5"/>
        <v>0</v>
      </c>
      <c r="P40" s="77">
        <f>'2a.  Simple Form Data Entry'!K86</f>
        <v>0</v>
      </c>
      <c r="Q40" s="77">
        <f>'2a.  Simple Form Data Entry'!L86</f>
        <v>200000</v>
      </c>
      <c r="R40" s="77">
        <f t="shared" si="6"/>
        <v>200000</v>
      </c>
      <c r="S40" s="80">
        <f>'2a.  Simple Form Data Entry'!M86</f>
        <v>0</v>
      </c>
      <c r="T40" s="11"/>
    </row>
    <row r="41" spans="1:20" ht="13.5" customHeight="1">
      <c r="A41" s="15"/>
      <c r="B41" s="396" t="s">
        <v>75</v>
      </c>
      <c r="C41" s="397"/>
      <c r="D41" s="43"/>
      <c r="E41" s="43"/>
      <c r="F41" s="43"/>
      <c r="G41" s="43"/>
      <c r="H41" s="194" t="str">
        <f>IF('2a.  Simple Form Data Entry'!E87="","  ",'2a.  Simple Form Data Entry'!E87)</f>
        <v xml:space="preserve">  </v>
      </c>
      <c r="I41" s="77">
        <f>'2a.  Simple Form Data Entry'!N87</f>
        <v>0</v>
      </c>
      <c r="J41" s="77">
        <f>'2a.  Simple Form Data Entry'!G87</f>
        <v>0</v>
      </c>
      <c r="K41" s="77">
        <f>'2a.  Simple Form Data Entry'!H87</f>
        <v>0</v>
      </c>
      <c r="L41" s="77">
        <f t="shared" si="7"/>
        <v>0</v>
      </c>
      <c r="M41" s="77">
        <f>'2a.  Simple Form Data Entry'!I87</f>
        <v>0</v>
      </c>
      <c r="N41" s="77">
        <f>'2a.  Simple Form Data Entry'!J87</f>
        <v>0</v>
      </c>
      <c r="O41" s="77">
        <f t="shared" si="5"/>
        <v>0</v>
      </c>
      <c r="P41" s="77">
        <f>'2a.  Simple Form Data Entry'!K87</f>
        <v>0</v>
      </c>
      <c r="Q41" s="77">
        <f>'2a.  Simple Form Data Entry'!L87</f>
        <v>0</v>
      </c>
      <c r="R41" s="77">
        <f t="shared" si="6"/>
        <v>0</v>
      </c>
      <c r="S41" s="80">
        <f>'2a.  Simple Form Data Entry'!M87</f>
        <v>0</v>
      </c>
      <c r="T41" s="11"/>
    </row>
    <row r="42" spans="1:20" ht="15" customHeight="1">
      <c r="A42" s="15"/>
      <c r="B42" s="385" t="s">
        <v>76</v>
      </c>
      <c r="C42" s="386"/>
      <c r="D42" s="43"/>
      <c r="E42" s="43"/>
      <c r="F42" s="43"/>
      <c r="G42" s="43"/>
      <c r="H42" s="194"/>
      <c r="I42" s="77">
        <f>'2a.  Simple Form Data Entry'!N88</f>
        <v>0</v>
      </c>
      <c r="J42" s="77">
        <f>'2a.  Simple Form Data Entry'!G88</f>
        <v>0</v>
      </c>
      <c r="K42" s="77">
        <f>'2a.  Simple Form Data Entry'!H88</f>
        <v>0</v>
      </c>
      <c r="L42" s="77">
        <f t="shared" si="7"/>
        <v>0</v>
      </c>
      <c r="M42" s="77">
        <f>'2a.  Simple Form Data Entry'!I88</f>
        <v>0</v>
      </c>
      <c r="N42" s="77">
        <f>'2a.  Simple Form Data Entry'!J88</f>
        <v>0</v>
      </c>
      <c r="O42" s="77">
        <f t="shared" si="5"/>
        <v>0</v>
      </c>
      <c r="P42" s="77">
        <f>'2a.  Simple Form Data Entry'!K88</f>
        <v>0</v>
      </c>
      <c r="Q42" s="77">
        <f>'2a.  Simple Form Data Entry'!L88</f>
        <v>0</v>
      </c>
      <c r="R42" s="77">
        <f t="shared" si="6"/>
        <v>0</v>
      </c>
      <c r="S42" s="80">
        <f>'2a.  Simple Form Data Entry'!M88</f>
        <v>0</v>
      </c>
      <c r="T42" s="11"/>
    </row>
    <row r="43" spans="1:20" ht="14.25">
      <c r="A43" s="25"/>
      <c r="B43" s="26"/>
      <c r="C43" s="27" t="s">
        <v>133</v>
      </c>
      <c r="D43" s="28"/>
      <c r="E43" s="28"/>
      <c r="F43" s="28"/>
      <c r="G43" s="28"/>
      <c r="H43" s="192"/>
      <c r="I43" s="60">
        <f>SUM(I36:I42)</f>
        <v>1711742</v>
      </c>
      <c r="J43" s="60">
        <f aca="true" t="shared" si="8" ref="J43:S43">SUM(J36:J42)</f>
        <v>333184.7500000005</v>
      </c>
      <c r="K43" s="60">
        <f t="shared" si="8"/>
        <v>0</v>
      </c>
      <c r="L43" s="60">
        <f t="shared" si="7"/>
        <v>333184.7500000005</v>
      </c>
      <c r="M43" s="60">
        <f t="shared" si="8"/>
        <v>15000</v>
      </c>
      <c r="N43" s="60">
        <f t="shared" si="8"/>
        <v>0</v>
      </c>
      <c r="O43" s="60">
        <f t="shared" si="5"/>
        <v>15000</v>
      </c>
      <c r="P43" s="60">
        <f aca="true" t="shared" si="9" ref="P43:Q43">SUM(P36:P42)</f>
        <v>5000</v>
      </c>
      <c r="Q43" s="60">
        <f t="shared" si="9"/>
        <v>200000</v>
      </c>
      <c r="R43" s="60">
        <f t="shared" si="6"/>
        <v>205000</v>
      </c>
      <c r="S43" s="61">
        <f t="shared" si="8"/>
        <v>0</v>
      </c>
      <c r="T43" s="11"/>
    </row>
    <row r="44" spans="1:20" ht="3" customHeight="1">
      <c r="A44" s="15"/>
      <c r="B44" s="17"/>
      <c r="C44" s="21"/>
      <c r="D44" s="22"/>
      <c r="E44" s="22"/>
      <c r="F44" s="22"/>
      <c r="G44" s="22"/>
      <c r="H44" s="187"/>
      <c r="I44" s="45"/>
      <c r="J44" s="23"/>
      <c r="K44" s="23"/>
      <c r="L44" s="23"/>
      <c r="M44" s="23"/>
      <c r="N44" s="23"/>
      <c r="O44" s="23"/>
      <c r="P44" s="23"/>
      <c r="Q44" s="23"/>
      <c r="R44" s="276"/>
      <c r="S44" s="24"/>
      <c r="T44" s="11"/>
    </row>
    <row r="45" spans="1:20" ht="14.25">
      <c r="A45" s="387" t="str">
        <f>IF('2a.  Simple Form Data Entry'!E91="","   ",'2a.  Simple Form Data Entry'!E91)</f>
        <v xml:space="preserve">   </v>
      </c>
      <c r="B45" s="388"/>
      <c r="C45" s="389"/>
      <c r="D45" s="172" t="str">
        <f>IF(A45="   ","   ",IF(A45='2a.  Simple Form Data Entry'!$G$21,'2a.  Simple Form Data Entry'!J$21,IF(A45='2a.  Simple Form Data Entry'!$G$22,'2a.  Simple Form Data Entry'!J$22,IF(A45='2a.  Simple Form Data Entry'!$G$23,'2a.  Simple Form Data Entry'!J$23,IF(A45='2a.  Simple Form Data Entry'!$G$24,'2a.  Simple Form Data Entry'!$J$24,IF(A45='2a.  Simple Form Data Entry'!$G$25,'2a.  Simple Form Data Entry'!J$25,IF(A45='2a.  Simple Form Data Entry'!$G$26,'2a.  Simple Form Data Entry'!J$26,"   ")))))))</f>
        <v xml:space="preserve">   </v>
      </c>
      <c r="E45" s="86" t="str">
        <f>IF(A45="   ","   ",IF(A45='2a.  Simple Form Data Entry'!$G$21,'2a.  Simple Form Data Entry'!K$21,IF(A45='2a.  Simple Form Data Entry'!$G$22,'2a.  Simple Form Data Entry'!K$22,IF(A45='2a.  Simple Form Data Entry'!$G$23,'2a.  Simple Form Data Entry'!K$23,IF(A45='2a.  Simple Form Data Entry'!$G$24,'2a.  Simple Form Data Entry'!$K$24,IF(A45='2a.  Simple Form Data Entry'!G$25,'2a.  Simple Form Data Entry'!K$25,IF(A45='2a.  Simple Form Data Entry'!G$26,'2a.  Simple Form Data Entry'!K$26,"   ")))))))</f>
        <v xml:space="preserve">   </v>
      </c>
      <c r="F45" s="172" t="str">
        <f>IF(A45="   ","   ",IF(A45='2a.  Simple Form Data Entry'!$G$21,'2a.  Simple Form Data Entry'!L$21,IF(A45='2a.  Simple Form Data Entry'!$G$22,'2a.  Simple Form Data Entry'!L$22,IF(A45='2a.  Simple Form Data Entry'!$G$23,'2a.  Simple Form Data Entry'!L$23,IF(A45='2a.  Simple Form Data Entry'!$G$24,'2a.  Simple Form Data Entry'!$L$24,IF(A45='2a.  Simple Form Data Entry'!G$25,'2a.  Simple Form Data Entry'!L$25,IF(A45='2a.  Simple Form Data Entry'!G$26,'2a.  Simple Form Data Entry'!L$26,"   ")))))))</f>
        <v xml:space="preserve">   </v>
      </c>
      <c r="G45" s="76" t="str">
        <f>IF('2a.  Simple Form Data Entry'!I91="","   ",'2a.  Simple Form Data Entry'!I91)</f>
        <v xml:space="preserve"> </v>
      </c>
      <c r="H45" s="189"/>
      <c r="I45" s="46"/>
      <c r="J45" s="37"/>
      <c r="K45" s="37"/>
      <c r="L45" s="37"/>
      <c r="M45" s="37"/>
      <c r="N45" s="37"/>
      <c r="O45" s="37"/>
      <c r="P45" s="37"/>
      <c r="Q45" s="37"/>
      <c r="R45" s="277"/>
      <c r="S45" s="38"/>
      <c r="T45" s="11"/>
    </row>
    <row r="46" spans="1:20" ht="13.5" customHeight="1">
      <c r="A46" s="18"/>
      <c r="B46" s="48" t="s">
        <v>65</v>
      </c>
      <c r="C46" s="19"/>
      <c r="D46" s="43"/>
      <c r="E46" s="43"/>
      <c r="F46" s="43"/>
      <c r="G46" s="43"/>
      <c r="H46" s="191" t="str">
        <f>IF('2a.  Simple Form Data Entry'!E93="","  ",'2a.  Simple Form Data Entry'!E93)</f>
        <v xml:space="preserve">  </v>
      </c>
      <c r="I46" s="78">
        <f>'2a.  Simple Form Data Entry'!N93</f>
        <v>0</v>
      </c>
      <c r="J46" s="78">
        <f>'2a.  Simple Form Data Entry'!G93</f>
        <v>0</v>
      </c>
      <c r="K46" s="78">
        <f>'2a.  Simple Form Data Entry'!H93</f>
        <v>0</v>
      </c>
      <c r="L46" s="77">
        <f aca="true" t="shared" si="10" ref="L46:L95">J46+K46</f>
        <v>0</v>
      </c>
      <c r="M46" s="78">
        <f>'2a.  Simple Form Data Entry'!I93</f>
        <v>0</v>
      </c>
      <c r="N46" s="78">
        <f>'2a.  Simple Form Data Entry'!J93</f>
        <v>0</v>
      </c>
      <c r="O46" s="77">
        <f aca="true" t="shared" si="11" ref="O46:O95">M46+N46</f>
        <v>0</v>
      </c>
      <c r="P46" s="78">
        <f>'2a.  Simple Form Data Entry'!K93</f>
        <v>0</v>
      </c>
      <c r="Q46" s="78">
        <f>'2a.  Simple Form Data Entry'!L93</f>
        <v>0</v>
      </c>
      <c r="R46" s="77">
        <f aca="true" t="shared" si="12" ref="R46:R95">P46+Q46</f>
        <v>0</v>
      </c>
      <c r="S46" s="80">
        <f>'2a.  Simple Form Data Entry'!M93</f>
        <v>0</v>
      </c>
      <c r="T46" s="11"/>
    </row>
    <row r="47" spans="1:20" ht="13.5" customHeight="1">
      <c r="A47" s="18"/>
      <c r="B47" s="48" t="s">
        <v>67</v>
      </c>
      <c r="C47" s="19"/>
      <c r="D47" s="43"/>
      <c r="E47" s="43"/>
      <c r="F47" s="43"/>
      <c r="G47" s="43"/>
      <c r="H47" s="191" t="str">
        <f>IF('2a.  Simple Form Data Entry'!E94="","  ",'2a.  Simple Form Data Entry'!E94)</f>
        <v xml:space="preserve">  </v>
      </c>
      <c r="I47" s="78">
        <f>'2a.  Simple Form Data Entry'!N94</f>
        <v>0</v>
      </c>
      <c r="J47" s="78">
        <f>'2a.  Simple Form Data Entry'!G94</f>
        <v>0</v>
      </c>
      <c r="K47" s="78">
        <f>'2a.  Simple Form Data Entry'!H94</f>
        <v>0</v>
      </c>
      <c r="L47" s="77">
        <f t="shared" si="10"/>
        <v>0</v>
      </c>
      <c r="M47" s="78">
        <f>'2a.  Simple Form Data Entry'!I94</f>
        <v>0</v>
      </c>
      <c r="N47" s="78">
        <f>'2a.  Simple Form Data Entry'!J94</f>
        <v>0</v>
      </c>
      <c r="O47" s="77">
        <f t="shared" si="11"/>
        <v>0</v>
      </c>
      <c r="P47" s="78">
        <f>'2a.  Simple Form Data Entry'!K94</f>
        <v>0</v>
      </c>
      <c r="Q47" s="78">
        <f>'2a.  Simple Form Data Entry'!L94</f>
        <v>0</v>
      </c>
      <c r="R47" s="77">
        <f t="shared" si="12"/>
        <v>0</v>
      </c>
      <c r="S47" s="80">
        <f>'2a.  Simple Form Data Entry'!M94</f>
        <v>0</v>
      </c>
      <c r="T47" s="11"/>
    </row>
    <row r="48" spans="1:20" ht="13.5" customHeight="1">
      <c r="A48" s="18"/>
      <c r="B48" s="48" t="s">
        <v>69</v>
      </c>
      <c r="C48" s="19"/>
      <c r="D48" s="43"/>
      <c r="E48" s="43"/>
      <c r="F48" s="43"/>
      <c r="G48" s="43"/>
      <c r="H48" s="191" t="str">
        <f>IF('2a.  Simple Form Data Entry'!E95="","  ",'2a.  Simple Form Data Entry'!E95)</f>
        <v xml:space="preserve">  </v>
      </c>
      <c r="I48" s="78">
        <f>'2a.  Simple Form Data Entry'!N95</f>
        <v>0</v>
      </c>
      <c r="J48" s="78">
        <f>'2a.  Simple Form Data Entry'!G95</f>
        <v>0</v>
      </c>
      <c r="K48" s="78">
        <f>'2a.  Simple Form Data Entry'!H95</f>
        <v>0</v>
      </c>
      <c r="L48" s="77">
        <f t="shared" si="10"/>
        <v>0</v>
      </c>
      <c r="M48" s="78">
        <f>'2a.  Simple Form Data Entry'!I95</f>
        <v>0</v>
      </c>
      <c r="N48" s="78">
        <f>'2a.  Simple Form Data Entry'!J95</f>
        <v>0</v>
      </c>
      <c r="O48" s="77">
        <f t="shared" si="11"/>
        <v>0</v>
      </c>
      <c r="P48" s="78">
        <f>'2a.  Simple Form Data Entry'!K95</f>
        <v>0</v>
      </c>
      <c r="Q48" s="78">
        <f>'2a.  Simple Form Data Entry'!L95</f>
        <v>0</v>
      </c>
      <c r="R48" s="77">
        <f t="shared" si="12"/>
        <v>0</v>
      </c>
      <c r="S48" s="80">
        <f>'2a.  Simple Form Data Entry'!M95</f>
        <v>0</v>
      </c>
      <c r="T48" s="11"/>
    </row>
    <row r="49" spans="1:20" ht="13.5" customHeight="1">
      <c r="A49" s="18"/>
      <c r="B49" s="396" t="s">
        <v>71</v>
      </c>
      <c r="C49" s="397"/>
      <c r="D49" s="43"/>
      <c r="E49" s="43"/>
      <c r="F49" s="43"/>
      <c r="G49" s="43"/>
      <c r="H49" s="191" t="str">
        <f>IF('2a.  Simple Form Data Entry'!E96="","  ",'2a.  Simple Form Data Entry'!E96)</f>
        <v xml:space="preserve">  </v>
      </c>
      <c r="I49" s="78">
        <f>'2a.  Simple Form Data Entry'!N96</f>
        <v>0</v>
      </c>
      <c r="J49" s="78">
        <f>'2a.  Simple Form Data Entry'!G96</f>
        <v>0</v>
      </c>
      <c r="K49" s="78">
        <f>'2a.  Simple Form Data Entry'!H96</f>
        <v>0</v>
      </c>
      <c r="L49" s="77">
        <f t="shared" si="10"/>
        <v>0</v>
      </c>
      <c r="M49" s="78">
        <f>'2a.  Simple Form Data Entry'!I96</f>
        <v>0</v>
      </c>
      <c r="N49" s="78">
        <f>'2a.  Simple Form Data Entry'!J96</f>
        <v>0</v>
      </c>
      <c r="O49" s="77">
        <f t="shared" si="11"/>
        <v>0</v>
      </c>
      <c r="P49" s="78">
        <f>'2a.  Simple Form Data Entry'!K96</f>
        <v>0</v>
      </c>
      <c r="Q49" s="78">
        <f>'2a.  Simple Form Data Entry'!L96</f>
        <v>0</v>
      </c>
      <c r="R49" s="77">
        <f t="shared" si="12"/>
        <v>0</v>
      </c>
      <c r="S49" s="80">
        <f>'2a.  Simple Form Data Entry'!M96</f>
        <v>0</v>
      </c>
      <c r="T49" s="11"/>
    </row>
    <row r="50" spans="1:20" ht="13.5" customHeight="1">
      <c r="A50" s="18"/>
      <c r="B50" s="383" t="s">
        <v>73</v>
      </c>
      <c r="C50" s="384"/>
      <c r="D50" s="43"/>
      <c r="E50" s="43"/>
      <c r="F50" s="43"/>
      <c r="G50" s="43"/>
      <c r="H50" s="191" t="str">
        <f>IF('2a.  Simple Form Data Entry'!E97="","  ",'2a.  Simple Form Data Entry'!E97)</f>
        <v xml:space="preserve">  </v>
      </c>
      <c r="I50" s="78">
        <f>'2a.  Simple Form Data Entry'!N97</f>
        <v>0</v>
      </c>
      <c r="J50" s="78">
        <f>'2a.  Simple Form Data Entry'!G97</f>
        <v>0</v>
      </c>
      <c r="K50" s="78">
        <f>'2a.  Simple Form Data Entry'!H97</f>
        <v>0</v>
      </c>
      <c r="L50" s="77">
        <f t="shared" si="10"/>
        <v>0</v>
      </c>
      <c r="M50" s="78">
        <f>'2a.  Simple Form Data Entry'!I97</f>
        <v>0</v>
      </c>
      <c r="N50" s="78">
        <f>'2a.  Simple Form Data Entry'!J97</f>
        <v>0</v>
      </c>
      <c r="O50" s="77">
        <f t="shared" si="11"/>
        <v>0</v>
      </c>
      <c r="P50" s="78">
        <f>'2a.  Simple Form Data Entry'!K97</f>
        <v>0</v>
      </c>
      <c r="Q50" s="78">
        <f>'2a.  Simple Form Data Entry'!L97</f>
        <v>0</v>
      </c>
      <c r="R50" s="77">
        <f t="shared" si="12"/>
        <v>0</v>
      </c>
      <c r="S50" s="80">
        <f>'2a.  Simple Form Data Entry'!M97</f>
        <v>0</v>
      </c>
      <c r="T50" s="11"/>
    </row>
    <row r="51" spans="1:20" ht="13.5" customHeight="1">
      <c r="A51" s="18"/>
      <c r="B51" s="396" t="s">
        <v>75</v>
      </c>
      <c r="C51" s="397"/>
      <c r="D51" s="43"/>
      <c r="E51" s="43"/>
      <c r="F51" s="43"/>
      <c r="G51" s="43"/>
      <c r="H51" s="191" t="str">
        <f>IF('2a.  Simple Form Data Entry'!E98="","  ",'2a.  Simple Form Data Entry'!E98)</f>
        <v xml:space="preserve">  </v>
      </c>
      <c r="I51" s="78">
        <f>'2a.  Simple Form Data Entry'!N98</f>
        <v>0</v>
      </c>
      <c r="J51" s="78">
        <f>'2a.  Simple Form Data Entry'!G98</f>
        <v>0</v>
      </c>
      <c r="K51" s="78">
        <f>'2a.  Simple Form Data Entry'!H98</f>
        <v>0</v>
      </c>
      <c r="L51" s="77">
        <f t="shared" si="10"/>
        <v>0</v>
      </c>
      <c r="M51" s="78">
        <f>'2a.  Simple Form Data Entry'!I98</f>
        <v>0</v>
      </c>
      <c r="N51" s="78">
        <f>'2a.  Simple Form Data Entry'!J98</f>
        <v>0</v>
      </c>
      <c r="O51" s="77">
        <f t="shared" si="11"/>
        <v>0</v>
      </c>
      <c r="P51" s="78">
        <f>'2a.  Simple Form Data Entry'!K98</f>
        <v>0</v>
      </c>
      <c r="Q51" s="78">
        <f>'2a.  Simple Form Data Entry'!L98</f>
        <v>0</v>
      </c>
      <c r="R51" s="77">
        <f t="shared" si="12"/>
        <v>0</v>
      </c>
      <c r="S51" s="80">
        <f>'2a.  Simple Form Data Entry'!M98</f>
        <v>0</v>
      </c>
      <c r="T51" s="11"/>
    </row>
    <row r="52" spans="1:20" ht="13.5" customHeight="1">
      <c r="A52" s="18"/>
      <c r="B52" s="385" t="s">
        <v>76</v>
      </c>
      <c r="C52" s="386"/>
      <c r="D52" s="43"/>
      <c r="E52" s="43"/>
      <c r="F52" s="43"/>
      <c r="G52" s="43"/>
      <c r="H52" s="191" t="str">
        <f>IF('2a.  Simple Form Data Entry'!E99="","  ",'2a.  Simple Form Data Entry'!E99)</f>
        <v xml:space="preserve">  </v>
      </c>
      <c r="I52" s="78">
        <f>'2a.  Simple Form Data Entry'!N99</f>
        <v>0</v>
      </c>
      <c r="J52" s="78">
        <f>'2a.  Simple Form Data Entry'!G99</f>
        <v>0</v>
      </c>
      <c r="K52" s="78">
        <f>'2a.  Simple Form Data Entry'!H99</f>
        <v>0</v>
      </c>
      <c r="L52" s="77">
        <f t="shared" si="10"/>
        <v>0</v>
      </c>
      <c r="M52" s="78">
        <f>'2a.  Simple Form Data Entry'!I99</f>
        <v>0</v>
      </c>
      <c r="N52" s="78">
        <f>'2a.  Simple Form Data Entry'!J99</f>
        <v>0</v>
      </c>
      <c r="O52" s="77">
        <f t="shared" si="11"/>
        <v>0</v>
      </c>
      <c r="P52" s="78">
        <f>'2a.  Simple Form Data Entry'!K99</f>
        <v>0</v>
      </c>
      <c r="Q52" s="78">
        <f>'2a.  Simple Form Data Entry'!L99</f>
        <v>0</v>
      </c>
      <c r="R52" s="77">
        <f t="shared" si="12"/>
        <v>0</v>
      </c>
      <c r="S52" s="80">
        <f>'2a.  Simple Form Data Entry'!M99</f>
        <v>0</v>
      </c>
      <c r="T52" s="11"/>
    </row>
    <row r="53" spans="1:20" ht="14.25">
      <c r="A53" s="25"/>
      <c r="B53" s="26"/>
      <c r="C53" s="27" t="s">
        <v>133</v>
      </c>
      <c r="D53" s="28"/>
      <c r="E53" s="28"/>
      <c r="F53" s="28"/>
      <c r="G53" s="28"/>
      <c r="H53" s="192"/>
      <c r="I53" s="60">
        <f aca="true" t="shared" si="13" ref="I53:S53">SUM(I46:I52)</f>
        <v>0</v>
      </c>
      <c r="J53" s="60">
        <f t="shared" si="13"/>
        <v>0</v>
      </c>
      <c r="K53" s="60">
        <f t="shared" si="13"/>
        <v>0</v>
      </c>
      <c r="L53" s="60">
        <f t="shared" si="10"/>
        <v>0</v>
      </c>
      <c r="M53" s="60">
        <f t="shared" si="13"/>
        <v>0</v>
      </c>
      <c r="N53" s="60">
        <f t="shared" si="13"/>
        <v>0</v>
      </c>
      <c r="O53" s="60">
        <f t="shared" si="11"/>
        <v>0</v>
      </c>
      <c r="P53" s="60">
        <f aca="true" t="shared" si="14" ref="P53:Q53">SUM(P46:P52)</f>
        <v>0</v>
      </c>
      <c r="Q53" s="60">
        <f t="shared" si="14"/>
        <v>0</v>
      </c>
      <c r="R53" s="60">
        <f t="shared" si="12"/>
        <v>0</v>
      </c>
      <c r="S53" s="61">
        <f t="shared" si="13"/>
        <v>0</v>
      </c>
      <c r="T53" s="11"/>
    </row>
    <row r="54" spans="1:20" ht="3" customHeight="1">
      <c r="A54" s="15"/>
      <c r="B54" s="17"/>
      <c r="C54" s="12"/>
      <c r="D54" s="22"/>
      <c r="E54" s="22"/>
      <c r="F54" s="22"/>
      <c r="G54" s="22"/>
      <c r="H54" s="193"/>
      <c r="I54" s="56"/>
      <c r="J54" s="57"/>
      <c r="K54" s="57"/>
      <c r="L54" s="77">
        <f t="shared" si="10"/>
        <v>0</v>
      </c>
      <c r="M54" s="58"/>
      <c r="N54" s="57"/>
      <c r="O54" s="77">
        <f t="shared" si="11"/>
        <v>0</v>
      </c>
      <c r="P54" s="57"/>
      <c r="Q54" s="57"/>
      <c r="R54" s="77">
        <f t="shared" si="12"/>
        <v>0</v>
      </c>
      <c r="S54" s="59"/>
      <c r="T54" s="11"/>
    </row>
    <row r="55" spans="1:20" ht="14.25" hidden="1">
      <c r="A55" s="387" t="str">
        <f>IF('2a.  Simple Form Data Entry'!E102="","   ",'2a.  Simple Form Data Entry'!E102)</f>
        <v xml:space="preserve">   </v>
      </c>
      <c r="B55" s="388"/>
      <c r="C55" s="389"/>
      <c r="D55" s="172" t="str">
        <f>IF(A55="   ","   ",IF(A55='2a.  Simple Form Data Entry'!$G$21,'2a.  Simple Form Data Entry'!J$21,IF(A55='2a.  Simple Form Data Entry'!$G$22,'2a.  Simple Form Data Entry'!J$22,IF(A55='2a.  Simple Form Data Entry'!$G$23,'2a.  Simple Form Data Entry'!J$23,IF(A55='2a.  Simple Form Data Entry'!$G$24,'2a.  Simple Form Data Entry'!$J$24,IF(A55='2a.  Simple Form Data Entry'!$G$25,'2a.  Simple Form Data Entry'!J$25,IF(A55='2a.  Simple Form Data Entry'!$G$26,'2a.  Simple Form Data Entry'!J$26,"   ")))))))</f>
        <v xml:space="preserve">   </v>
      </c>
      <c r="E55" s="86" t="str">
        <f>IF(A55="   ","   ",IF(A55='2a.  Simple Form Data Entry'!$G$21,'2a.  Simple Form Data Entry'!K$21,IF(A55='2a.  Simple Form Data Entry'!$G$22,'2a.  Simple Form Data Entry'!K$22,IF(A55='2a.  Simple Form Data Entry'!$G$23,'2a.  Simple Form Data Entry'!K$23,IF(A55='2a.  Simple Form Data Entry'!$G$24,'2a.  Simple Form Data Entry'!$K$24,IF(A55='2a.  Simple Form Data Entry'!G$25,'2a.  Simple Form Data Entry'!K$25,IF(A55='2a.  Simple Form Data Entry'!G$26,'2a.  Simple Form Data Entry'!K$26,"   ")))))))</f>
        <v xml:space="preserve">   </v>
      </c>
      <c r="F55" s="172" t="str">
        <f>IF(A55="   ","   ",IF(A55='2a.  Simple Form Data Entry'!$G$21,'2a.  Simple Form Data Entry'!L$21,IF(A55='2a.  Simple Form Data Entry'!$G$22,'2a.  Simple Form Data Entry'!L$22,IF(A55='2a.  Simple Form Data Entry'!$G$23,'2a.  Simple Form Data Entry'!L$23,IF(A55='2a.  Simple Form Data Entry'!$G$24,'2a.  Simple Form Data Entry'!$L$24,IF(A55='2a.  Simple Form Data Entry'!$G$25,'2a.  Simple Form Data Entry'!$L$25,IF(A55='2a.  Simple Form Data Entry'!$G$26,'2a.  Simple Form Data Entry'!$L$26,"   ")))))))</f>
        <v xml:space="preserve">   </v>
      </c>
      <c r="G55" s="76" t="str">
        <f>IF('2a.  Simple Form Data Entry'!I102="","   ",'2a.  Simple Form Data Entry'!I102)</f>
        <v xml:space="preserve"> </v>
      </c>
      <c r="H55" s="189"/>
      <c r="I55" s="46"/>
      <c r="J55" s="37"/>
      <c r="K55" s="37"/>
      <c r="L55" s="77">
        <f t="shared" si="10"/>
        <v>0</v>
      </c>
      <c r="M55" s="37"/>
      <c r="N55" s="37"/>
      <c r="O55" s="77">
        <f t="shared" si="11"/>
        <v>0</v>
      </c>
      <c r="P55" s="37"/>
      <c r="Q55" s="37"/>
      <c r="R55" s="77">
        <f t="shared" si="12"/>
        <v>0</v>
      </c>
      <c r="S55" s="38"/>
      <c r="T55" s="11"/>
    </row>
    <row r="56" spans="1:20" ht="13.5" customHeight="1" hidden="1">
      <c r="A56" s="18"/>
      <c r="B56" s="48" t="s">
        <v>65</v>
      </c>
      <c r="C56" s="19"/>
      <c r="D56" s="43"/>
      <c r="E56" s="43"/>
      <c r="F56" s="43"/>
      <c r="G56" s="43"/>
      <c r="H56" s="191" t="str">
        <f>IF('2a.  Simple Form Data Entry'!E104="","  ",'2a.  Simple Form Data Entry'!E104)</f>
        <v xml:space="preserve">  </v>
      </c>
      <c r="I56" s="78">
        <f>'2a.  Simple Form Data Entry'!N104</f>
        <v>0</v>
      </c>
      <c r="J56" s="78">
        <f>'2a.  Simple Form Data Entry'!G104</f>
        <v>0</v>
      </c>
      <c r="K56" s="78">
        <f>'2a.  Simple Form Data Entry'!H104</f>
        <v>0</v>
      </c>
      <c r="L56" s="77">
        <f t="shared" si="10"/>
        <v>0</v>
      </c>
      <c r="M56" s="78">
        <f>'2a.  Simple Form Data Entry'!I104</f>
        <v>0</v>
      </c>
      <c r="N56" s="78">
        <f>'2a.  Simple Form Data Entry'!J104</f>
        <v>0</v>
      </c>
      <c r="O56" s="77">
        <f t="shared" si="11"/>
        <v>0</v>
      </c>
      <c r="P56" s="78">
        <f>'2a.  Simple Form Data Entry'!K104</f>
        <v>0</v>
      </c>
      <c r="Q56" s="78">
        <f>'2a.  Simple Form Data Entry'!L104</f>
        <v>0</v>
      </c>
      <c r="R56" s="77">
        <f t="shared" si="12"/>
        <v>0</v>
      </c>
      <c r="S56" s="80">
        <f>'2a.  Simple Form Data Entry'!M104</f>
        <v>0</v>
      </c>
      <c r="T56" s="11"/>
    </row>
    <row r="57" spans="1:20" ht="13.5" customHeight="1" hidden="1">
      <c r="A57" s="18"/>
      <c r="B57" s="48" t="s">
        <v>67</v>
      </c>
      <c r="C57" s="19"/>
      <c r="D57" s="43"/>
      <c r="E57" s="43"/>
      <c r="F57" s="43"/>
      <c r="G57" s="43"/>
      <c r="H57" s="191" t="str">
        <f>IF('2a.  Simple Form Data Entry'!E105="","  ",'2a.  Simple Form Data Entry'!E105)</f>
        <v xml:space="preserve">  </v>
      </c>
      <c r="I57" s="78">
        <f>'2a.  Simple Form Data Entry'!N105</f>
        <v>0</v>
      </c>
      <c r="J57" s="78">
        <f>'2a.  Simple Form Data Entry'!G105</f>
        <v>0</v>
      </c>
      <c r="K57" s="78">
        <f>'2a.  Simple Form Data Entry'!H105</f>
        <v>0</v>
      </c>
      <c r="L57" s="77">
        <f t="shared" si="10"/>
        <v>0</v>
      </c>
      <c r="M57" s="78">
        <f>'2a.  Simple Form Data Entry'!I105</f>
        <v>0</v>
      </c>
      <c r="N57" s="78">
        <f>'2a.  Simple Form Data Entry'!J105</f>
        <v>0</v>
      </c>
      <c r="O57" s="77">
        <f t="shared" si="11"/>
        <v>0</v>
      </c>
      <c r="P57" s="78">
        <f>'2a.  Simple Form Data Entry'!K105</f>
        <v>0</v>
      </c>
      <c r="Q57" s="78">
        <f>'2a.  Simple Form Data Entry'!L105</f>
        <v>0</v>
      </c>
      <c r="R57" s="77">
        <f t="shared" si="12"/>
        <v>0</v>
      </c>
      <c r="S57" s="80">
        <f>'2a.  Simple Form Data Entry'!M105</f>
        <v>0</v>
      </c>
      <c r="T57" s="11"/>
    </row>
    <row r="58" spans="1:20" ht="13.5" customHeight="1" hidden="1">
      <c r="A58" s="18"/>
      <c r="B58" s="48" t="s">
        <v>69</v>
      </c>
      <c r="C58" s="19"/>
      <c r="D58" s="43"/>
      <c r="E58" s="43"/>
      <c r="F58" s="43"/>
      <c r="G58" s="43"/>
      <c r="H58" s="191" t="str">
        <f>IF('2a.  Simple Form Data Entry'!E106="","  ",'2a.  Simple Form Data Entry'!E106)</f>
        <v xml:space="preserve">  </v>
      </c>
      <c r="I58" s="78">
        <f>'2a.  Simple Form Data Entry'!N106</f>
        <v>0</v>
      </c>
      <c r="J58" s="78">
        <f>'2a.  Simple Form Data Entry'!G106</f>
        <v>0</v>
      </c>
      <c r="K58" s="78">
        <f>'2a.  Simple Form Data Entry'!H106</f>
        <v>0</v>
      </c>
      <c r="L58" s="77">
        <f t="shared" si="10"/>
        <v>0</v>
      </c>
      <c r="M58" s="78">
        <f>'2a.  Simple Form Data Entry'!I106</f>
        <v>0</v>
      </c>
      <c r="N58" s="78">
        <f>'2a.  Simple Form Data Entry'!J106</f>
        <v>0</v>
      </c>
      <c r="O58" s="77">
        <f t="shared" si="11"/>
        <v>0</v>
      </c>
      <c r="P58" s="78">
        <f>'2a.  Simple Form Data Entry'!K106</f>
        <v>0</v>
      </c>
      <c r="Q58" s="78">
        <f>'2a.  Simple Form Data Entry'!L106</f>
        <v>0</v>
      </c>
      <c r="R58" s="77">
        <f t="shared" si="12"/>
        <v>0</v>
      </c>
      <c r="S58" s="80">
        <f>'2a.  Simple Form Data Entry'!M106</f>
        <v>0</v>
      </c>
      <c r="T58" s="11"/>
    </row>
    <row r="59" spans="1:20" ht="13.5" customHeight="1" hidden="1">
      <c r="A59" s="18"/>
      <c r="B59" s="396" t="s">
        <v>71</v>
      </c>
      <c r="C59" s="397"/>
      <c r="D59" s="43"/>
      <c r="E59" s="43"/>
      <c r="F59" s="43"/>
      <c r="G59" s="43"/>
      <c r="H59" s="191" t="str">
        <f>IF('2a.  Simple Form Data Entry'!E107="","  ",'2a.  Simple Form Data Entry'!E107)</f>
        <v xml:space="preserve">  </v>
      </c>
      <c r="I59" s="78">
        <f>'2a.  Simple Form Data Entry'!N107</f>
        <v>0</v>
      </c>
      <c r="J59" s="78">
        <f>'2a.  Simple Form Data Entry'!G107</f>
        <v>0</v>
      </c>
      <c r="K59" s="78">
        <f>'2a.  Simple Form Data Entry'!H107</f>
        <v>0</v>
      </c>
      <c r="L59" s="77">
        <f t="shared" si="10"/>
        <v>0</v>
      </c>
      <c r="M59" s="78">
        <f>'2a.  Simple Form Data Entry'!I107</f>
        <v>0</v>
      </c>
      <c r="N59" s="78">
        <f>'2a.  Simple Form Data Entry'!J107</f>
        <v>0</v>
      </c>
      <c r="O59" s="77">
        <f t="shared" si="11"/>
        <v>0</v>
      </c>
      <c r="P59" s="78">
        <f>'2a.  Simple Form Data Entry'!K107</f>
        <v>0</v>
      </c>
      <c r="Q59" s="78">
        <f>'2a.  Simple Form Data Entry'!L107</f>
        <v>0</v>
      </c>
      <c r="R59" s="77">
        <f t="shared" si="12"/>
        <v>0</v>
      </c>
      <c r="S59" s="80">
        <f>'2a.  Simple Form Data Entry'!M107</f>
        <v>0</v>
      </c>
      <c r="T59" s="11"/>
    </row>
    <row r="60" spans="1:20" ht="13.5" customHeight="1" hidden="1">
      <c r="A60" s="18"/>
      <c r="B60" s="383" t="s">
        <v>73</v>
      </c>
      <c r="C60" s="384"/>
      <c r="D60" s="43"/>
      <c r="E60" s="43"/>
      <c r="F60" s="43"/>
      <c r="G60" s="43"/>
      <c r="H60" s="191" t="str">
        <f>IF('2a.  Simple Form Data Entry'!E108="","  ",'2a.  Simple Form Data Entry'!E108)</f>
        <v xml:space="preserve">  </v>
      </c>
      <c r="I60" s="78">
        <f>'2a.  Simple Form Data Entry'!N108</f>
        <v>0</v>
      </c>
      <c r="J60" s="78">
        <f>'2a.  Simple Form Data Entry'!G108</f>
        <v>0</v>
      </c>
      <c r="K60" s="78">
        <f>'2a.  Simple Form Data Entry'!H108</f>
        <v>0</v>
      </c>
      <c r="L60" s="77">
        <f t="shared" si="10"/>
        <v>0</v>
      </c>
      <c r="M60" s="78">
        <f>'2a.  Simple Form Data Entry'!I108</f>
        <v>0</v>
      </c>
      <c r="N60" s="78">
        <f>'2a.  Simple Form Data Entry'!J108</f>
        <v>0</v>
      </c>
      <c r="O60" s="77">
        <f t="shared" si="11"/>
        <v>0</v>
      </c>
      <c r="P60" s="78">
        <f>'2a.  Simple Form Data Entry'!K108</f>
        <v>0</v>
      </c>
      <c r="Q60" s="78">
        <f>'2a.  Simple Form Data Entry'!L108</f>
        <v>0</v>
      </c>
      <c r="R60" s="77">
        <f t="shared" si="12"/>
        <v>0</v>
      </c>
      <c r="S60" s="80">
        <f>'2a.  Simple Form Data Entry'!M108</f>
        <v>0</v>
      </c>
      <c r="T60" s="11"/>
    </row>
    <row r="61" spans="1:20" ht="13.5" customHeight="1" hidden="1">
      <c r="A61" s="18"/>
      <c r="B61" s="396" t="s">
        <v>75</v>
      </c>
      <c r="C61" s="397"/>
      <c r="D61" s="43"/>
      <c r="E61" s="43"/>
      <c r="F61" s="43"/>
      <c r="G61" s="43"/>
      <c r="H61" s="191" t="str">
        <f>IF('2a.  Simple Form Data Entry'!E109="","  ",'2a.  Simple Form Data Entry'!E109)</f>
        <v xml:space="preserve">  </v>
      </c>
      <c r="I61" s="78">
        <f>'2a.  Simple Form Data Entry'!N109</f>
        <v>0</v>
      </c>
      <c r="J61" s="78">
        <f>'2a.  Simple Form Data Entry'!G109</f>
        <v>0</v>
      </c>
      <c r="K61" s="78">
        <f>'2a.  Simple Form Data Entry'!H109</f>
        <v>0</v>
      </c>
      <c r="L61" s="77">
        <f t="shared" si="10"/>
        <v>0</v>
      </c>
      <c r="M61" s="78">
        <f>'2a.  Simple Form Data Entry'!I109</f>
        <v>0</v>
      </c>
      <c r="N61" s="78">
        <f>'2a.  Simple Form Data Entry'!J109</f>
        <v>0</v>
      </c>
      <c r="O61" s="77">
        <f t="shared" si="11"/>
        <v>0</v>
      </c>
      <c r="P61" s="78">
        <f>'2a.  Simple Form Data Entry'!K109</f>
        <v>0</v>
      </c>
      <c r="Q61" s="78">
        <f>'2a.  Simple Form Data Entry'!L109</f>
        <v>0</v>
      </c>
      <c r="R61" s="77">
        <f t="shared" si="12"/>
        <v>0</v>
      </c>
      <c r="S61" s="80">
        <f>'2a.  Simple Form Data Entry'!M109</f>
        <v>0</v>
      </c>
      <c r="T61" s="11"/>
    </row>
    <row r="62" spans="1:20" ht="13.5" customHeight="1" hidden="1">
      <c r="A62" s="18"/>
      <c r="B62" s="385" t="s">
        <v>76</v>
      </c>
      <c r="C62" s="386"/>
      <c r="D62" s="43"/>
      <c r="E62" s="43"/>
      <c r="F62" s="43"/>
      <c r="G62" s="43"/>
      <c r="H62" s="191" t="str">
        <f>IF('2a.  Simple Form Data Entry'!E110="","  ",'2a.  Simple Form Data Entry'!E110)</f>
        <v xml:space="preserve">  </v>
      </c>
      <c r="I62" s="78">
        <f>'2a.  Simple Form Data Entry'!N110</f>
        <v>0</v>
      </c>
      <c r="J62" s="78">
        <f>'2a.  Simple Form Data Entry'!G110</f>
        <v>0</v>
      </c>
      <c r="K62" s="78">
        <f>'2a.  Simple Form Data Entry'!H110</f>
        <v>0</v>
      </c>
      <c r="L62" s="77">
        <f t="shared" si="10"/>
        <v>0</v>
      </c>
      <c r="M62" s="78">
        <f>'2a.  Simple Form Data Entry'!I110</f>
        <v>0</v>
      </c>
      <c r="N62" s="78">
        <f>'2a.  Simple Form Data Entry'!J110</f>
        <v>0</v>
      </c>
      <c r="O62" s="77">
        <f t="shared" si="11"/>
        <v>0</v>
      </c>
      <c r="P62" s="78">
        <f>'2a.  Simple Form Data Entry'!K110</f>
        <v>0</v>
      </c>
      <c r="Q62" s="78">
        <f>'2a.  Simple Form Data Entry'!L110</f>
        <v>0</v>
      </c>
      <c r="R62" s="77">
        <f t="shared" si="12"/>
        <v>0</v>
      </c>
      <c r="S62" s="80">
        <f>'2a.  Simple Form Data Entry'!M110</f>
        <v>0</v>
      </c>
      <c r="T62" s="11"/>
    </row>
    <row r="63" spans="1:20" ht="14.25" hidden="1">
      <c r="A63" s="25"/>
      <c r="B63" s="26"/>
      <c r="C63" s="27" t="s">
        <v>133</v>
      </c>
      <c r="D63" s="28"/>
      <c r="E63" s="28"/>
      <c r="F63" s="28"/>
      <c r="G63" s="28"/>
      <c r="H63" s="192"/>
      <c r="I63" s="60">
        <f aca="true" t="shared" si="15" ref="I63:S63">SUM(I56:I62)</f>
        <v>0</v>
      </c>
      <c r="J63" s="60">
        <f t="shared" si="15"/>
        <v>0</v>
      </c>
      <c r="K63" s="60">
        <f t="shared" si="15"/>
        <v>0</v>
      </c>
      <c r="L63" s="77">
        <f t="shared" si="10"/>
        <v>0</v>
      </c>
      <c r="M63" s="60">
        <f t="shared" si="15"/>
        <v>0</v>
      </c>
      <c r="N63" s="60">
        <f t="shared" si="15"/>
        <v>0</v>
      </c>
      <c r="O63" s="77">
        <f t="shared" si="11"/>
        <v>0</v>
      </c>
      <c r="P63" s="60">
        <f aca="true" t="shared" si="16" ref="P63:Q63">SUM(P56:P62)</f>
        <v>0</v>
      </c>
      <c r="Q63" s="60">
        <f t="shared" si="16"/>
        <v>0</v>
      </c>
      <c r="R63" s="77">
        <f t="shared" si="12"/>
        <v>0</v>
      </c>
      <c r="S63" s="61">
        <f t="shared" si="15"/>
        <v>0</v>
      </c>
      <c r="T63" s="11"/>
    </row>
    <row r="64" spans="1:20" ht="3" customHeight="1" hidden="1">
      <c r="A64" s="54"/>
      <c r="B64" s="55"/>
      <c r="C64" s="2"/>
      <c r="D64" s="22"/>
      <c r="E64" s="22"/>
      <c r="F64" s="22"/>
      <c r="G64" s="22"/>
      <c r="H64" s="193"/>
      <c r="I64" s="56"/>
      <c r="J64" s="57"/>
      <c r="K64" s="57"/>
      <c r="L64" s="77">
        <f t="shared" si="10"/>
        <v>0</v>
      </c>
      <c r="M64" s="58"/>
      <c r="N64" s="57"/>
      <c r="O64" s="77">
        <f t="shared" si="11"/>
        <v>0</v>
      </c>
      <c r="P64" s="57"/>
      <c r="Q64" s="57"/>
      <c r="R64" s="77">
        <f t="shared" si="12"/>
        <v>0</v>
      </c>
      <c r="S64" s="59"/>
      <c r="T64" s="11"/>
    </row>
    <row r="65" spans="1:20" ht="14.25" hidden="1">
      <c r="A65" s="387" t="str">
        <f>IF('2a.  Simple Form Data Entry'!E113="","   ",'2a.  Simple Form Data Entry'!E113)</f>
        <v xml:space="preserve">   </v>
      </c>
      <c r="B65" s="388"/>
      <c r="C65" s="389"/>
      <c r="D65" s="172" t="str">
        <f>IF(A65="   ","   ",IF(A65='2a.  Simple Form Data Entry'!$G$21,'2a.  Simple Form Data Entry'!J$21,IF(A65='2a.  Simple Form Data Entry'!$G$22,'2a.  Simple Form Data Entry'!J$22,IF(A65='2a.  Simple Form Data Entry'!$G$23,'2a.  Simple Form Data Entry'!J$23,IF(A65='2a.  Simple Form Data Entry'!$G$24,'2a.  Simple Form Data Entry'!$J$24,IF(A65='2a.  Simple Form Data Entry'!$G$25,'2a.  Simple Form Data Entry'!J$25,IF(A65='2a.  Simple Form Data Entry'!$G$26,'2a.  Simple Form Data Entry'!J$26,"   ")))))))</f>
        <v xml:space="preserve">   </v>
      </c>
      <c r="E65" s="86" t="str">
        <f>IF(A65="   ","   ",IF(A65='2a.  Simple Form Data Entry'!$G$21,'2a.  Simple Form Data Entry'!K$21,IF(A65='2a.  Simple Form Data Entry'!$G$22,'2a.  Simple Form Data Entry'!K$22,IF(A65='2a.  Simple Form Data Entry'!$G$23,'2a.  Simple Form Data Entry'!K$23,IF(A65='2a.  Simple Form Data Entry'!$G$24,'2a.  Simple Form Data Entry'!$K$24,IF(A65='2a.  Simple Form Data Entry'!G$25,'2a.  Simple Form Data Entry'!K$25,IF(A65='2a.  Simple Form Data Entry'!G$26,'2a.  Simple Form Data Entry'!K$26,"   ")))))))</f>
        <v xml:space="preserve">   </v>
      </c>
      <c r="F65" s="172" t="str">
        <f>IF(A65="   ","   ",IF(A65='2a.  Simple Form Data Entry'!$G$21,'2a.  Simple Form Data Entry'!L$21,IF(A65='2a.  Simple Form Data Entry'!$G$22,'2a.  Simple Form Data Entry'!L$22,IF(A65='2a.  Simple Form Data Entry'!$G$23,'2a.  Simple Form Data Entry'!L$23,IF(A65='2a.  Simple Form Data Entry'!$G$24,'2a.  Simple Form Data Entry'!$L$24,IF(A65='2a.  Simple Form Data Entry'!$G$25,'2a.  Simple Form Data Entry'!$L$25,IF(A65='2a.  Simple Form Data Entry'!$G$26,'2a.  Simple Form Data Entry'!$L$26,"   ")))))))</f>
        <v xml:space="preserve">   </v>
      </c>
      <c r="G65" s="76" t="str">
        <f>IF('2a.  Simple Form Data Entry'!I113="","   ",'2a.  Simple Form Data Entry'!I113)</f>
        <v xml:space="preserve"> </v>
      </c>
      <c r="H65" s="189"/>
      <c r="I65" s="46"/>
      <c r="J65" s="37"/>
      <c r="K65" s="37"/>
      <c r="L65" s="77">
        <f t="shared" si="10"/>
        <v>0</v>
      </c>
      <c r="M65" s="37"/>
      <c r="N65" s="37"/>
      <c r="O65" s="77">
        <f t="shared" si="11"/>
        <v>0</v>
      </c>
      <c r="P65" s="37"/>
      <c r="Q65" s="37"/>
      <c r="R65" s="77">
        <f t="shared" si="12"/>
        <v>0</v>
      </c>
      <c r="S65" s="38"/>
      <c r="T65" s="11"/>
    </row>
    <row r="66" spans="1:20" ht="13.5" customHeight="1" hidden="1">
      <c r="A66" s="18"/>
      <c r="B66" s="48" t="s">
        <v>65</v>
      </c>
      <c r="C66" s="19"/>
      <c r="D66" s="43"/>
      <c r="E66" s="43"/>
      <c r="F66" s="43"/>
      <c r="G66" s="43"/>
      <c r="H66" s="191" t="str">
        <f>IF('2a.  Simple Form Data Entry'!E115="","  ",'2a.  Simple Form Data Entry'!E115)</f>
        <v xml:space="preserve">  </v>
      </c>
      <c r="I66" s="78">
        <f>'2a.  Simple Form Data Entry'!N115</f>
        <v>0</v>
      </c>
      <c r="J66" s="78">
        <f>'2a.  Simple Form Data Entry'!G115</f>
        <v>0</v>
      </c>
      <c r="K66" s="78">
        <f>'2a.  Simple Form Data Entry'!H115</f>
        <v>0</v>
      </c>
      <c r="L66" s="77">
        <f t="shared" si="10"/>
        <v>0</v>
      </c>
      <c r="M66" s="78">
        <f>'2a.  Simple Form Data Entry'!I115</f>
        <v>0</v>
      </c>
      <c r="N66" s="78">
        <f>'2a.  Simple Form Data Entry'!J115</f>
        <v>0</v>
      </c>
      <c r="O66" s="77">
        <f t="shared" si="11"/>
        <v>0</v>
      </c>
      <c r="P66" s="78">
        <f>'2a.  Simple Form Data Entry'!K115</f>
        <v>0</v>
      </c>
      <c r="Q66" s="78">
        <f>'2a.  Simple Form Data Entry'!L115</f>
        <v>0</v>
      </c>
      <c r="R66" s="77">
        <f t="shared" si="12"/>
        <v>0</v>
      </c>
      <c r="S66" s="80">
        <f>'2a.  Simple Form Data Entry'!M115</f>
        <v>0</v>
      </c>
      <c r="T66" s="11"/>
    </row>
    <row r="67" spans="1:20" ht="13.5" customHeight="1" hidden="1">
      <c r="A67" s="18"/>
      <c r="B67" s="48" t="s">
        <v>67</v>
      </c>
      <c r="C67" s="19"/>
      <c r="D67" s="43"/>
      <c r="E67" s="43"/>
      <c r="F67" s="43"/>
      <c r="G67" s="43"/>
      <c r="H67" s="191" t="str">
        <f>IF('2a.  Simple Form Data Entry'!E116="","  ",'2a.  Simple Form Data Entry'!E116)</f>
        <v xml:space="preserve">  </v>
      </c>
      <c r="I67" s="78">
        <f>'2a.  Simple Form Data Entry'!N116</f>
        <v>0</v>
      </c>
      <c r="J67" s="78">
        <f>'2a.  Simple Form Data Entry'!G116</f>
        <v>0</v>
      </c>
      <c r="K67" s="78">
        <f>'2a.  Simple Form Data Entry'!H116</f>
        <v>0</v>
      </c>
      <c r="L67" s="77">
        <f t="shared" si="10"/>
        <v>0</v>
      </c>
      <c r="M67" s="78">
        <f>'2a.  Simple Form Data Entry'!I116</f>
        <v>0</v>
      </c>
      <c r="N67" s="78">
        <f>'2a.  Simple Form Data Entry'!J116</f>
        <v>0</v>
      </c>
      <c r="O67" s="77">
        <f t="shared" si="11"/>
        <v>0</v>
      </c>
      <c r="P67" s="78">
        <f>'2a.  Simple Form Data Entry'!K116</f>
        <v>0</v>
      </c>
      <c r="Q67" s="78">
        <f>'2a.  Simple Form Data Entry'!L116</f>
        <v>0</v>
      </c>
      <c r="R67" s="77">
        <f t="shared" si="12"/>
        <v>0</v>
      </c>
      <c r="S67" s="80">
        <f>'2a.  Simple Form Data Entry'!M116</f>
        <v>0</v>
      </c>
      <c r="T67" s="11"/>
    </row>
    <row r="68" spans="1:20" ht="13.5" customHeight="1" hidden="1">
      <c r="A68" s="18"/>
      <c r="B68" s="48" t="s">
        <v>69</v>
      </c>
      <c r="C68" s="19"/>
      <c r="D68" s="43"/>
      <c r="E68" s="43"/>
      <c r="F68" s="43"/>
      <c r="G68" s="43"/>
      <c r="H68" s="191" t="str">
        <f>IF('2a.  Simple Form Data Entry'!E117="","  ",'2a.  Simple Form Data Entry'!E117)</f>
        <v xml:space="preserve">  </v>
      </c>
      <c r="I68" s="78">
        <f>'2a.  Simple Form Data Entry'!N117</f>
        <v>0</v>
      </c>
      <c r="J68" s="78">
        <f>'2a.  Simple Form Data Entry'!G117</f>
        <v>0</v>
      </c>
      <c r="K68" s="78">
        <f>'2a.  Simple Form Data Entry'!H117</f>
        <v>0</v>
      </c>
      <c r="L68" s="77">
        <f t="shared" si="10"/>
        <v>0</v>
      </c>
      <c r="M68" s="78">
        <f>'2a.  Simple Form Data Entry'!I117</f>
        <v>0</v>
      </c>
      <c r="N68" s="78">
        <f>'2a.  Simple Form Data Entry'!J117</f>
        <v>0</v>
      </c>
      <c r="O68" s="77">
        <f t="shared" si="11"/>
        <v>0</v>
      </c>
      <c r="P68" s="78">
        <f>'2a.  Simple Form Data Entry'!K117</f>
        <v>0</v>
      </c>
      <c r="Q68" s="78">
        <f>'2a.  Simple Form Data Entry'!L117</f>
        <v>0</v>
      </c>
      <c r="R68" s="77">
        <f t="shared" si="12"/>
        <v>0</v>
      </c>
      <c r="S68" s="80">
        <f>'2a.  Simple Form Data Entry'!M117</f>
        <v>0</v>
      </c>
      <c r="T68" s="11"/>
    </row>
    <row r="69" spans="1:20" ht="13.5" customHeight="1" hidden="1">
      <c r="A69" s="18"/>
      <c r="B69" s="396" t="s">
        <v>71</v>
      </c>
      <c r="C69" s="397"/>
      <c r="D69" s="43"/>
      <c r="E69" s="43"/>
      <c r="F69" s="43"/>
      <c r="G69" s="43"/>
      <c r="H69" s="191" t="str">
        <f>IF('2a.  Simple Form Data Entry'!E118="","  ",'2a.  Simple Form Data Entry'!E118)</f>
        <v xml:space="preserve">  </v>
      </c>
      <c r="I69" s="78">
        <f>'2a.  Simple Form Data Entry'!N118</f>
        <v>0</v>
      </c>
      <c r="J69" s="78">
        <f>'2a.  Simple Form Data Entry'!G118</f>
        <v>0</v>
      </c>
      <c r="K69" s="78">
        <f>'2a.  Simple Form Data Entry'!H118</f>
        <v>0</v>
      </c>
      <c r="L69" s="77">
        <f t="shared" si="10"/>
        <v>0</v>
      </c>
      <c r="M69" s="78">
        <f>'2a.  Simple Form Data Entry'!I118</f>
        <v>0</v>
      </c>
      <c r="N69" s="78">
        <f>'2a.  Simple Form Data Entry'!J118</f>
        <v>0</v>
      </c>
      <c r="O69" s="77">
        <f t="shared" si="11"/>
        <v>0</v>
      </c>
      <c r="P69" s="78">
        <f>'2a.  Simple Form Data Entry'!K118</f>
        <v>0</v>
      </c>
      <c r="Q69" s="78">
        <f>'2a.  Simple Form Data Entry'!L118</f>
        <v>0</v>
      </c>
      <c r="R69" s="77">
        <f t="shared" si="12"/>
        <v>0</v>
      </c>
      <c r="S69" s="80">
        <f>'2a.  Simple Form Data Entry'!M118</f>
        <v>0</v>
      </c>
      <c r="T69" s="11"/>
    </row>
    <row r="70" spans="1:20" ht="13.5" customHeight="1" hidden="1">
      <c r="A70" s="18"/>
      <c r="B70" s="383" t="s">
        <v>73</v>
      </c>
      <c r="C70" s="384"/>
      <c r="D70" s="43"/>
      <c r="E70" s="43"/>
      <c r="F70" s="43"/>
      <c r="G70" s="43"/>
      <c r="H70" s="191" t="str">
        <f>IF('2a.  Simple Form Data Entry'!E119="","  ",'2a.  Simple Form Data Entry'!E119)</f>
        <v xml:space="preserve">  </v>
      </c>
      <c r="I70" s="78">
        <f>'2a.  Simple Form Data Entry'!N119</f>
        <v>0</v>
      </c>
      <c r="J70" s="78">
        <f>'2a.  Simple Form Data Entry'!G119</f>
        <v>0</v>
      </c>
      <c r="K70" s="78">
        <f>'2a.  Simple Form Data Entry'!H119</f>
        <v>0</v>
      </c>
      <c r="L70" s="77">
        <f t="shared" si="10"/>
        <v>0</v>
      </c>
      <c r="M70" s="78">
        <f>'2a.  Simple Form Data Entry'!I119</f>
        <v>0</v>
      </c>
      <c r="N70" s="78">
        <f>'2a.  Simple Form Data Entry'!J119</f>
        <v>0</v>
      </c>
      <c r="O70" s="77">
        <f t="shared" si="11"/>
        <v>0</v>
      </c>
      <c r="P70" s="78">
        <f>'2a.  Simple Form Data Entry'!K119</f>
        <v>0</v>
      </c>
      <c r="Q70" s="78">
        <f>'2a.  Simple Form Data Entry'!L119</f>
        <v>0</v>
      </c>
      <c r="R70" s="77">
        <f t="shared" si="12"/>
        <v>0</v>
      </c>
      <c r="S70" s="80">
        <f>'2a.  Simple Form Data Entry'!M119</f>
        <v>0</v>
      </c>
      <c r="T70" s="11"/>
    </row>
    <row r="71" spans="1:20" ht="13.5" customHeight="1" hidden="1">
      <c r="A71" s="18"/>
      <c r="B71" s="396" t="s">
        <v>75</v>
      </c>
      <c r="C71" s="397"/>
      <c r="D71" s="43"/>
      <c r="E71" s="43"/>
      <c r="F71" s="43"/>
      <c r="G71" s="43"/>
      <c r="H71" s="191" t="str">
        <f>IF('2a.  Simple Form Data Entry'!E120="","  ",'2a.  Simple Form Data Entry'!E120)</f>
        <v xml:space="preserve">  </v>
      </c>
      <c r="I71" s="78">
        <f>'2a.  Simple Form Data Entry'!N120</f>
        <v>0</v>
      </c>
      <c r="J71" s="78">
        <f>'2a.  Simple Form Data Entry'!G120</f>
        <v>0</v>
      </c>
      <c r="K71" s="78">
        <f>'2a.  Simple Form Data Entry'!H120</f>
        <v>0</v>
      </c>
      <c r="L71" s="77">
        <f t="shared" si="10"/>
        <v>0</v>
      </c>
      <c r="M71" s="78">
        <f>'2a.  Simple Form Data Entry'!I120</f>
        <v>0</v>
      </c>
      <c r="N71" s="78">
        <f>'2a.  Simple Form Data Entry'!J120</f>
        <v>0</v>
      </c>
      <c r="O71" s="77">
        <f t="shared" si="11"/>
        <v>0</v>
      </c>
      <c r="P71" s="78">
        <f>'2a.  Simple Form Data Entry'!K120</f>
        <v>0</v>
      </c>
      <c r="Q71" s="78">
        <f>'2a.  Simple Form Data Entry'!L120</f>
        <v>0</v>
      </c>
      <c r="R71" s="77">
        <f t="shared" si="12"/>
        <v>0</v>
      </c>
      <c r="S71" s="80">
        <f>'2a.  Simple Form Data Entry'!M120</f>
        <v>0</v>
      </c>
      <c r="T71" s="11"/>
    </row>
    <row r="72" spans="1:20" ht="13.5" customHeight="1" hidden="1">
      <c r="A72" s="18"/>
      <c r="B72" s="385" t="s">
        <v>76</v>
      </c>
      <c r="C72" s="386"/>
      <c r="D72" s="43"/>
      <c r="E72" s="43"/>
      <c r="F72" s="43"/>
      <c r="G72" s="43"/>
      <c r="H72" s="191" t="str">
        <f>IF('2a.  Simple Form Data Entry'!E121="","  ",'2a.  Simple Form Data Entry'!E121)</f>
        <v xml:space="preserve">  </v>
      </c>
      <c r="I72" s="78">
        <f>'2a.  Simple Form Data Entry'!N121</f>
        <v>0</v>
      </c>
      <c r="J72" s="78">
        <f>'2a.  Simple Form Data Entry'!G121</f>
        <v>0</v>
      </c>
      <c r="K72" s="78">
        <f>'2a.  Simple Form Data Entry'!H121</f>
        <v>0</v>
      </c>
      <c r="L72" s="77">
        <f t="shared" si="10"/>
        <v>0</v>
      </c>
      <c r="M72" s="78">
        <f>'2a.  Simple Form Data Entry'!I121</f>
        <v>0</v>
      </c>
      <c r="N72" s="78">
        <f>'2a.  Simple Form Data Entry'!J121</f>
        <v>0</v>
      </c>
      <c r="O72" s="77">
        <f t="shared" si="11"/>
        <v>0</v>
      </c>
      <c r="P72" s="78">
        <f>'2a.  Simple Form Data Entry'!K121</f>
        <v>0</v>
      </c>
      <c r="Q72" s="78">
        <f>'2a.  Simple Form Data Entry'!L121</f>
        <v>0</v>
      </c>
      <c r="R72" s="77">
        <f t="shared" si="12"/>
        <v>0</v>
      </c>
      <c r="S72" s="80">
        <f>'2a.  Simple Form Data Entry'!M121</f>
        <v>0</v>
      </c>
      <c r="T72" s="11"/>
    </row>
    <row r="73" spans="1:20" ht="14.25" hidden="1">
      <c r="A73" s="25"/>
      <c r="B73" s="26"/>
      <c r="C73" s="27" t="s">
        <v>133</v>
      </c>
      <c r="D73" s="28"/>
      <c r="E73" s="28"/>
      <c r="F73" s="28"/>
      <c r="G73" s="28"/>
      <c r="H73" s="192"/>
      <c r="I73" s="60">
        <f aca="true" t="shared" si="17" ref="I73:S73">SUM(I66:I72)</f>
        <v>0</v>
      </c>
      <c r="J73" s="60">
        <f t="shared" si="17"/>
        <v>0</v>
      </c>
      <c r="K73" s="60">
        <f t="shared" si="17"/>
        <v>0</v>
      </c>
      <c r="L73" s="77">
        <f t="shared" si="10"/>
        <v>0</v>
      </c>
      <c r="M73" s="60">
        <f t="shared" si="17"/>
        <v>0</v>
      </c>
      <c r="N73" s="60">
        <f t="shared" si="17"/>
        <v>0</v>
      </c>
      <c r="O73" s="77">
        <f t="shared" si="11"/>
        <v>0</v>
      </c>
      <c r="P73" s="60">
        <f aca="true" t="shared" si="18" ref="P73:Q73">SUM(P66:P72)</f>
        <v>0</v>
      </c>
      <c r="Q73" s="60">
        <f t="shared" si="18"/>
        <v>0</v>
      </c>
      <c r="R73" s="77">
        <f t="shared" si="12"/>
        <v>0</v>
      </c>
      <c r="S73" s="61">
        <f t="shared" si="17"/>
        <v>0</v>
      </c>
      <c r="T73" s="11"/>
    </row>
    <row r="74" spans="1:20" ht="3" customHeight="1" hidden="1">
      <c r="A74" s="54"/>
      <c r="B74" s="55"/>
      <c r="C74" s="2"/>
      <c r="D74" s="22"/>
      <c r="E74" s="22"/>
      <c r="F74" s="22"/>
      <c r="G74" s="22"/>
      <c r="H74" s="193"/>
      <c r="I74" s="56"/>
      <c r="J74" s="57"/>
      <c r="K74" s="57"/>
      <c r="L74" s="77">
        <f t="shared" si="10"/>
        <v>0</v>
      </c>
      <c r="M74" s="58"/>
      <c r="N74" s="57"/>
      <c r="O74" s="77">
        <f t="shared" si="11"/>
        <v>0</v>
      </c>
      <c r="P74" s="57"/>
      <c r="Q74" s="57"/>
      <c r="R74" s="77">
        <f t="shared" si="12"/>
        <v>0</v>
      </c>
      <c r="S74" s="59"/>
      <c r="T74" s="11"/>
    </row>
    <row r="75" spans="1:20" ht="14.25" hidden="1">
      <c r="A75" s="387" t="str">
        <f>IF('2a.  Simple Form Data Entry'!E124="","   ",'2a.  Simple Form Data Entry'!E124)</f>
        <v xml:space="preserve">   </v>
      </c>
      <c r="B75" s="388"/>
      <c r="C75" s="389"/>
      <c r="D75" s="172" t="str">
        <f>IF(A75="   ","   ",IF(A75='2a.  Simple Form Data Entry'!$G$21,'2a.  Simple Form Data Entry'!J$21,IF(A75='2a.  Simple Form Data Entry'!$G$22,'2a.  Simple Form Data Entry'!J$22,IF(A75='2a.  Simple Form Data Entry'!$G$23,'2a.  Simple Form Data Entry'!J$23,IF(A75='2a.  Simple Form Data Entry'!$G$24,'2a.  Simple Form Data Entry'!$J$24,IF(A75='2a.  Simple Form Data Entry'!$G$25,'2a.  Simple Form Data Entry'!J$25,IF(A75='2a.  Simple Form Data Entry'!$G$26,'2a.  Simple Form Data Entry'!J$26,"   ")))))))</f>
        <v xml:space="preserve">   </v>
      </c>
      <c r="E75" s="86" t="str">
        <f>IF(A75="   ","   ",IF(A75='2a.  Simple Form Data Entry'!$G$21,'2a.  Simple Form Data Entry'!K$21,IF(A75='2a.  Simple Form Data Entry'!$G$22,'2a.  Simple Form Data Entry'!K$22,IF(A75='2a.  Simple Form Data Entry'!$G$23,'2a.  Simple Form Data Entry'!K$23,IF(A75='2a.  Simple Form Data Entry'!$G$24,'2a.  Simple Form Data Entry'!$K$24,IF(A75='2a.  Simple Form Data Entry'!G$25,'2a.  Simple Form Data Entry'!K$25,IF(A75='2a.  Simple Form Data Entry'!G$26,'2a.  Simple Form Data Entry'!K$26,"   ")))))))</f>
        <v xml:space="preserve">   </v>
      </c>
      <c r="F75" s="172" t="str">
        <f>IF(A75="   ","   ",IF(A75='2a.  Simple Form Data Entry'!$G$21,'2a.  Simple Form Data Entry'!L$21,IF(A75='2a.  Simple Form Data Entry'!$G$22,'2a.  Simple Form Data Entry'!L$22,IF(A75='2a.  Simple Form Data Entry'!$G$23,'2a.  Simple Form Data Entry'!L$23,IF(A75='2a.  Simple Form Data Entry'!$G$24,'2a.  Simple Form Data Entry'!$L$24,IF(A75='2a.  Simple Form Data Entry'!$G$25,'2a.  Simple Form Data Entry'!$L$25,IF(A75='2a.  Simple Form Data Entry'!$G$26,'2a.  Simple Form Data Entry'!$L$26,"   ")))))))</f>
        <v xml:space="preserve">   </v>
      </c>
      <c r="G75" s="76" t="str">
        <f>IF('2a.  Simple Form Data Entry'!I124="","   ",'2a.  Simple Form Data Entry'!I124)</f>
        <v xml:space="preserve"> </v>
      </c>
      <c r="H75" s="189"/>
      <c r="I75" s="46"/>
      <c r="J75" s="37"/>
      <c r="K75" s="37"/>
      <c r="L75" s="77">
        <f t="shared" si="10"/>
        <v>0</v>
      </c>
      <c r="M75" s="37"/>
      <c r="N75" s="37"/>
      <c r="O75" s="77">
        <f t="shared" si="11"/>
        <v>0</v>
      </c>
      <c r="P75" s="37"/>
      <c r="Q75" s="37"/>
      <c r="R75" s="77">
        <f t="shared" si="12"/>
        <v>0</v>
      </c>
      <c r="S75" s="38"/>
      <c r="T75" s="11"/>
    </row>
    <row r="76" spans="1:20" ht="14.25" hidden="1">
      <c r="A76" s="18"/>
      <c r="B76" s="48" t="s">
        <v>65</v>
      </c>
      <c r="C76" s="19"/>
      <c r="D76" s="43"/>
      <c r="E76" s="43"/>
      <c r="F76" s="43"/>
      <c r="G76" s="43"/>
      <c r="H76" s="191" t="str">
        <f>IF('2a.  Simple Form Data Entry'!E126="","  ",'2a.  Simple Form Data Entry'!E126)</f>
        <v xml:space="preserve">  </v>
      </c>
      <c r="I76" s="78">
        <f>'2a.  Simple Form Data Entry'!N126</f>
        <v>0</v>
      </c>
      <c r="J76" s="78">
        <f>'2a.  Simple Form Data Entry'!G126</f>
        <v>0</v>
      </c>
      <c r="K76" s="78">
        <f>'2a.  Simple Form Data Entry'!H126</f>
        <v>0</v>
      </c>
      <c r="L76" s="77">
        <f t="shared" si="10"/>
        <v>0</v>
      </c>
      <c r="M76" s="78">
        <f>'2a.  Simple Form Data Entry'!I126</f>
        <v>0</v>
      </c>
      <c r="N76" s="78">
        <f>'2a.  Simple Form Data Entry'!J126</f>
        <v>0</v>
      </c>
      <c r="O76" s="77">
        <f t="shared" si="11"/>
        <v>0</v>
      </c>
      <c r="P76" s="78">
        <f>'2a.  Simple Form Data Entry'!K126</f>
        <v>0</v>
      </c>
      <c r="Q76" s="78">
        <f>'2a.  Simple Form Data Entry'!L126</f>
        <v>0</v>
      </c>
      <c r="R76" s="77">
        <f t="shared" si="12"/>
        <v>0</v>
      </c>
      <c r="S76" s="100">
        <f>'2a.  Simple Form Data Entry'!M126</f>
        <v>0</v>
      </c>
      <c r="T76" s="11"/>
    </row>
    <row r="77" spans="1:20" ht="14.25" hidden="1">
      <c r="A77" s="18"/>
      <c r="B77" s="48" t="s">
        <v>67</v>
      </c>
      <c r="C77" s="19"/>
      <c r="D77" s="43"/>
      <c r="E77" s="43"/>
      <c r="F77" s="43"/>
      <c r="G77" s="43"/>
      <c r="H77" s="191" t="str">
        <f>IF('2a.  Simple Form Data Entry'!E127="","  ",'2a.  Simple Form Data Entry'!E127)</f>
        <v xml:space="preserve">  </v>
      </c>
      <c r="I77" s="78">
        <f>'2a.  Simple Form Data Entry'!N127</f>
        <v>0</v>
      </c>
      <c r="J77" s="78">
        <f>'2a.  Simple Form Data Entry'!G127</f>
        <v>0</v>
      </c>
      <c r="K77" s="78">
        <f>'2a.  Simple Form Data Entry'!H127</f>
        <v>0</v>
      </c>
      <c r="L77" s="77">
        <f t="shared" si="10"/>
        <v>0</v>
      </c>
      <c r="M77" s="78">
        <f>'2a.  Simple Form Data Entry'!I127</f>
        <v>0</v>
      </c>
      <c r="N77" s="78">
        <f>'2a.  Simple Form Data Entry'!J127</f>
        <v>0</v>
      </c>
      <c r="O77" s="77">
        <f t="shared" si="11"/>
        <v>0</v>
      </c>
      <c r="P77" s="78">
        <f>'2a.  Simple Form Data Entry'!K127</f>
        <v>0</v>
      </c>
      <c r="Q77" s="78">
        <f>'2a.  Simple Form Data Entry'!L127</f>
        <v>0</v>
      </c>
      <c r="R77" s="77">
        <f t="shared" si="12"/>
        <v>0</v>
      </c>
      <c r="S77" s="100">
        <f>'2a.  Simple Form Data Entry'!M127</f>
        <v>0</v>
      </c>
      <c r="T77" s="11"/>
    </row>
    <row r="78" spans="1:20" ht="14.25" hidden="1">
      <c r="A78" s="18"/>
      <c r="B78" s="48" t="s">
        <v>69</v>
      </c>
      <c r="C78" s="19"/>
      <c r="D78" s="43"/>
      <c r="E78" s="43"/>
      <c r="F78" s="43"/>
      <c r="G78" s="43"/>
      <c r="H78" s="191" t="str">
        <f>IF('2a.  Simple Form Data Entry'!E128="","  ",'2a.  Simple Form Data Entry'!E128)</f>
        <v xml:space="preserve">  </v>
      </c>
      <c r="I78" s="78">
        <f>'2a.  Simple Form Data Entry'!N128</f>
        <v>0</v>
      </c>
      <c r="J78" s="78">
        <f>'2a.  Simple Form Data Entry'!G128</f>
        <v>0</v>
      </c>
      <c r="K78" s="78">
        <f>'2a.  Simple Form Data Entry'!H128</f>
        <v>0</v>
      </c>
      <c r="L78" s="77">
        <f t="shared" si="10"/>
        <v>0</v>
      </c>
      <c r="M78" s="78">
        <f>'2a.  Simple Form Data Entry'!I128</f>
        <v>0</v>
      </c>
      <c r="N78" s="78">
        <f>'2a.  Simple Form Data Entry'!J128</f>
        <v>0</v>
      </c>
      <c r="O78" s="77">
        <f t="shared" si="11"/>
        <v>0</v>
      </c>
      <c r="P78" s="78">
        <f>'2a.  Simple Form Data Entry'!K128</f>
        <v>0</v>
      </c>
      <c r="Q78" s="78">
        <f>'2a.  Simple Form Data Entry'!L128</f>
        <v>0</v>
      </c>
      <c r="R78" s="77">
        <f t="shared" si="12"/>
        <v>0</v>
      </c>
      <c r="S78" s="100">
        <f>'2a.  Simple Form Data Entry'!M128</f>
        <v>0</v>
      </c>
      <c r="T78" s="11"/>
    </row>
    <row r="79" spans="1:20" ht="14.25" hidden="1">
      <c r="A79" s="18"/>
      <c r="B79" s="396" t="s">
        <v>71</v>
      </c>
      <c r="C79" s="397"/>
      <c r="D79" s="43"/>
      <c r="E79" s="43"/>
      <c r="F79" s="43"/>
      <c r="G79" s="43"/>
      <c r="H79" s="191" t="str">
        <f>IF('2a.  Simple Form Data Entry'!E129="","  ",'2a.  Simple Form Data Entry'!E129)</f>
        <v xml:space="preserve">  </v>
      </c>
      <c r="I79" s="78">
        <f>'2a.  Simple Form Data Entry'!N129</f>
        <v>0</v>
      </c>
      <c r="J79" s="78">
        <f>'2a.  Simple Form Data Entry'!G129</f>
        <v>0</v>
      </c>
      <c r="K79" s="78">
        <f>'2a.  Simple Form Data Entry'!H129</f>
        <v>0</v>
      </c>
      <c r="L79" s="77">
        <f t="shared" si="10"/>
        <v>0</v>
      </c>
      <c r="M79" s="78">
        <f>'2a.  Simple Form Data Entry'!I129</f>
        <v>0</v>
      </c>
      <c r="N79" s="78">
        <f>'2a.  Simple Form Data Entry'!J129</f>
        <v>0</v>
      </c>
      <c r="O79" s="77">
        <f t="shared" si="11"/>
        <v>0</v>
      </c>
      <c r="P79" s="78">
        <f>'2a.  Simple Form Data Entry'!K129</f>
        <v>0</v>
      </c>
      <c r="Q79" s="78">
        <f>'2a.  Simple Form Data Entry'!L129</f>
        <v>0</v>
      </c>
      <c r="R79" s="77">
        <f t="shared" si="12"/>
        <v>0</v>
      </c>
      <c r="S79" s="100">
        <f>'2a.  Simple Form Data Entry'!M129</f>
        <v>0</v>
      </c>
      <c r="T79" s="11"/>
    </row>
    <row r="80" spans="1:20" ht="14.25" hidden="1">
      <c r="A80" s="18"/>
      <c r="B80" s="383" t="s">
        <v>73</v>
      </c>
      <c r="C80" s="384"/>
      <c r="D80" s="43"/>
      <c r="E80" s="43"/>
      <c r="F80" s="43"/>
      <c r="G80" s="43"/>
      <c r="H80" s="191" t="str">
        <f>IF('2a.  Simple Form Data Entry'!E130="","  ",'2a.  Simple Form Data Entry'!E130)</f>
        <v xml:space="preserve">  </v>
      </c>
      <c r="I80" s="78">
        <f>'2a.  Simple Form Data Entry'!N130</f>
        <v>0</v>
      </c>
      <c r="J80" s="78">
        <f>'2a.  Simple Form Data Entry'!G130</f>
        <v>0</v>
      </c>
      <c r="K80" s="78">
        <f>'2a.  Simple Form Data Entry'!H130</f>
        <v>0</v>
      </c>
      <c r="L80" s="77">
        <f t="shared" si="10"/>
        <v>0</v>
      </c>
      <c r="M80" s="78">
        <f>'2a.  Simple Form Data Entry'!I130</f>
        <v>0</v>
      </c>
      <c r="N80" s="78">
        <f>'2a.  Simple Form Data Entry'!J130</f>
        <v>0</v>
      </c>
      <c r="O80" s="77">
        <f t="shared" si="11"/>
        <v>0</v>
      </c>
      <c r="P80" s="78">
        <f>'2a.  Simple Form Data Entry'!K130</f>
        <v>0</v>
      </c>
      <c r="Q80" s="78">
        <f>'2a.  Simple Form Data Entry'!L130</f>
        <v>0</v>
      </c>
      <c r="R80" s="77">
        <f t="shared" si="12"/>
        <v>0</v>
      </c>
      <c r="S80" s="100">
        <f>'2a.  Simple Form Data Entry'!M130</f>
        <v>0</v>
      </c>
      <c r="T80" s="11"/>
    </row>
    <row r="81" spans="1:20" ht="14.25" hidden="1">
      <c r="A81" s="18"/>
      <c r="B81" s="396" t="s">
        <v>75</v>
      </c>
      <c r="C81" s="397"/>
      <c r="D81" s="43"/>
      <c r="E81" s="43"/>
      <c r="F81" s="43"/>
      <c r="G81" s="43"/>
      <c r="H81" s="191" t="str">
        <f>IF('2a.  Simple Form Data Entry'!E131="","  ",'2a.  Simple Form Data Entry'!E131)</f>
        <v xml:space="preserve">  </v>
      </c>
      <c r="I81" s="78">
        <f>'2a.  Simple Form Data Entry'!N131</f>
        <v>0</v>
      </c>
      <c r="J81" s="78">
        <f>'2a.  Simple Form Data Entry'!G131</f>
        <v>0</v>
      </c>
      <c r="K81" s="78">
        <f>'2a.  Simple Form Data Entry'!H131</f>
        <v>0</v>
      </c>
      <c r="L81" s="77">
        <f t="shared" si="10"/>
        <v>0</v>
      </c>
      <c r="M81" s="78">
        <f>'2a.  Simple Form Data Entry'!I131</f>
        <v>0</v>
      </c>
      <c r="N81" s="78">
        <f>'2a.  Simple Form Data Entry'!J131</f>
        <v>0</v>
      </c>
      <c r="O81" s="77">
        <f t="shared" si="11"/>
        <v>0</v>
      </c>
      <c r="P81" s="78">
        <f>'2a.  Simple Form Data Entry'!K131</f>
        <v>0</v>
      </c>
      <c r="Q81" s="78">
        <f>'2a.  Simple Form Data Entry'!L131</f>
        <v>0</v>
      </c>
      <c r="R81" s="77">
        <f t="shared" si="12"/>
        <v>0</v>
      </c>
      <c r="S81" s="100">
        <f>'2a.  Simple Form Data Entry'!M131</f>
        <v>0</v>
      </c>
      <c r="T81" s="11"/>
    </row>
    <row r="82" spans="1:20" ht="14.25" hidden="1">
      <c r="A82" s="18"/>
      <c r="B82" s="385" t="s">
        <v>76</v>
      </c>
      <c r="C82" s="386"/>
      <c r="D82" s="43"/>
      <c r="E82" s="43"/>
      <c r="F82" s="43"/>
      <c r="G82" s="43"/>
      <c r="H82" s="191" t="str">
        <f>IF('2a.  Simple Form Data Entry'!E132="","  ",'2a.  Simple Form Data Entry'!E132)</f>
        <v xml:space="preserve">  </v>
      </c>
      <c r="I82" s="78">
        <f>'2a.  Simple Form Data Entry'!N132</f>
        <v>0</v>
      </c>
      <c r="J82" s="78">
        <f>'2a.  Simple Form Data Entry'!G132</f>
        <v>0</v>
      </c>
      <c r="K82" s="78">
        <f>'2a.  Simple Form Data Entry'!H132</f>
        <v>0</v>
      </c>
      <c r="L82" s="77">
        <f t="shared" si="10"/>
        <v>0</v>
      </c>
      <c r="M82" s="78">
        <f>'2a.  Simple Form Data Entry'!I132</f>
        <v>0</v>
      </c>
      <c r="N82" s="78">
        <f>'2a.  Simple Form Data Entry'!J132</f>
        <v>0</v>
      </c>
      <c r="O82" s="77">
        <f t="shared" si="11"/>
        <v>0</v>
      </c>
      <c r="P82" s="78">
        <f>'2a.  Simple Form Data Entry'!K132</f>
        <v>0</v>
      </c>
      <c r="Q82" s="78">
        <f>'2a.  Simple Form Data Entry'!L132</f>
        <v>0</v>
      </c>
      <c r="R82" s="77">
        <f t="shared" si="12"/>
        <v>0</v>
      </c>
      <c r="S82" s="100">
        <f>'2a.  Simple Form Data Entry'!M132</f>
        <v>0</v>
      </c>
      <c r="T82" s="11"/>
    </row>
    <row r="83" spans="1:20" ht="14.25" hidden="1">
      <c r="A83" s="25"/>
      <c r="B83" s="26"/>
      <c r="C83" s="27" t="s">
        <v>133</v>
      </c>
      <c r="D83" s="28"/>
      <c r="E83" s="28"/>
      <c r="F83" s="28"/>
      <c r="G83" s="28"/>
      <c r="H83" s="192"/>
      <c r="I83" s="60">
        <f aca="true" t="shared" si="19" ref="I83:S83">SUM(I76:I82)</f>
        <v>0</v>
      </c>
      <c r="J83" s="60">
        <f t="shared" si="19"/>
        <v>0</v>
      </c>
      <c r="K83" s="60">
        <f t="shared" si="19"/>
        <v>0</v>
      </c>
      <c r="L83" s="77">
        <f t="shared" si="10"/>
        <v>0</v>
      </c>
      <c r="M83" s="60">
        <f t="shared" si="19"/>
        <v>0</v>
      </c>
      <c r="N83" s="60">
        <f t="shared" si="19"/>
        <v>0</v>
      </c>
      <c r="O83" s="77">
        <f t="shared" si="11"/>
        <v>0</v>
      </c>
      <c r="P83" s="60">
        <f aca="true" t="shared" si="20" ref="P83:Q83">SUM(P76:P82)</f>
        <v>0</v>
      </c>
      <c r="Q83" s="60">
        <f t="shared" si="20"/>
        <v>0</v>
      </c>
      <c r="R83" s="77">
        <f t="shared" si="12"/>
        <v>0</v>
      </c>
      <c r="S83" s="61">
        <f t="shared" si="19"/>
        <v>0</v>
      </c>
      <c r="T83" s="11"/>
    </row>
    <row r="84" spans="1:20" ht="3" customHeight="1" hidden="1">
      <c r="A84" s="54"/>
      <c r="B84" s="55"/>
      <c r="C84" s="2"/>
      <c r="D84" s="22"/>
      <c r="E84" s="22"/>
      <c r="F84" s="22"/>
      <c r="G84" s="22"/>
      <c r="H84" s="193"/>
      <c r="I84" s="56"/>
      <c r="J84" s="57"/>
      <c r="K84" s="57"/>
      <c r="L84" s="77">
        <f t="shared" si="10"/>
        <v>0</v>
      </c>
      <c r="M84" s="58"/>
      <c r="N84" s="57"/>
      <c r="O84" s="77">
        <f t="shared" si="11"/>
        <v>0</v>
      </c>
      <c r="P84" s="57"/>
      <c r="Q84" s="57"/>
      <c r="R84" s="77">
        <f t="shared" si="12"/>
        <v>0</v>
      </c>
      <c r="S84" s="59"/>
      <c r="T84" s="11"/>
    </row>
    <row r="85" spans="1:20" ht="14.25" hidden="1">
      <c r="A85" s="387" t="str">
        <f>IF('2a.  Simple Form Data Entry'!E135="","   ",'2a.  Simple Form Data Entry'!E135)</f>
        <v xml:space="preserve">   </v>
      </c>
      <c r="B85" s="388"/>
      <c r="C85" s="389"/>
      <c r="D85" s="172" t="str">
        <f>IF(A85="   ","   ",IF(A85='2a.  Simple Form Data Entry'!$G$21,'2a.  Simple Form Data Entry'!J$21,IF(A85='2a.  Simple Form Data Entry'!$G$22,'2a.  Simple Form Data Entry'!J$22,IF(A85='2a.  Simple Form Data Entry'!$G$23,'2a.  Simple Form Data Entry'!J$23,IF(A85='2a.  Simple Form Data Entry'!$G$24,'2a.  Simple Form Data Entry'!$J$24,IF(A85='2a.  Simple Form Data Entry'!$G$25,'2a.  Simple Form Data Entry'!J$25,IF(A85='2a.  Simple Form Data Entry'!$G$26,'2a.  Simple Form Data Entry'!J$26,"   ")))))))</f>
        <v xml:space="preserve">   </v>
      </c>
      <c r="E85" s="86" t="str">
        <f>IF(A85="   ","   ",IF(A85='2a.  Simple Form Data Entry'!$G$21,'2a.  Simple Form Data Entry'!K$21,IF(A85='2a.  Simple Form Data Entry'!$G$22,'2a.  Simple Form Data Entry'!K$22,IF(A85='2a.  Simple Form Data Entry'!$G$23,'2a.  Simple Form Data Entry'!K$23,IF(A85='2a.  Simple Form Data Entry'!$G$24,'2a.  Simple Form Data Entry'!$K$24,IF(A85='2a.  Simple Form Data Entry'!G$25,'2a.  Simple Form Data Entry'!K$25,IF(A85='2a.  Simple Form Data Entry'!G$26,'2a.  Simple Form Data Entry'!K$26,"   ")))))))</f>
        <v xml:space="preserve">   </v>
      </c>
      <c r="F85" s="172" t="str">
        <f>IF(A85="   ","   ",IF(A85='2a.  Simple Form Data Entry'!$G$21,'2a.  Simple Form Data Entry'!L$21,IF(A85='2a.  Simple Form Data Entry'!$G$22,'2a.  Simple Form Data Entry'!L$22,IF(A85='2a.  Simple Form Data Entry'!$G$23,'2a.  Simple Form Data Entry'!L$23,IF(A85='2a.  Simple Form Data Entry'!$G$24,'2a.  Simple Form Data Entry'!$L$24,IF(A85='2a.  Simple Form Data Entry'!$G$25,'2a.  Simple Form Data Entry'!$L$25,IF(A85='2a.  Simple Form Data Entry'!$G$26,'2a.  Simple Form Data Entry'!$L$26,"   ")))))))</f>
        <v xml:space="preserve">   </v>
      </c>
      <c r="G85" s="76" t="str">
        <f>IF('2a.  Simple Form Data Entry'!I135="","   ",'2a.  Simple Form Data Entry'!I135)</f>
        <v xml:space="preserve"> </v>
      </c>
      <c r="H85" s="189"/>
      <c r="I85" s="46"/>
      <c r="J85" s="37"/>
      <c r="K85" s="37"/>
      <c r="L85" s="77">
        <f t="shared" si="10"/>
        <v>0</v>
      </c>
      <c r="M85" s="37"/>
      <c r="N85" s="37"/>
      <c r="O85" s="77">
        <f t="shared" si="11"/>
        <v>0</v>
      </c>
      <c r="P85" s="37"/>
      <c r="Q85" s="37"/>
      <c r="R85" s="77">
        <f t="shared" si="12"/>
        <v>0</v>
      </c>
      <c r="S85" s="38"/>
      <c r="T85" s="11"/>
    </row>
    <row r="86" spans="1:20" ht="14.25" hidden="1">
      <c r="A86" s="18"/>
      <c r="B86" s="48" t="s">
        <v>65</v>
      </c>
      <c r="C86" s="19"/>
      <c r="D86" s="43"/>
      <c r="E86" s="43"/>
      <c r="F86" s="43"/>
      <c r="G86" s="43"/>
      <c r="H86" s="191" t="str">
        <f>IF('2a.  Simple Form Data Entry'!E137="","  ",'2a.  Simple Form Data Entry'!E137)</f>
        <v xml:space="preserve">  </v>
      </c>
      <c r="I86" s="78">
        <f>'2a.  Simple Form Data Entry'!N137</f>
        <v>0</v>
      </c>
      <c r="J86" s="78">
        <f>'2a.  Simple Form Data Entry'!G137</f>
        <v>0</v>
      </c>
      <c r="K86" s="78">
        <f>'2a.  Simple Form Data Entry'!H137</f>
        <v>0</v>
      </c>
      <c r="L86" s="77">
        <f t="shared" si="10"/>
        <v>0</v>
      </c>
      <c r="M86" s="78">
        <f>'2a.  Simple Form Data Entry'!I137</f>
        <v>0</v>
      </c>
      <c r="N86" s="78">
        <f>'2a.  Simple Form Data Entry'!J137</f>
        <v>0</v>
      </c>
      <c r="O86" s="77">
        <f t="shared" si="11"/>
        <v>0</v>
      </c>
      <c r="P86" s="78">
        <f>'2a.  Simple Form Data Entry'!K137</f>
        <v>0</v>
      </c>
      <c r="Q86" s="78">
        <f>'2a.  Simple Form Data Entry'!L137</f>
        <v>0</v>
      </c>
      <c r="R86" s="77">
        <f t="shared" si="12"/>
        <v>0</v>
      </c>
      <c r="S86" s="100">
        <f>'2a.  Simple Form Data Entry'!M137</f>
        <v>0</v>
      </c>
      <c r="T86" s="11"/>
    </row>
    <row r="87" spans="1:20" ht="14.25" hidden="1">
      <c r="A87" s="18"/>
      <c r="B87" s="48" t="s">
        <v>67</v>
      </c>
      <c r="C87" s="19"/>
      <c r="D87" s="43"/>
      <c r="E87" s="43"/>
      <c r="F87" s="43"/>
      <c r="G87" s="43"/>
      <c r="H87" s="191" t="str">
        <f>IF('2a.  Simple Form Data Entry'!E138="","  ",'2a.  Simple Form Data Entry'!E138)</f>
        <v xml:space="preserve">  </v>
      </c>
      <c r="I87" s="78">
        <f>'2a.  Simple Form Data Entry'!N138</f>
        <v>0</v>
      </c>
      <c r="J87" s="78">
        <f>'2a.  Simple Form Data Entry'!G138</f>
        <v>0</v>
      </c>
      <c r="K87" s="78">
        <f>'2a.  Simple Form Data Entry'!H138</f>
        <v>0</v>
      </c>
      <c r="L87" s="77">
        <f t="shared" si="10"/>
        <v>0</v>
      </c>
      <c r="M87" s="78">
        <f>'2a.  Simple Form Data Entry'!I138</f>
        <v>0</v>
      </c>
      <c r="N87" s="78">
        <f>'2a.  Simple Form Data Entry'!J138</f>
        <v>0</v>
      </c>
      <c r="O87" s="77">
        <f t="shared" si="11"/>
        <v>0</v>
      </c>
      <c r="P87" s="78">
        <f>'2a.  Simple Form Data Entry'!K138</f>
        <v>0</v>
      </c>
      <c r="Q87" s="78">
        <f>'2a.  Simple Form Data Entry'!L138</f>
        <v>0</v>
      </c>
      <c r="R87" s="77">
        <f t="shared" si="12"/>
        <v>0</v>
      </c>
      <c r="S87" s="100">
        <f>'2a.  Simple Form Data Entry'!M138</f>
        <v>0</v>
      </c>
      <c r="T87" s="11"/>
    </row>
    <row r="88" spans="1:20" ht="14.25" hidden="1">
      <c r="A88" s="18"/>
      <c r="B88" s="48" t="s">
        <v>69</v>
      </c>
      <c r="C88" s="19"/>
      <c r="D88" s="43"/>
      <c r="E88" s="43"/>
      <c r="F88" s="43"/>
      <c r="G88" s="43"/>
      <c r="H88" s="191" t="str">
        <f>IF('2a.  Simple Form Data Entry'!E139="","  ",'2a.  Simple Form Data Entry'!E139)</f>
        <v xml:space="preserve">  </v>
      </c>
      <c r="I88" s="78">
        <f>'2a.  Simple Form Data Entry'!N139</f>
        <v>0</v>
      </c>
      <c r="J88" s="78">
        <f>'2a.  Simple Form Data Entry'!G139</f>
        <v>0</v>
      </c>
      <c r="K88" s="78">
        <f>'2a.  Simple Form Data Entry'!H139</f>
        <v>0</v>
      </c>
      <c r="L88" s="77">
        <f t="shared" si="10"/>
        <v>0</v>
      </c>
      <c r="M88" s="78">
        <f>'2a.  Simple Form Data Entry'!I139</f>
        <v>0</v>
      </c>
      <c r="N88" s="78">
        <f>'2a.  Simple Form Data Entry'!J139</f>
        <v>0</v>
      </c>
      <c r="O88" s="77">
        <f t="shared" si="11"/>
        <v>0</v>
      </c>
      <c r="P88" s="78">
        <f>'2a.  Simple Form Data Entry'!K139</f>
        <v>0</v>
      </c>
      <c r="Q88" s="78">
        <f>'2a.  Simple Form Data Entry'!L139</f>
        <v>0</v>
      </c>
      <c r="R88" s="77">
        <f t="shared" si="12"/>
        <v>0</v>
      </c>
      <c r="S88" s="100">
        <f>'2a.  Simple Form Data Entry'!M139</f>
        <v>0</v>
      </c>
      <c r="T88" s="11"/>
    </row>
    <row r="89" spans="1:20" ht="14.25" hidden="1">
      <c r="A89" s="18"/>
      <c r="B89" s="396" t="s">
        <v>71</v>
      </c>
      <c r="C89" s="397"/>
      <c r="D89" s="43"/>
      <c r="E89" s="43"/>
      <c r="F89" s="43"/>
      <c r="G89" s="43"/>
      <c r="H89" s="191" t="str">
        <f>IF('2a.  Simple Form Data Entry'!E140="","  ",'2a.  Simple Form Data Entry'!E140)</f>
        <v xml:space="preserve">  </v>
      </c>
      <c r="I89" s="78">
        <f>'2a.  Simple Form Data Entry'!N140</f>
        <v>0</v>
      </c>
      <c r="J89" s="78">
        <f>'2a.  Simple Form Data Entry'!G140</f>
        <v>0</v>
      </c>
      <c r="K89" s="78">
        <f>'2a.  Simple Form Data Entry'!H140</f>
        <v>0</v>
      </c>
      <c r="L89" s="77">
        <f t="shared" si="10"/>
        <v>0</v>
      </c>
      <c r="M89" s="78">
        <f>'2a.  Simple Form Data Entry'!I140</f>
        <v>0</v>
      </c>
      <c r="N89" s="78">
        <f>'2a.  Simple Form Data Entry'!J140</f>
        <v>0</v>
      </c>
      <c r="O89" s="77">
        <f t="shared" si="11"/>
        <v>0</v>
      </c>
      <c r="P89" s="78">
        <f>'2a.  Simple Form Data Entry'!K140</f>
        <v>0</v>
      </c>
      <c r="Q89" s="78">
        <f>'2a.  Simple Form Data Entry'!L140</f>
        <v>0</v>
      </c>
      <c r="R89" s="77">
        <f t="shared" si="12"/>
        <v>0</v>
      </c>
      <c r="S89" s="100">
        <f>'2a.  Simple Form Data Entry'!M140</f>
        <v>0</v>
      </c>
      <c r="T89" s="11"/>
    </row>
    <row r="90" spans="1:20" ht="14.25" hidden="1">
      <c r="A90" s="18"/>
      <c r="B90" s="383" t="s">
        <v>73</v>
      </c>
      <c r="C90" s="384"/>
      <c r="D90" s="43"/>
      <c r="E90" s="43"/>
      <c r="F90" s="43"/>
      <c r="G90" s="43"/>
      <c r="H90" s="191" t="str">
        <f>IF('2a.  Simple Form Data Entry'!E141="","  ",'2a.  Simple Form Data Entry'!E141)</f>
        <v xml:space="preserve">  </v>
      </c>
      <c r="I90" s="78">
        <f>'2a.  Simple Form Data Entry'!N141</f>
        <v>0</v>
      </c>
      <c r="J90" s="78">
        <f>'2a.  Simple Form Data Entry'!G141</f>
        <v>0</v>
      </c>
      <c r="K90" s="78">
        <f>'2a.  Simple Form Data Entry'!H141</f>
        <v>0</v>
      </c>
      <c r="L90" s="77">
        <f t="shared" si="10"/>
        <v>0</v>
      </c>
      <c r="M90" s="78">
        <f>'2a.  Simple Form Data Entry'!I141</f>
        <v>0</v>
      </c>
      <c r="N90" s="78">
        <f>'2a.  Simple Form Data Entry'!J141</f>
        <v>0</v>
      </c>
      <c r="O90" s="77">
        <f t="shared" si="11"/>
        <v>0</v>
      </c>
      <c r="P90" s="78">
        <f>'2a.  Simple Form Data Entry'!K141</f>
        <v>0</v>
      </c>
      <c r="Q90" s="78">
        <f>'2a.  Simple Form Data Entry'!L141</f>
        <v>0</v>
      </c>
      <c r="R90" s="77">
        <f t="shared" si="12"/>
        <v>0</v>
      </c>
      <c r="S90" s="100">
        <f>'2a.  Simple Form Data Entry'!M141</f>
        <v>0</v>
      </c>
      <c r="T90" s="11"/>
    </row>
    <row r="91" spans="1:20" ht="14.25" hidden="1">
      <c r="A91" s="18"/>
      <c r="B91" s="396" t="s">
        <v>75</v>
      </c>
      <c r="C91" s="397"/>
      <c r="D91" s="43"/>
      <c r="E91" s="43"/>
      <c r="F91" s="43"/>
      <c r="G91" s="43"/>
      <c r="H91" s="191" t="str">
        <f>IF('2a.  Simple Form Data Entry'!E142="","  ",'2a.  Simple Form Data Entry'!E142)</f>
        <v xml:space="preserve">  </v>
      </c>
      <c r="I91" s="78">
        <f>'2a.  Simple Form Data Entry'!N142</f>
        <v>0</v>
      </c>
      <c r="J91" s="78">
        <f>'2a.  Simple Form Data Entry'!G142</f>
        <v>0</v>
      </c>
      <c r="K91" s="78">
        <f>'2a.  Simple Form Data Entry'!H142</f>
        <v>0</v>
      </c>
      <c r="L91" s="77">
        <f t="shared" si="10"/>
        <v>0</v>
      </c>
      <c r="M91" s="78">
        <f>'2a.  Simple Form Data Entry'!I142</f>
        <v>0</v>
      </c>
      <c r="N91" s="78">
        <f>'2a.  Simple Form Data Entry'!J142</f>
        <v>0</v>
      </c>
      <c r="O91" s="77">
        <f t="shared" si="11"/>
        <v>0</v>
      </c>
      <c r="P91" s="78">
        <f>'2a.  Simple Form Data Entry'!K142</f>
        <v>0</v>
      </c>
      <c r="Q91" s="78">
        <f>'2a.  Simple Form Data Entry'!L142</f>
        <v>0</v>
      </c>
      <c r="R91" s="77">
        <f t="shared" si="12"/>
        <v>0</v>
      </c>
      <c r="S91" s="100">
        <f>'2a.  Simple Form Data Entry'!M142</f>
        <v>0</v>
      </c>
      <c r="T91" s="11"/>
    </row>
    <row r="92" spans="1:20" ht="14.25" hidden="1">
      <c r="A92" s="18"/>
      <c r="B92" s="385" t="s">
        <v>76</v>
      </c>
      <c r="C92" s="386"/>
      <c r="D92" s="43"/>
      <c r="E92" s="43"/>
      <c r="F92" s="43"/>
      <c r="G92" s="43"/>
      <c r="H92" s="194" t="str">
        <f>IF('2a.  Simple Form Data Entry'!E143="","  ",'2a.  Simple Form Data Entry'!E143)</f>
        <v xml:space="preserve">  </v>
      </c>
      <c r="I92" s="78">
        <f>'2a.  Simple Form Data Entry'!N143</f>
        <v>0</v>
      </c>
      <c r="J92" s="78">
        <f>'2a.  Simple Form Data Entry'!G143</f>
        <v>0</v>
      </c>
      <c r="K92" s="78">
        <f>'2a.  Simple Form Data Entry'!H143</f>
        <v>0</v>
      </c>
      <c r="L92" s="77">
        <f t="shared" si="10"/>
        <v>0</v>
      </c>
      <c r="M92" s="78">
        <f>'2a.  Simple Form Data Entry'!I143</f>
        <v>0</v>
      </c>
      <c r="N92" s="78">
        <f>'2a.  Simple Form Data Entry'!J143</f>
        <v>0</v>
      </c>
      <c r="O92" s="77">
        <f t="shared" si="11"/>
        <v>0</v>
      </c>
      <c r="P92" s="78">
        <f>'2a.  Simple Form Data Entry'!K143</f>
        <v>0</v>
      </c>
      <c r="Q92" s="78">
        <f>'2a.  Simple Form Data Entry'!L143</f>
        <v>0</v>
      </c>
      <c r="R92" s="77">
        <f t="shared" si="12"/>
        <v>0</v>
      </c>
      <c r="S92" s="100">
        <f>'2a.  Simple Form Data Entry'!M143</f>
        <v>0</v>
      </c>
      <c r="T92" s="11"/>
    </row>
    <row r="93" spans="1:20" ht="12.75" customHeight="1" hidden="1">
      <c r="A93" s="25"/>
      <c r="B93" s="26"/>
      <c r="C93" s="27" t="s">
        <v>133</v>
      </c>
      <c r="D93" s="28"/>
      <c r="E93" s="28"/>
      <c r="F93" s="28"/>
      <c r="G93" s="28"/>
      <c r="H93" s="195"/>
      <c r="I93" s="60">
        <f aca="true" t="shared" si="21" ref="I93:S93">SUM(I86:I92)</f>
        <v>0</v>
      </c>
      <c r="J93" s="60">
        <f t="shared" si="21"/>
        <v>0</v>
      </c>
      <c r="K93" s="60">
        <f t="shared" si="21"/>
        <v>0</v>
      </c>
      <c r="L93" s="77">
        <f t="shared" si="10"/>
        <v>0</v>
      </c>
      <c r="M93" s="60">
        <f t="shared" si="21"/>
        <v>0</v>
      </c>
      <c r="N93" s="60">
        <f t="shared" si="21"/>
        <v>0</v>
      </c>
      <c r="O93" s="77">
        <f t="shared" si="11"/>
        <v>0</v>
      </c>
      <c r="P93" s="60">
        <f aca="true" t="shared" si="22" ref="P93:Q93">SUM(P86:P92)</f>
        <v>0</v>
      </c>
      <c r="Q93" s="60">
        <f t="shared" si="22"/>
        <v>0</v>
      </c>
      <c r="R93" s="77">
        <f t="shared" si="12"/>
        <v>0</v>
      </c>
      <c r="S93" s="61">
        <f t="shared" si="21"/>
        <v>0</v>
      </c>
      <c r="T93" s="11"/>
    </row>
    <row r="94" spans="1:19" ht="3" customHeight="1" hidden="1">
      <c r="A94" s="29"/>
      <c r="B94" s="2"/>
      <c r="C94" s="2"/>
      <c r="D94" s="30"/>
      <c r="E94" s="30"/>
      <c r="F94" s="30"/>
      <c r="G94" s="31"/>
      <c r="H94" s="196"/>
      <c r="I94" s="32"/>
      <c r="J94" s="33"/>
      <c r="K94" s="33"/>
      <c r="L94" s="77">
        <f t="shared" si="10"/>
        <v>0</v>
      </c>
      <c r="M94" s="34"/>
      <c r="N94" s="33"/>
      <c r="O94" s="77">
        <f t="shared" si="11"/>
        <v>0</v>
      </c>
      <c r="P94" s="33"/>
      <c r="Q94" s="33"/>
      <c r="R94" s="77">
        <f t="shared" si="12"/>
        <v>0</v>
      </c>
      <c r="S94" s="35"/>
    </row>
    <row r="95" spans="1:20" ht="15" thickBot="1">
      <c r="A95" s="5"/>
      <c r="B95" s="6"/>
      <c r="C95" s="273" t="s">
        <v>134</v>
      </c>
      <c r="D95" s="7"/>
      <c r="E95" s="7"/>
      <c r="F95" s="7"/>
      <c r="G95" s="20"/>
      <c r="H95" s="197"/>
      <c r="I95" s="53">
        <f aca="true" t="shared" si="23" ref="I95:S95">I73+I63+I53+I43+I83+I93</f>
        <v>1711742</v>
      </c>
      <c r="J95" s="53">
        <f t="shared" si="23"/>
        <v>333184.7500000005</v>
      </c>
      <c r="K95" s="53">
        <f t="shared" si="23"/>
        <v>0</v>
      </c>
      <c r="L95" s="53">
        <f t="shared" si="10"/>
        <v>333184.7500000005</v>
      </c>
      <c r="M95" s="53">
        <f t="shared" si="23"/>
        <v>15000</v>
      </c>
      <c r="N95" s="53">
        <f t="shared" si="23"/>
        <v>0</v>
      </c>
      <c r="O95" s="53">
        <f t="shared" si="11"/>
        <v>15000</v>
      </c>
      <c r="P95" s="53">
        <f aca="true" t="shared" si="24" ref="P95:Q95">P73+P63+P53+P43+P83+P93</f>
        <v>5000</v>
      </c>
      <c r="Q95" s="53">
        <f t="shared" si="24"/>
        <v>200000</v>
      </c>
      <c r="R95" s="53">
        <f t="shared" si="12"/>
        <v>205000</v>
      </c>
      <c r="S95" s="62">
        <f t="shared" si="23"/>
        <v>0</v>
      </c>
      <c r="T95" s="4"/>
    </row>
    <row r="96" spans="1:20" ht="3" customHeight="1" thickBot="1">
      <c r="A96" s="2"/>
      <c r="B96" s="2"/>
      <c r="C96" s="2"/>
      <c r="D96" s="2"/>
      <c r="E96" s="2"/>
      <c r="F96" s="2"/>
      <c r="G96" s="40"/>
      <c r="H96" s="40"/>
      <c r="I96" s="40"/>
      <c r="J96" s="41"/>
      <c r="K96" s="41"/>
      <c r="L96" s="41"/>
      <c r="M96" s="41"/>
      <c r="N96" s="41"/>
      <c r="O96" s="41"/>
      <c r="P96" s="41"/>
      <c r="Q96" s="41"/>
      <c r="R96" s="41"/>
      <c r="S96" s="4"/>
      <c r="T96" s="4"/>
    </row>
    <row r="97" spans="1:20" ht="22.5" customHeight="1" thickBot="1" thickTop="1">
      <c r="A97" s="412" t="s">
        <v>135</v>
      </c>
      <c r="B97" s="412"/>
      <c r="C97" s="412"/>
      <c r="D97" s="412"/>
      <c r="E97" s="412"/>
      <c r="F97" s="412"/>
      <c r="G97" s="412"/>
      <c r="H97" s="412"/>
      <c r="I97" s="412"/>
      <c r="J97" s="412"/>
      <c r="K97" s="412"/>
      <c r="L97" s="412"/>
      <c r="M97" s="412"/>
      <c r="N97" s="412"/>
      <c r="O97" s="412"/>
      <c r="P97" s="412"/>
      <c r="Q97" s="412"/>
      <c r="R97" s="412"/>
      <c r="S97" s="412"/>
      <c r="T97" s="4"/>
    </row>
    <row r="98" spans="1:20" ht="3" customHeight="1" thickTop="1">
      <c r="A98" s="2"/>
      <c r="B98" s="2"/>
      <c r="C98" s="2"/>
      <c r="D98" s="2"/>
      <c r="E98" s="2"/>
      <c r="F98" s="2"/>
      <c r="G98" s="40"/>
      <c r="H98" s="40"/>
      <c r="I98" s="40"/>
      <c r="J98" s="41"/>
      <c r="K98" s="41"/>
      <c r="L98" s="41"/>
      <c r="M98" s="41"/>
      <c r="N98" s="41"/>
      <c r="O98" s="41"/>
      <c r="P98" s="41"/>
      <c r="Q98" s="41"/>
      <c r="R98" s="41"/>
      <c r="S98" s="4"/>
      <c r="T98" s="4"/>
    </row>
    <row r="99" spans="1:20" ht="15.75">
      <c r="A99" s="36" t="s">
        <v>136</v>
      </c>
      <c r="B99" s="2"/>
      <c r="C99" s="2"/>
      <c r="D99" s="2"/>
      <c r="E99" s="2"/>
      <c r="F99" s="2"/>
      <c r="G99" s="40"/>
      <c r="H99" s="40"/>
      <c r="I99" s="40"/>
      <c r="J99" s="41"/>
      <c r="K99" s="41"/>
      <c r="L99" s="41"/>
      <c r="M99" s="41"/>
      <c r="N99" s="41"/>
      <c r="O99" s="41"/>
      <c r="P99" s="41"/>
      <c r="Q99" s="41"/>
      <c r="R99" s="41"/>
      <c r="S99" s="41"/>
      <c r="T99" s="41"/>
    </row>
    <row r="100" spans="1:20" ht="3" customHeight="1" thickBot="1">
      <c r="A100" s="2"/>
      <c r="B100" s="2"/>
      <c r="C100" s="2"/>
      <c r="D100" s="2"/>
      <c r="E100" s="2"/>
      <c r="F100" s="2"/>
      <c r="G100" s="40"/>
      <c r="H100" s="40"/>
      <c r="I100" s="40"/>
      <c r="J100" s="41"/>
      <c r="K100" s="41"/>
      <c r="L100" s="41"/>
      <c r="M100" s="41"/>
      <c r="N100" s="41"/>
      <c r="O100" s="41"/>
      <c r="P100" s="41"/>
      <c r="Q100" s="41"/>
      <c r="R100" s="41"/>
      <c r="S100" s="41"/>
      <c r="T100" s="41"/>
    </row>
    <row r="101" spans="1:20" ht="15" customHeight="1">
      <c r="A101" s="390" t="s">
        <v>79</v>
      </c>
      <c r="B101" s="391"/>
      <c r="C101" s="392"/>
      <c r="D101" s="425" t="s">
        <v>137</v>
      </c>
      <c r="E101" s="425" t="s">
        <v>30</v>
      </c>
      <c r="F101" s="447" t="s">
        <v>31</v>
      </c>
      <c r="G101" s="425" t="s">
        <v>80</v>
      </c>
      <c r="H101" s="438" t="s">
        <v>94</v>
      </c>
      <c r="I101" s="290"/>
      <c r="J101" s="181">
        <f>'2a.  Simple Form Data Entry'!G19</f>
        <v>2021</v>
      </c>
      <c r="K101" s="323" t="str">
        <f>'2a.  Simple Form Data Entry'!H155</f>
        <v>NA</v>
      </c>
      <c r="L101" s="449" t="str">
        <f>CONCATENATE(L24," Appropriation Change")</f>
        <v>2021 / 2022 Appropriation Change</v>
      </c>
      <c r="P101" s="41"/>
      <c r="Q101" s="289"/>
      <c r="R101" s="431" t="s">
        <v>138</v>
      </c>
      <c r="S101" s="432"/>
      <c r="T101" s="41"/>
    </row>
    <row r="102" spans="1:20" ht="27.75" customHeight="1" thickBot="1">
      <c r="A102" s="393"/>
      <c r="B102" s="394"/>
      <c r="C102" s="395"/>
      <c r="D102" s="426"/>
      <c r="E102" s="426"/>
      <c r="F102" s="448"/>
      <c r="G102" s="426"/>
      <c r="H102" s="439"/>
      <c r="I102" s="291"/>
      <c r="J102" s="182" t="s">
        <v>96</v>
      </c>
      <c r="K102" s="324" t="str">
        <f>'2a.  Simple Form Data Entry'!H156</f>
        <v xml:space="preserve"> </v>
      </c>
      <c r="L102" s="450"/>
      <c r="P102" s="41"/>
      <c r="Q102" s="289"/>
      <c r="R102" s="433"/>
      <c r="S102" s="434"/>
      <c r="T102" s="41"/>
    </row>
    <row r="103" spans="1:20" ht="47.25" customHeight="1">
      <c r="A103" s="96" t="str">
        <f>IF('2a.  Simple Form Data Entry'!C157="","   ",'2a.  Simple Form Data Entry'!C157)</f>
        <v xml:space="preserve">   </v>
      </c>
      <c r="B103" s="75"/>
      <c r="C103" s="75"/>
      <c r="D103" s="172" t="str">
        <f>IF(A103="   ","   ",IF(A103='2a.  Simple Form Data Entry'!$G$21,'2a.  Simple Form Data Entry'!J$21,IF(A103='2a.  Simple Form Data Entry'!$G$22,'2a.  Simple Form Data Entry'!J$22,IF(A103='2a.  Simple Form Data Entry'!$G$23,'2a.  Simple Form Data Entry'!J$23,IF(A103='2a.  Simple Form Data Entry'!$G$24,'2a.  Simple Form Data Entry'!$J$24,IF(A103='2a.  Simple Form Data Entry'!$G$25,'2a.  Simple Form Data Entry'!J$25,IF(A103='2a.  Simple Form Data Entry'!$G$26,'2a.  Simple Form Data Entry'!J$26,"   ")))))))</f>
        <v xml:space="preserve">   </v>
      </c>
      <c r="E103" s="86" t="str">
        <f>IF(A103="   ","   ",IF(A103='2a.  Simple Form Data Entry'!$G$21,'2a.  Simple Form Data Entry'!K$21,IF(A103='2a.  Simple Form Data Entry'!$G$22,'2a.  Simple Form Data Entry'!K$22,IF(A103='2a.  Simple Form Data Entry'!$G$23,'2a.  Simple Form Data Entry'!K$23,IF(A103='2a.  Simple Form Data Entry'!$G$24,'2a.  Simple Form Data Entry'!$K$24,IF(A103='2a.  Simple Form Data Entry'!G$25,'2a.  Simple Form Data Entry'!K$25,IF(A103='2a.  Simple Form Data Entry'!G$26,'2a.  Simple Form Data Entry'!K$26,"   ")))))))</f>
        <v xml:space="preserve">   </v>
      </c>
      <c r="F103" s="172" t="str">
        <f>IF(A103="   ","   ",IF(A103='2a.  Simple Form Data Entry'!$G$21,'2a.  Simple Form Data Entry'!L$21,IF(A103='2a.  Simple Form Data Entry'!$G$22,'2a.  Simple Form Data Entry'!L$22,IF(A103='2a.  Simple Form Data Entry'!$G$23,'2a.  Simple Form Data Entry'!L$23,IF(A103='2a.  Simple Form Data Entry'!$G$24,'2a.  Simple Form Data Entry'!$L$24,IF(A103='2a.  Simple Form Data Entry'!G$25,'2a.  Simple Form Data Entry'!L$25,IF(A103='2a.  Simple Form Data Entry'!G$26,'2a.  Simple Form Data Entry'!L$26,"   ")))))))</f>
        <v xml:space="preserve">   </v>
      </c>
      <c r="G103" s="87" t="str">
        <f>IF('2a.  Simple Form Data Entry'!C157="","   ",'2a.  Simple Form Data Entry'!D157)</f>
        <v xml:space="preserve">   </v>
      </c>
      <c r="H103" s="188" t="str">
        <f>IF('2a.  Simple Form Data Entry'!F151="Y","The transaction was anticipated in the current budget; no supplemental appropriation is required.",IF(A103="","",IF('2a.  Simple Form Data Entry'!F152="Y","The cost of the transaction can be accommodated within existing appropriation authority; no supplemental appropriation is required",'2a.  Simple Form Data Entry'!E157)))</f>
        <v>The transaction was anticipated in the current budget; no supplemental appropriation is required.</v>
      </c>
      <c r="I103" s="292"/>
      <c r="J103" s="97">
        <f>'2a.  Simple Form Data Entry'!G157</f>
        <v>0</v>
      </c>
      <c r="K103" s="97">
        <f>'2a.  Simple Form Data Entry'!H157</f>
        <v>0</v>
      </c>
      <c r="L103" s="286">
        <f>J103+K103</f>
        <v>0</v>
      </c>
      <c r="P103" s="41"/>
      <c r="Q103" s="279"/>
      <c r="R103" s="427">
        <f>'2a.  Simple Form Data Entry'!J157</f>
        <v>0</v>
      </c>
      <c r="S103" s="428"/>
      <c r="T103" s="41"/>
    </row>
    <row r="104" spans="1:20" ht="14.25">
      <c r="A104" s="96" t="str">
        <f>IF('2a.  Simple Form Data Entry'!C158="","   ",'2a.  Simple Form Data Entry'!C158)</f>
        <v xml:space="preserve">   </v>
      </c>
      <c r="B104" s="72"/>
      <c r="C104" s="72"/>
      <c r="D104" s="172" t="str">
        <f>IF(A104="   ","   ",IF(A104='2a.  Simple Form Data Entry'!$G$21,'2a.  Simple Form Data Entry'!J$21,IF(A104='2a.  Simple Form Data Entry'!$G$22,'2a.  Simple Form Data Entry'!J$22,IF(A104='2a.  Simple Form Data Entry'!$G$23,'2a.  Simple Form Data Entry'!J$23,IF(A104='2a.  Simple Form Data Entry'!$G$24,'2a.  Simple Form Data Entry'!$J$24,IF(A104='2a.  Simple Form Data Entry'!$G$25,'2a.  Simple Form Data Entry'!J$25,IF(A104='2a.  Simple Form Data Entry'!$G$26,'2a.  Simple Form Data Entry'!J$26,"   ")))))))</f>
        <v xml:space="preserve">   </v>
      </c>
      <c r="E104" s="86" t="str">
        <f>IF(A104="   ","   ",IF(A104='2a.  Simple Form Data Entry'!$G$21,'2a.  Simple Form Data Entry'!K$21,IF(A104='2a.  Simple Form Data Entry'!$G$22,'2a.  Simple Form Data Entry'!K$22,IF(A104='2a.  Simple Form Data Entry'!$G$23,'2a.  Simple Form Data Entry'!K$23,IF(A104='2a.  Simple Form Data Entry'!$G$24,'2a.  Simple Form Data Entry'!$K$24,IF(A104='2a.  Simple Form Data Entry'!G$25,'2a.  Simple Form Data Entry'!K$25,IF(A104='2a.  Simple Form Data Entry'!G$26,'2a.  Simple Form Data Entry'!K$26,"   ")))))))</f>
        <v xml:space="preserve">   </v>
      </c>
      <c r="F104" s="172" t="str">
        <f>IF(A104="   ","   ",IF(A104='2a.  Simple Form Data Entry'!$G$21,'2a.  Simple Form Data Entry'!L$21,IF(A104='2a.  Simple Form Data Entry'!$G$22,'2a.  Simple Form Data Entry'!L$22,IF(A104='2a.  Simple Form Data Entry'!$G$23,'2a.  Simple Form Data Entry'!L$23,IF(A104='2a.  Simple Form Data Entry'!$G$24,'2a.  Simple Form Data Entry'!$L$24,IF(A104='2a.  Simple Form Data Entry'!G$25,'2a.  Simple Form Data Entry'!L$25,IF(A104='2a.  Simple Form Data Entry'!G$26,'2a.  Simple Form Data Entry'!L$26,"   ")))))))</f>
        <v xml:space="preserve">   </v>
      </c>
      <c r="G104" s="87" t="str">
        <f>IF('2a.  Simple Form Data Entry'!C158="","   ",'2a.  Simple Form Data Entry'!D158)</f>
        <v xml:space="preserve">   </v>
      </c>
      <c r="H104" s="191" t="str">
        <f>IF('2a.  Simple Form Data Entry'!E158=0,"  ",'2a.  Simple Form Data Entry'!E158)</f>
        <v xml:space="preserve">  </v>
      </c>
      <c r="I104" s="292"/>
      <c r="J104" s="79">
        <f>'2a.  Simple Form Data Entry'!G158</f>
        <v>0</v>
      </c>
      <c r="K104" s="79">
        <f>'2a.  Simple Form Data Entry'!H158</f>
        <v>0</v>
      </c>
      <c r="L104" s="286">
        <f aca="true" t="shared" si="25" ref="L104:L109">J104+K104</f>
        <v>0</v>
      </c>
      <c r="P104" s="41"/>
      <c r="Q104" s="288"/>
      <c r="R104" s="429">
        <f>'2a.  Simple Form Data Entry'!J158</f>
        <v>0</v>
      </c>
      <c r="S104" s="430"/>
      <c r="T104" s="41"/>
    </row>
    <row r="105" spans="1:20" ht="14.25">
      <c r="A105" s="96" t="str">
        <f>IF('2a.  Simple Form Data Entry'!C159="","   ",'2a.  Simple Form Data Entry'!C159)</f>
        <v xml:space="preserve">   </v>
      </c>
      <c r="B105" s="72"/>
      <c r="C105" s="72"/>
      <c r="D105" s="172" t="str">
        <f>IF(A105="   ","   ",IF(A105='2a.  Simple Form Data Entry'!$G$21,'2a.  Simple Form Data Entry'!J$21,IF(A105='2a.  Simple Form Data Entry'!$G$22,'2a.  Simple Form Data Entry'!J$22,IF(A105='2a.  Simple Form Data Entry'!$G$23,'2a.  Simple Form Data Entry'!J$23,IF(A105='2a.  Simple Form Data Entry'!$G$24,'2a.  Simple Form Data Entry'!$J$24,IF(A105='2a.  Simple Form Data Entry'!$G$25,'2a.  Simple Form Data Entry'!J$25,IF(A105='2a.  Simple Form Data Entry'!$G$26,'2a.  Simple Form Data Entry'!J$26,"   ")))))))</f>
        <v xml:space="preserve">   </v>
      </c>
      <c r="E105" s="86" t="str">
        <f>IF(A105="   ","   ",IF(A105='2a.  Simple Form Data Entry'!$G$21,'2a.  Simple Form Data Entry'!K$21,IF(A105='2a.  Simple Form Data Entry'!$G$22,'2a.  Simple Form Data Entry'!K$22,IF(A105='2a.  Simple Form Data Entry'!$G$23,'2a.  Simple Form Data Entry'!K$23,IF(A105='2a.  Simple Form Data Entry'!$G$24,'2a.  Simple Form Data Entry'!$K$24,IF(A105='2a.  Simple Form Data Entry'!G$25,'2a.  Simple Form Data Entry'!K$25,IF(A105='2a.  Simple Form Data Entry'!G$26,'2a.  Simple Form Data Entry'!K$26,"   ")))))))</f>
        <v xml:space="preserve">   </v>
      </c>
      <c r="F105" s="172" t="str">
        <f>IF(A105="   ","   ",IF(A105='2a.  Simple Form Data Entry'!$G$21,'2a.  Simple Form Data Entry'!L$21,IF(A105='2a.  Simple Form Data Entry'!$G$22,'2a.  Simple Form Data Entry'!L$22,IF(A105='2a.  Simple Form Data Entry'!$G$23,'2a.  Simple Form Data Entry'!L$23,IF(A105='2a.  Simple Form Data Entry'!$G$24,'2a.  Simple Form Data Entry'!$L$24,IF(A105='2a.  Simple Form Data Entry'!G$25,'2a.  Simple Form Data Entry'!L$25,IF(A105='2a.  Simple Form Data Entry'!G$26,'2a.  Simple Form Data Entry'!L$26,"   ")))))))</f>
        <v xml:space="preserve">   </v>
      </c>
      <c r="G105" s="87" t="str">
        <f>IF('2a.  Simple Form Data Entry'!C159="","   ",'2a.  Simple Form Data Entry'!D159)</f>
        <v xml:space="preserve">   </v>
      </c>
      <c r="H105" s="191" t="str">
        <f>IF('2a.  Simple Form Data Entry'!E159=0,"  ",'2a.  Simple Form Data Entry'!E159)</f>
        <v xml:space="preserve">  </v>
      </c>
      <c r="I105" s="292"/>
      <c r="J105" s="79">
        <f>'2a.  Simple Form Data Entry'!G159</f>
        <v>0</v>
      </c>
      <c r="K105" s="79">
        <f>'2a.  Simple Form Data Entry'!H159</f>
        <v>0</v>
      </c>
      <c r="L105" s="286">
        <f t="shared" si="25"/>
        <v>0</v>
      </c>
      <c r="P105" s="41"/>
      <c r="Q105" s="279"/>
      <c r="R105" s="429">
        <f>'2a.  Simple Form Data Entry'!J159</f>
        <v>0</v>
      </c>
      <c r="S105" s="430"/>
      <c r="T105" s="41"/>
    </row>
    <row r="106" spans="1:20" ht="14.25" hidden="1">
      <c r="A106" s="96" t="str">
        <f>IF('2a.  Simple Form Data Entry'!C160="","   ",'2a.  Simple Form Data Entry'!C160)</f>
        <v xml:space="preserve">   </v>
      </c>
      <c r="B106" s="72"/>
      <c r="C106" s="72"/>
      <c r="D106" s="172" t="str">
        <f>IF(A106="   ","   ",IF(A106='2a.  Simple Form Data Entry'!$G$21,'2a.  Simple Form Data Entry'!J$21,IF(A106='2a.  Simple Form Data Entry'!$G$22,'2a.  Simple Form Data Entry'!J$22,IF(A106='2a.  Simple Form Data Entry'!$G$23,'2a.  Simple Form Data Entry'!J$23,IF(A106='2a.  Simple Form Data Entry'!$G$24,'2a.  Simple Form Data Entry'!$J$24,IF(A106='2a.  Simple Form Data Entry'!$G$25,'2a.  Simple Form Data Entry'!J$25,IF(A106='2a.  Simple Form Data Entry'!$G$26,'2a.  Simple Form Data Entry'!J$26,"   ")))))))</f>
        <v xml:space="preserve">   </v>
      </c>
      <c r="E106" s="86" t="str">
        <f>IF(A106="   ","   ",IF(A106='2a.  Simple Form Data Entry'!$G$21,'2a.  Simple Form Data Entry'!K$21,IF(A106='2a.  Simple Form Data Entry'!$G$22,'2a.  Simple Form Data Entry'!K$22,IF(A106='2a.  Simple Form Data Entry'!$G$23,'2a.  Simple Form Data Entry'!K$23,IF(A106='2a.  Simple Form Data Entry'!$G$24,'2a.  Simple Form Data Entry'!$K$24,IF(A106='2a.  Simple Form Data Entry'!G$25,'2a.  Simple Form Data Entry'!K$25,IF(A106='2a.  Simple Form Data Entry'!G$26,'2a.  Simple Form Data Entry'!K$26,"   ")))))))</f>
        <v xml:space="preserve">   </v>
      </c>
      <c r="F106" s="172" t="str">
        <f>IF(A106="   ","   ",IF(A106='2a.  Simple Form Data Entry'!$G$21,'2a.  Simple Form Data Entry'!L$21,IF(A106='2a.  Simple Form Data Entry'!$G$22,'2a.  Simple Form Data Entry'!L$22,IF(A106='2a.  Simple Form Data Entry'!$G$23,'2a.  Simple Form Data Entry'!L$23,IF(A106='2a.  Simple Form Data Entry'!$G$24,'2a.  Simple Form Data Entry'!$L$24,IF(A106='2a.  Simple Form Data Entry'!G$25,'2a.  Simple Form Data Entry'!L$25,IF(A106='2a.  Simple Form Data Entry'!G$26,'2a.  Simple Form Data Entry'!L$26,"   ")))))))</f>
        <v xml:space="preserve">   </v>
      </c>
      <c r="G106" s="87" t="str">
        <f>IF('2a.  Simple Form Data Entry'!C160="","   ",'2a.  Simple Form Data Entry'!D160)</f>
        <v xml:space="preserve">   </v>
      </c>
      <c r="H106" s="191" t="str">
        <f>IF('2a.  Simple Form Data Entry'!E160=0,"  ",'2a.  Simple Form Data Entry'!E160)</f>
        <v xml:space="preserve">  </v>
      </c>
      <c r="I106" s="292"/>
      <c r="J106" s="79">
        <f>'2a.  Simple Form Data Entry'!G160</f>
        <v>0</v>
      </c>
      <c r="K106" s="79">
        <f>'2a.  Simple Form Data Entry'!H160</f>
        <v>0</v>
      </c>
      <c r="L106" s="286">
        <f t="shared" si="25"/>
        <v>0</v>
      </c>
      <c r="P106" s="41"/>
      <c r="Q106" s="279"/>
      <c r="R106" s="429">
        <f>'2a.  Simple Form Data Entry'!J160</f>
        <v>0</v>
      </c>
      <c r="S106" s="430"/>
      <c r="T106" s="41"/>
    </row>
    <row r="107" spans="1:20" ht="14.25" hidden="1">
      <c r="A107" s="96" t="str">
        <f>IF('2a.  Simple Form Data Entry'!C161="","   ",'2a.  Simple Form Data Entry'!C161)</f>
        <v xml:space="preserve">   </v>
      </c>
      <c r="B107" s="72"/>
      <c r="C107" s="72"/>
      <c r="D107" s="172" t="str">
        <f>IF(A107="   ","   ",IF(A107='2a.  Simple Form Data Entry'!$G$21,'2a.  Simple Form Data Entry'!J$21,IF(A107='2a.  Simple Form Data Entry'!$G$22,'2a.  Simple Form Data Entry'!J$22,IF(A107='2a.  Simple Form Data Entry'!$G$23,'2a.  Simple Form Data Entry'!J$23,IF(A107='2a.  Simple Form Data Entry'!$G$24,'2a.  Simple Form Data Entry'!$J$24,IF(A107='2a.  Simple Form Data Entry'!$G$25,'2a.  Simple Form Data Entry'!J$25,IF(A107='2a.  Simple Form Data Entry'!$G$26,'2a.  Simple Form Data Entry'!J$26,"   ")))))))</f>
        <v xml:space="preserve">   </v>
      </c>
      <c r="E107" s="86" t="str">
        <f>IF(A107="   ","   ",IF(A107='2a.  Simple Form Data Entry'!$G$21,'2a.  Simple Form Data Entry'!K$21,IF(A107='2a.  Simple Form Data Entry'!$G$22,'2a.  Simple Form Data Entry'!K$22,IF(A107='2a.  Simple Form Data Entry'!$G$23,'2a.  Simple Form Data Entry'!K$23,IF(A107='2a.  Simple Form Data Entry'!$G$24,'2a.  Simple Form Data Entry'!$K$24,IF(A107='2a.  Simple Form Data Entry'!G$25,'2a.  Simple Form Data Entry'!K$25,IF(A107='2a.  Simple Form Data Entry'!G$26,'2a.  Simple Form Data Entry'!K$26,"   ")))))))</f>
        <v xml:space="preserve">   </v>
      </c>
      <c r="F107" s="172" t="str">
        <f>IF(A107="   ","   ",IF(A107='2a.  Simple Form Data Entry'!$G$21,'2a.  Simple Form Data Entry'!L$21,IF(A107='2a.  Simple Form Data Entry'!$G$22,'2a.  Simple Form Data Entry'!L$22,IF(A107='2a.  Simple Form Data Entry'!$G$23,'2a.  Simple Form Data Entry'!L$23,IF(A107='2a.  Simple Form Data Entry'!$G$24,'2a.  Simple Form Data Entry'!$L$24,IF(A107='2a.  Simple Form Data Entry'!G$25,'2a.  Simple Form Data Entry'!L$25,IF(A107='2a.  Simple Form Data Entry'!G$26,'2a.  Simple Form Data Entry'!L$26,"   ")))))))</f>
        <v xml:space="preserve">   </v>
      </c>
      <c r="G107" s="87" t="str">
        <f>IF('2a.  Simple Form Data Entry'!C161="","   ",'2a.  Simple Form Data Entry'!D161)</f>
        <v xml:space="preserve">   </v>
      </c>
      <c r="H107" s="191" t="str">
        <f>IF('2a.  Simple Form Data Entry'!E161=0,"  ",'2a.  Simple Form Data Entry'!E161)</f>
        <v xml:space="preserve">  </v>
      </c>
      <c r="I107" s="292"/>
      <c r="J107" s="79">
        <f>'2a.  Simple Form Data Entry'!G161</f>
        <v>0</v>
      </c>
      <c r="K107" s="79">
        <f>'2a.  Simple Form Data Entry'!H161</f>
        <v>0</v>
      </c>
      <c r="L107" s="286">
        <f t="shared" si="25"/>
        <v>0</v>
      </c>
      <c r="P107" s="41"/>
      <c r="Q107" s="279"/>
      <c r="R107" s="429">
        <f>'2a.  Simple Form Data Entry'!J161</f>
        <v>0</v>
      </c>
      <c r="S107" s="430"/>
      <c r="T107" s="41"/>
    </row>
    <row r="108" spans="1:20" ht="14.25" hidden="1">
      <c r="A108" s="96" t="str">
        <f>IF('2a.  Simple Form Data Entry'!C162="","   ",'2a.  Simple Form Data Entry'!C162)</f>
        <v xml:space="preserve">   </v>
      </c>
      <c r="B108" s="72"/>
      <c r="C108" s="72"/>
      <c r="D108" s="172" t="str">
        <f>IF(A108="   ","   ",IF(A108='2a.  Simple Form Data Entry'!$G$21,'2a.  Simple Form Data Entry'!J$21,IF(A108='2a.  Simple Form Data Entry'!$G$22,'2a.  Simple Form Data Entry'!J$22,IF(A108='2a.  Simple Form Data Entry'!$G$23,'2a.  Simple Form Data Entry'!J$23,IF(A108='2a.  Simple Form Data Entry'!$G$24,'2a.  Simple Form Data Entry'!$J$24,IF(A108='2a.  Simple Form Data Entry'!$G$25,'2a.  Simple Form Data Entry'!J$25,IF(A108='2a.  Simple Form Data Entry'!$G$26,'2a.  Simple Form Data Entry'!J$26,"   ")))))))</f>
        <v xml:space="preserve">   </v>
      </c>
      <c r="E108" s="86" t="str">
        <f>IF(A108="   ","   ",IF(A108='2a.  Simple Form Data Entry'!$G$21,'2a.  Simple Form Data Entry'!K$21,IF(A108='2a.  Simple Form Data Entry'!$G$22,'2a.  Simple Form Data Entry'!K$22,IF(A108='2a.  Simple Form Data Entry'!$G$23,'2a.  Simple Form Data Entry'!K$23,IF(A108='2a.  Simple Form Data Entry'!$G$24,'2a.  Simple Form Data Entry'!$K$24,IF(A108='2a.  Simple Form Data Entry'!G$25,'2a.  Simple Form Data Entry'!K$25,IF(A108='2a.  Simple Form Data Entry'!G$26,'2a.  Simple Form Data Entry'!K$26,"   ")))))))</f>
        <v xml:space="preserve">   </v>
      </c>
      <c r="F108" s="172" t="str">
        <f>IF(A108="   ","   ",IF(A108='2a.  Simple Form Data Entry'!$G$21,'2a.  Simple Form Data Entry'!L$21,IF(A108='2a.  Simple Form Data Entry'!$G$22,'2a.  Simple Form Data Entry'!L$22,IF(A108='2a.  Simple Form Data Entry'!$G$23,'2a.  Simple Form Data Entry'!L$23,IF(A108='2a.  Simple Form Data Entry'!$G$24,'2a.  Simple Form Data Entry'!$L$24,IF(A108='2a.  Simple Form Data Entry'!G$25,'2a.  Simple Form Data Entry'!L$25,IF(A108='2a.  Simple Form Data Entry'!G$26,'2a.  Simple Form Data Entry'!L$26,"   ")))))))</f>
        <v xml:space="preserve">   </v>
      </c>
      <c r="G108" s="87" t="str">
        <f>IF('2a.  Simple Form Data Entry'!C162="","   ",'2a.  Simple Form Data Entry'!D162)</f>
        <v xml:space="preserve">   </v>
      </c>
      <c r="H108" s="191" t="str">
        <f>IF('2a.  Simple Form Data Entry'!E162=0,"  ",'2a.  Simple Form Data Entry'!E162)</f>
        <v xml:space="preserve">  </v>
      </c>
      <c r="I108" s="292"/>
      <c r="J108" s="79">
        <f>'2a.  Simple Form Data Entry'!G162</f>
        <v>0</v>
      </c>
      <c r="K108" s="79">
        <f>'2a.  Simple Form Data Entry'!H162</f>
        <v>0</v>
      </c>
      <c r="L108" s="286">
        <f t="shared" si="25"/>
        <v>0</v>
      </c>
      <c r="P108" s="41"/>
      <c r="Q108" s="279"/>
      <c r="R108" s="429">
        <f>'2a.  Simple Form Data Entry'!J162</f>
        <v>0</v>
      </c>
      <c r="S108" s="430"/>
      <c r="T108" s="41"/>
    </row>
    <row r="109" spans="1:20" ht="15" thickBot="1">
      <c r="A109" s="5"/>
      <c r="B109" s="6"/>
      <c r="C109" s="274" t="s">
        <v>130</v>
      </c>
      <c r="D109" s="42"/>
      <c r="E109" s="42"/>
      <c r="F109" s="42"/>
      <c r="G109" s="42"/>
      <c r="H109" s="198"/>
      <c r="I109" s="293"/>
      <c r="J109" s="63">
        <f>SUM(J103:J108)</f>
        <v>0</v>
      </c>
      <c r="K109" s="63">
        <f>SUM(K103:K108)</f>
        <v>0</v>
      </c>
      <c r="L109" s="287">
        <f t="shared" si="25"/>
        <v>0</v>
      </c>
      <c r="P109" s="41"/>
      <c r="Q109" s="280"/>
      <c r="R109" s="442">
        <f>SUM(R103:S107)</f>
        <v>0</v>
      </c>
      <c r="S109" s="443"/>
      <c r="T109" s="41"/>
    </row>
    <row r="110" spans="1:20" ht="3" customHeight="1">
      <c r="A110" s="2"/>
      <c r="B110" s="2"/>
      <c r="C110" s="2"/>
      <c r="D110" s="2"/>
      <c r="E110" s="2"/>
      <c r="F110" s="2"/>
      <c r="G110" s="40"/>
      <c r="H110" s="40"/>
      <c r="I110" s="40"/>
      <c r="J110" s="41"/>
      <c r="K110" s="41"/>
      <c r="L110" s="41"/>
      <c r="M110" s="41"/>
      <c r="N110" s="41"/>
      <c r="O110" s="41"/>
      <c r="P110" s="41"/>
      <c r="Q110" s="41"/>
      <c r="R110" s="41"/>
      <c r="S110" s="41"/>
      <c r="T110" s="41"/>
    </row>
    <row r="111" spans="1:20" ht="14.25">
      <c r="A111" s="297" t="s">
        <v>139</v>
      </c>
      <c r="B111" s="308"/>
      <c r="C111" s="308"/>
      <c r="D111" s="308"/>
      <c r="E111" s="308"/>
      <c r="F111" s="308"/>
      <c r="G111" s="308"/>
      <c r="H111" s="308"/>
      <c r="I111" s="308"/>
      <c r="J111" s="3"/>
      <c r="K111" s="3"/>
      <c r="L111" s="3"/>
      <c r="M111" s="3"/>
      <c r="N111" s="3"/>
      <c r="O111" s="3"/>
      <c r="P111" s="3"/>
      <c r="Q111" s="3"/>
      <c r="R111" s="3"/>
      <c r="S111" s="4"/>
      <c r="T111" s="4"/>
    </row>
    <row r="112" spans="1:20" ht="23.25" customHeight="1">
      <c r="A112" s="296" t="s">
        <v>140</v>
      </c>
      <c r="B112" s="440" t="str">
        <f>IF('2a.  Simple Form Data Entry'!G39="Y","See note 5 below.",'2a.  Simple Form Data Entry'!D43)</f>
        <v>See note 5 below.</v>
      </c>
      <c r="C112" s="440"/>
      <c r="D112" s="440"/>
      <c r="E112" s="440"/>
      <c r="F112" s="440"/>
      <c r="G112" s="440"/>
      <c r="H112" s="440"/>
      <c r="I112" s="440"/>
      <c r="J112" s="440"/>
      <c r="K112" s="440"/>
      <c r="L112" s="440"/>
      <c r="M112" s="440"/>
      <c r="N112" s="440"/>
      <c r="O112" s="440"/>
      <c r="P112" s="440"/>
      <c r="Q112" s="440"/>
      <c r="R112" s="440"/>
      <c r="S112" s="440"/>
      <c r="T112" s="4"/>
    </row>
    <row r="113" spans="1:20" ht="14.25">
      <c r="A113" s="65" t="s">
        <v>141</v>
      </c>
      <c r="B113" s="435" t="s">
        <v>142</v>
      </c>
      <c r="C113" s="435"/>
      <c r="D113" s="435"/>
      <c r="E113" s="435"/>
      <c r="F113" s="435"/>
      <c r="G113" s="435"/>
      <c r="H113" s="435"/>
      <c r="I113" s="435"/>
      <c r="J113" s="435"/>
      <c r="K113" s="435"/>
      <c r="L113" s="435"/>
      <c r="M113" s="435"/>
      <c r="N113" s="435"/>
      <c r="O113" s="435"/>
      <c r="P113" s="435"/>
      <c r="Q113" s="435"/>
      <c r="R113" s="435"/>
      <c r="S113" s="435"/>
      <c r="T113" s="4"/>
    </row>
    <row r="114" spans="1:20" ht="15" customHeight="1">
      <c r="A114" s="66" t="s">
        <v>143</v>
      </c>
      <c r="B114" s="436" t="s">
        <v>144</v>
      </c>
      <c r="C114" s="436"/>
      <c r="D114" s="436"/>
      <c r="E114" s="436"/>
      <c r="F114" s="436"/>
      <c r="G114" s="436"/>
      <c r="H114" s="436"/>
      <c r="I114" s="436"/>
      <c r="J114" s="436"/>
      <c r="K114" s="436"/>
      <c r="L114" s="436"/>
      <c r="M114" s="436"/>
      <c r="N114" s="436"/>
      <c r="O114" s="436"/>
      <c r="P114" s="436"/>
      <c r="Q114" s="436"/>
      <c r="R114" s="436"/>
      <c r="S114" s="436"/>
      <c r="T114" s="4"/>
    </row>
    <row r="115" spans="1:20" ht="14.25" customHeight="1">
      <c r="A115" s="66" t="s">
        <v>145</v>
      </c>
      <c r="B115" s="467" t="s">
        <v>182</v>
      </c>
      <c r="C115" s="467"/>
      <c r="D115" s="467"/>
      <c r="E115" s="467"/>
      <c r="F115" s="467"/>
      <c r="G115" s="467"/>
      <c r="H115" s="467"/>
      <c r="I115" s="467"/>
      <c r="J115" s="467"/>
      <c r="K115" s="467"/>
      <c r="L115" s="467"/>
      <c r="M115" s="467"/>
      <c r="N115" s="467"/>
      <c r="O115" s="467"/>
      <c r="P115" s="467"/>
      <c r="Q115" s="467"/>
      <c r="R115" s="467"/>
      <c r="S115" s="467"/>
      <c r="T115" s="4"/>
    </row>
    <row r="116" spans="1:20" ht="13.5" customHeight="1">
      <c r="A116" s="64" t="s">
        <v>146</v>
      </c>
      <c r="B116" s="424" t="str">
        <f>IF('2a.  Simple Form Data Entry'!F166="Y",'2a.  Simple Form Data Entry'!C195,CONCATENATE('2a.  Simple Form Data Entry'!C196,'2a.  Simple Form Data Entry'!C197,'2a.  Simple Form Data Entry'!C198,'2a.  Simple Form Data Entry'!C199,'2a.  Simple Form Data Entry'!C200))</f>
        <v xml:space="preserve">The transaction is not backed by new revenue.    </v>
      </c>
      <c r="C116" s="424"/>
      <c r="D116" s="424"/>
      <c r="E116" s="424"/>
      <c r="F116" s="424"/>
      <c r="G116" s="424"/>
      <c r="H116" s="424"/>
      <c r="I116" s="424"/>
      <c r="J116" s="424"/>
      <c r="K116" s="424"/>
      <c r="L116" s="424"/>
      <c r="M116" s="424"/>
      <c r="N116" s="424"/>
      <c r="O116" s="424"/>
      <c r="P116" s="424"/>
      <c r="Q116" s="424"/>
      <c r="R116" s="424"/>
      <c r="S116" s="424"/>
      <c r="T116" s="4"/>
    </row>
    <row r="117" spans="1:20" ht="16.5" customHeight="1">
      <c r="A117" s="64" t="s">
        <v>147</v>
      </c>
      <c r="B117" s="423" t="s">
        <v>148</v>
      </c>
      <c r="C117" s="423"/>
      <c r="D117" s="423"/>
      <c r="E117" s="423"/>
      <c r="F117" s="423"/>
      <c r="G117" s="423"/>
      <c r="H117" s="423"/>
      <c r="I117" s="423"/>
      <c r="J117" s="423"/>
      <c r="K117" s="423"/>
      <c r="L117" s="423"/>
      <c r="M117" s="423"/>
      <c r="N117" s="423"/>
      <c r="O117" s="423"/>
      <c r="P117" s="423"/>
      <c r="Q117" s="423"/>
      <c r="R117" s="423"/>
      <c r="S117" s="423"/>
      <c r="T117" s="4"/>
    </row>
    <row r="118" spans="1:19" ht="42.75" customHeight="1">
      <c r="A118" s="64"/>
      <c r="B118" s="441" t="str">
        <f>'2a.  Simple Form Data Entry'!C174</f>
        <v>a) The terms and conditions of the long term lease agreement reflect the clear policy intent of a recent change in State law regarding support for affordable housing and the approval by nearly 69% of the County's voters of Charter Amendment 2 at the November 2020 general election. The rationale for this transaction is based on a policy decision by the Executive and preliminary guidance from the Council. While there are options for disposing of the property that would generate a higher return, the Executive's proposal is based on the priority he assigns to developing affordable housing and the flexibility provided by the Legislature and the County's voters.</v>
      </c>
      <c r="C118" s="441"/>
      <c r="D118" s="441"/>
      <c r="E118" s="441"/>
      <c r="F118" s="441"/>
      <c r="G118" s="441"/>
      <c r="H118" s="441"/>
      <c r="I118" s="441"/>
      <c r="J118" s="441"/>
      <c r="K118" s="441"/>
      <c r="L118" s="441"/>
      <c r="M118" s="441"/>
      <c r="N118" s="441"/>
      <c r="O118" s="441"/>
      <c r="P118" s="441"/>
      <c r="Q118" s="441"/>
      <c r="R118" s="441"/>
      <c r="S118" s="441"/>
    </row>
    <row r="119" spans="1:19" ht="27.75" customHeight="1">
      <c r="A119" s="64"/>
      <c r="B119" s="441" t="str">
        <f>'2a.  Simple Form Data Entry'!C175</f>
        <v>b) In addition to the fiscal impacts shown above, $20 million from King County DCHS TOD Bond fund has been allocated for this project. These funds will be made available to the development team once the ground lease closes once all necessary permits are issued. The expected timing of the ground lease closing is approimately 24 months after King County Council approves the tranasaction documents in form.</v>
      </c>
      <c r="C119" s="441"/>
      <c r="D119" s="441"/>
      <c r="E119" s="441"/>
      <c r="F119" s="441"/>
      <c r="G119" s="441"/>
      <c r="H119" s="441"/>
      <c r="I119" s="441"/>
      <c r="J119" s="441"/>
      <c r="K119" s="441"/>
      <c r="L119" s="441"/>
      <c r="M119" s="441"/>
      <c r="N119" s="441"/>
      <c r="O119" s="441"/>
      <c r="P119" s="441"/>
      <c r="Q119" s="441"/>
      <c r="R119" s="441"/>
      <c r="S119" s="441"/>
    </row>
    <row r="120" spans="1:19" ht="12.75" customHeight="1">
      <c r="A120" s="64"/>
      <c r="B120" s="441" t="s">
        <v>183</v>
      </c>
      <c r="C120" s="441"/>
      <c r="D120" s="441"/>
      <c r="E120" s="441"/>
      <c r="F120" s="441"/>
      <c r="G120" s="441"/>
      <c r="H120" s="441"/>
      <c r="I120" s="441"/>
      <c r="J120" s="441"/>
      <c r="K120" s="441"/>
      <c r="L120" s="441"/>
      <c r="M120" s="441"/>
      <c r="N120" s="441"/>
      <c r="O120" s="441"/>
      <c r="P120" s="441"/>
      <c r="Q120" s="441"/>
      <c r="R120" s="441"/>
      <c r="S120" s="441"/>
    </row>
    <row r="121" spans="1:19" ht="15" customHeight="1">
      <c r="A121" s="64"/>
      <c r="B121" s="441" t="str">
        <f>'2a.  Simple Form Data Entry'!C177</f>
        <v xml:space="preserve">- </v>
      </c>
      <c r="C121" s="441"/>
      <c r="D121" s="441"/>
      <c r="E121" s="441"/>
      <c r="F121" s="441"/>
      <c r="G121" s="441"/>
      <c r="H121" s="441"/>
      <c r="I121" s="441"/>
      <c r="J121" s="441"/>
      <c r="K121" s="441"/>
      <c r="L121" s="441"/>
      <c r="M121" s="441"/>
      <c r="N121" s="441"/>
      <c r="O121" s="441"/>
      <c r="P121" s="441"/>
      <c r="Q121" s="441"/>
      <c r="R121" s="441"/>
      <c r="S121" s="441"/>
    </row>
    <row r="122" spans="1:20" ht="14.25">
      <c r="A122" s="64"/>
      <c r="B122" s="441"/>
      <c r="C122" s="441"/>
      <c r="D122" s="441"/>
      <c r="E122" s="441"/>
      <c r="F122" s="441"/>
      <c r="G122" s="441"/>
      <c r="H122" s="441"/>
      <c r="I122" s="441"/>
      <c r="J122" s="441"/>
      <c r="K122" s="441"/>
      <c r="L122" s="441"/>
      <c r="M122" s="441"/>
      <c r="N122" s="441"/>
      <c r="O122" s="441"/>
      <c r="P122" s="441"/>
      <c r="Q122" s="441"/>
      <c r="R122" s="441"/>
      <c r="S122" s="441"/>
      <c r="T122" s="4"/>
    </row>
    <row r="123" spans="1:19" ht="14.25">
      <c r="A123" s="64"/>
      <c r="B123" s="441"/>
      <c r="C123" s="441"/>
      <c r="D123" s="441"/>
      <c r="E123" s="441"/>
      <c r="F123" s="441"/>
      <c r="G123" s="441"/>
      <c r="H123" s="441"/>
      <c r="I123" s="441"/>
      <c r="J123" s="441"/>
      <c r="K123" s="441"/>
      <c r="L123" s="441"/>
      <c r="M123" s="441"/>
      <c r="N123" s="441"/>
      <c r="O123" s="441"/>
      <c r="P123" s="441"/>
      <c r="Q123" s="441"/>
      <c r="R123" s="441"/>
      <c r="S123" s="441"/>
    </row>
    <row r="124" spans="1:19" ht="13.5">
      <c r="A124" t="str">
        <f>IF('2a.  Simple Form Data Entry'!C180=""," ","6.")</f>
        <v xml:space="preserve"> </v>
      </c>
      <c r="B124" s="441"/>
      <c r="C124" s="441"/>
      <c r="D124" s="441"/>
      <c r="E124" s="441"/>
      <c r="F124" s="441"/>
      <c r="G124" s="441"/>
      <c r="H124" s="441"/>
      <c r="I124" s="441"/>
      <c r="J124" s="441"/>
      <c r="K124" s="441"/>
      <c r="L124" s="441"/>
      <c r="M124" s="441"/>
      <c r="N124" s="441"/>
      <c r="O124" s="441"/>
      <c r="P124" s="441"/>
      <c r="Q124" s="441"/>
      <c r="R124" s="441"/>
      <c r="S124" s="441"/>
    </row>
    <row r="125" spans="1:19" ht="13.5">
      <c r="A125" s="66"/>
      <c r="B125" s="441"/>
      <c r="C125" s="441"/>
      <c r="D125" s="441"/>
      <c r="E125" s="441"/>
      <c r="F125" s="441"/>
      <c r="G125" s="441"/>
      <c r="H125" s="441"/>
      <c r="I125" s="441"/>
      <c r="J125" s="441"/>
      <c r="K125" s="441"/>
      <c r="L125" s="441"/>
      <c r="M125" s="441"/>
      <c r="N125" s="441"/>
      <c r="O125" s="441"/>
      <c r="P125" s="441"/>
      <c r="Q125" s="441"/>
      <c r="R125" s="441"/>
      <c r="S125" s="441"/>
    </row>
    <row r="126" spans="1:19" ht="13.5">
      <c r="A126" s="66"/>
      <c r="B126" s="441"/>
      <c r="C126" s="441"/>
      <c r="D126" s="441"/>
      <c r="E126" s="441"/>
      <c r="F126" s="441"/>
      <c r="G126" s="441"/>
      <c r="H126" s="441"/>
      <c r="I126" s="441"/>
      <c r="J126" s="441"/>
      <c r="K126" s="441"/>
      <c r="L126" s="441"/>
      <c r="M126" s="441"/>
      <c r="N126" s="441"/>
      <c r="O126" s="441"/>
      <c r="P126" s="441"/>
      <c r="Q126" s="441"/>
      <c r="R126" s="441"/>
      <c r="S126" s="441"/>
    </row>
    <row r="127" spans="1:6" ht="13.5">
      <c r="A127" s="66"/>
      <c r="D127" s="50"/>
      <c r="E127" s="47"/>
      <c r="F127" s="47"/>
    </row>
    <row r="128" spans="4:6" ht="12.75">
      <c r="D128" s="50"/>
      <c r="E128" s="47"/>
      <c r="F128" s="47"/>
    </row>
    <row r="129" spans="3:6" ht="12.75">
      <c r="C129" s="49"/>
      <c r="D129" s="50"/>
      <c r="E129" s="47"/>
      <c r="F129" s="47"/>
    </row>
  </sheetData>
  <mergeCells count="84">
    <mergeCell ref="A13:S13"/>
    <mergeCell ref="O17:S17"/>
    <mergeCell ref="B39:C39"/>
    <mergeCell ref="B40:C40"/>
    <mergeCell ref="H17:M17"/>
    <mergeCell ref="R108:S108"/>
    <mergeCell ref="R109:S109"/>
    <mergeCell ref="A35:C35"/>
    <mergeCell ref="A45:C45"/>
    <mergeCell ref="A55:C55"/>
    <mergeCell ref="A65:C65"/>
    <mergeCell ref="B41:C41"/>
    <mergeCell ref="B42:C42"/>
    <mergeCell ref="B49:C49"/>
    <mergeCell ref="F101:F102"/>
    <mergeCell ref="L101:L102"/>
    <mergeCell ref="B69:C69"/>
    <mergeCell ref="B70:C70"/>
    <mergeCell ref="B61:C61"/>
    <mergeCell ref="B71:C71"/>
    <mergeCell ref="B72:C72"/>
    <mergeCell ref="B125:S125"/>
    <mergeCell ref="B126:S126"/>
    <mergeCell ref="B118:S118"/>
    <mergeCell ref="B119:S119"/>
    <mergeCell ref="B121:S121"/>
    <mergeCell ref="B122:S122"/>
    <mergeCell ref="B123:S123"/>
    <mergeCell ref="B124:S124"/>
    <mergeCell ref="B120:S120"/>
    <mergeCell ref="B117:S117"/>
    <mergeCell ref="B116:S116"/>
    <mergeCell ref="D101:D102"/>
    <mergeCell ref="E101:E102"/>
    <mergeCell ref="G101:G102"/>
    <mergeCell ref="R103:S103"/>
    <mergeCell ref="R104:S104"/>
    <mergeCell ref="R101:S102"/>
    <mergeCell ref="B113:S113"/>
    <mergeCell ref="B114:S114"/>
    <mergeCell ref="B115:S115"/>
    <mergeCell ref="R105:S105"/>
    <mergeCell ref="R106:S106"/>
    <mergeCell ref="H101:H102"/>
    <mergeCell ref="B112:S112"/>
    <mergeCell ref="R107:S107"/>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C10:S11"/>
    <mergeCell ref="A4:S4"/>
    <mergeCell ref="L8:O8"/>
    <mergeCell ref="L9:O9"/>
    <mergeCell ref="A8:B8"/>
    <mergeCell ref="A9:B9"/>
    <mergeCell ref="F8:G8"/>
    <mergeCell ref="F9:G9"/>
    <mergeCell ref="C6:J6"/>
    <mergeCell ref="A6:B6"/>
    <mergeCell ref="C5:S5"/>
    <mergeCell ref="A5:B5"/>
    <mergeCell ref="A7:B7"/>
    <mergeCell ref="C7:J7"/>
    <mergeCell ref="B90:C90"/>
    <mergeCell ref="B92:C92"/>
    <mergeCell ref="A75:C75"/>
    <mergeCell ref="A85:C85"/>
    <mergeCell ref="A101:C102"/>
    <mergeCell ref="B79:C79"/>
    <mergeCell ref="B81:C81"/>
    <mergeCell ref="B82:C82"/>
    <mergeCell ref="B89:C89"/>
  </mergeCells>
  <printOptions horizontalCentered="1"/>
  <pageMargins left="0.5" right="0.5" top="0.5" bottom="0.5" header="0.5" footer="0.25"/>
  <pageSetup fitToHeight="1" fitToWidth="1" horizontalDpi="600" verticalDpi="600" orientation="landscape" scale="53" copies="2" r:id="rId3"/>
  <headerFooter alignWithMargins="0">
    <oddFooter>&amp;CPage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I343"/>
  <sheetViews>
    <sheetView showGridLines="0" zoomScale="80" zoomScaleNormal="80" workbookViewId="0" topLeftCell="A1">
      <selection activeCell="G20" sqref="G20:I20"/>
    </sheetView>
  </sheetViews>
  <sheetFormatPr defaultColWidth="9.140625" defaultRowHeight="12.75"/>
  <cols>
    <col min="1" max="1" width="2.00390625" style="101" customWidth="1"/>
    <col min="2" max="2" width="2.8515625" style="101" customWidth="1"/>
    <col min="3" max="3" width="41.8515625" style="101" customWidth="1"/>
    <col min="4" max="4" width="12.7109375" style="101" customWidth="1"/>
    <col min="5" max="5" width="63.140625" style="101" customWidth="1"/>
    <col min="6" max="6" width="21.7109375" style="101" customWidth="1"/>
    <col min="7" max="7" width="15.7109375" style="101" customWidth="1"/>
    <col min="8" max="8" width="15.140625" style="101" customWidth="1"/>
    <col min="9" max="9" width="17.140625" style="101" customWidth="1"/>
    <col min="10" max="12" width="14.8515625" style="101" customWidth="1"/>
    <col min="13" max="14" width="13.8515625" style="101" customWidth="1"/>
    <col min="15" max="15" width="3.00390625" style="101" customWidth="1"/>
    <col min="16" max="16384" width="9.140625" style="101" customWidth="1"/>
  </cols>
  <sheetData>
    <row r="1" ht="18">
      <c r="C1" s="103"/>
    </row>
    <row r="2" spans="3:14" ht="23.25">
      <c r="C2" s="366" t="s">
        <v>149</v>
      </c>
      <c r="D2" s="366"/>
      <c r="E2" s="366"/>
      <c r="F2" s="366"/>
      <c r="G2" s="366"/>
      <c r="H2" s="366"/>
      <c r="I2" s="366"/>
      <c r="J2" s="366"/>
      <c r="K2" s="366"/>
      <c r="L2" s="366"/>
      <c r="M2" s="366"/>
      <c r="N2" s="316"/>
    </row>
    <row r="3" ht="14.25">
      <c r="C3" s="108"/>
    </row>
    <row r="4" spans="3:12" ht="14.25">
      <c r="C4" s="223" t="s">
        <v>1</v>
      </c>
      <c r="I4" s="171"/>
      <c r="J4" s="108" t="s">
        <v>2</v>
      </c>
      <c r="K4" s="108"/>
      <c r="L4" s="108"/>
    </row>
    <row r="5" spans="3:12" ht="14.25">
      <c r="C5" s="223" t="s">
        <v>3</v>
      </c>
      <c r="I5" s="170"/>
      <c r="J5" s="108" t="s">
        <v>4</v>
      </c>
      <c r="K5" s="108"/>
      <c r="L5" s="108"/>
    </row>
    <row r="6" ht="13.5" thickBot="1"/>
    <row r="7" spans="2:15" ht="18.75" thickTop="1">
      <c r="B7" s="199"/>
      <c r="C7" s="224" t="s">
        <v>5</v>
      </c>
      <c r="D7" s="225"/>
      <c r="E7" s="225"/>
      <c r="F7" s="225"/>
      <c r="G7" s="111"/>
      <c r="H7" s="111"/>
      <c r="I7" s="111"/>
      <c r="J7" s="111"/>
      <c r="K7" s="111"/>
      <c r="L7" s="111"/>
      <c r="M7" s="111"/>
      <c r="N7" s="111"/>
      <c r="O7" s="200"/>
    </row>
    <row r="8" spans="2:15" ht="12.75">
      <c r="B8" s="201"/>
      <c r="C8" s="226"/>
      <c r="D8" s="226"/>
      <c r="E8" s="226"/>
      <c r="F8" s="226"/>
      <c r="G8" s="112"/>
      <c r="H8" s="112"/>
      <c r="I8" s="112"/>
      <c r="J8" s="112"/>
      <c r="K8" s="112"/>
      <c r="L8" s="112"/>
      <c r="M8" s="112"/>
      <c r="N8" s="112"/>
      <c r="O8" s="202"/>
    </row>
    <row r="9" spans="2:15" ht="13.5" thickBot="1">
      <c r="B9" s="201"/>
      <c r="C9" s="227" t="s">
        <v>6</v>
      </c>
      <c r="D9" s="227" t="s">
        <v>7</v>
      </c>
      <c r="E9" s="227"/>
      <c r="F9" s="227"/>
      <c r="G9" s="227" t="s">
        <v>8</v>
      </c>
      <c r="H9" s="120"/>
      <c r="I9" s="120"/>
      <c r="J9" s="120"/>
      <c r="K9" s="120"/>
      <c r="L9" s="120"/>
      <c r="M9" s="120"/>
      <c r="N9" s="112"/>
      <c r="O9" s="202"/>
    </row>
    <row r="10" spans="2:15" ht="27" customHeight="1" thickBot="1" thickTop="1">
      <c r="B10" s="201"/>
      <c r="C10" s="247" t="s">
        <v>9</v>
      </c>
      <c r="D10" s="226"/>
      <c r="E10" s="226"/>
      <c r="F10" s="226"/>
      <c r="G10" s="134"/>
      <c r="H10" s="135"/>
      <c r="I10" s="135"/>
      <c r="J10" s="135"/>
      <c r="K10" s="135"/>
      <c r="L10" s="135"/>
      <c r="M10" s="136"/>
      <c r="N10" s="112"/>
      <c r="O10" s="202"/>
    </row>
    <row r="11" spans="2:15" ht="15.75" thickBot="1">
      <c r="B11" s="201"/>
      <c r="C11" s="228" t="s">
        <v>10</v>
      </c>
      <c r="D11" s="350" t="s">
        <v>11</v>
      </c>
      <c r="E11" s="350"/>
      <c r="F11" s="351"/>
      <c r="G11" s="134"/>
      <c r="H11" s="135"/>
      <c r="I11" s="135"/>
      <c r="J11" s="135"/>
      <c r="K11" s="135"/>
      <c r="L11" s="135"/>
      <c r="M11" s="136"/>
      <c r="N11" s="112"/>
      <c r="O11" s="203"/>
    </row>
    <row r="12" spans="2:15" ht="15.75" thickBot="1">
      <c r="B12" s="201"/>
      <c r="C12" s="229" t="s">
        <v>12</v>
      </c>
      <c r="D12" s="344" t="s">
        <v>13</v>
      </c>
      <c r="E12" s="344"/>
      <c r="F12" s="345"/>
      <c r="G12" s="134"/>
      <c r="H12" s="135"/>
      <c r="I12" s="135"/>
      <c r="J12" s="135"/>
      <c r="K12" s="135"/>
      <c r="L12" s="135"/>
      <c r="M12" s="136"/>
      <c r="N12" s="112"/>
      <c r="O12" s="204"/>
    </row>
    <row r="13" spans="2:15" ht="15.75" thickBot="1">
      <c r="B13" s="201"/>
      <c r="C13" s="229" t="s">
        <v>14</v>
      </c>
      <c r="D13" s="344" t="s">
        <v>15</v>
      </c>
      <c r="E13" s="344"/>
      <c r="F13" s="345"/>
      <c r="G13" s="134"/>
      <c r="H13" s="135"/>
      <c r="I13" s="135"/>
      <c r="J13" s="135"/>
      <c r="K13" s="135"/>
      <c r="L13" s="135"/>
      <c r="M13" s="136"/>
      <c r="N13" s="112"/>
      <c r="O13" s="205"/>
    </row>
    <row r="14" spans="2:15" ht="15.75" thickBot="1">
      <c r="B14" s="201"/>
      <c r="C14" s="229" t="s">
        <v>16</v>
      </c>
      <c r="D14" s="360" t="s">
        <v>17</v>
      </c>
      <c r="E14" s="344"/>
      <c r="F14" s="345"/>
      <c r="G14" s="134"/>
      <c r="H14" s="135"/>
      <c r="I14" s="135"/>
      <c r="J14" s="135"/>
      <c r="K14" s="135"/>
      <c r="L14" s="135"/>
      <c r="M14" s="136"/>
      <c r="N14" s="112"/>
      <c r="O14" s="204"/>
    </row>
    <row r="15" spans="2:15" ht="15.75" thickBot="1">
      <c r="B15" s="201"/>
      <c r="C15" s="230" t="s">
        <v>18</v>
      </c>
      <c r="D15" s="344" t="s">
        <v>19</v>
      </c>
      <c r="E15" s="344"/>
      <c r="F15" s="345"/>
      <c r="G15" s="307"/>
      <c r="H15" s="135"/>
      <c r="I15" s="135"/>
      <c r="J15" s="135"/>
      <c r="K15" s="135"/>
      <c r="L15" s="135"/>
      <c r="M15" s="136"/>
      <c r="N15" s="112"/>
      <c r="O15" s="205"/>
    </row>
    <row r="16" spans="2:15" ht="17.25" customHeight="1" thickBot="1">
      <c r="B16" s="201"/>
      <c r="C16" s="230" t="s">
        <v>20</v>
      </c>
      <c r="D16" s="344" t="s">
        <v>21</v>
      </c>
      <c r="E16" s="344"/>
      <c r="F16" s="311"/>
      <c r="G16" s="178"/>
      <c r="H16" s="113"/>
      <c r="I16" s="113"/>
      <c r="J16" s="114"/>
      <c r="K16" s="114"/>
      <c r="L16" s="114"/>
      <c r="M16" s="114"/>
      <c r="N16" s="114"/>
      <c r="O16" s="205"/>
    </row>
    <row r="17" spans="2:15" ht="15" customHeight="1" thickBot="1">
      <c r="B17" s="201"/>
      <c r="C17" s="231" t="s">
        <v>22</v>
      </c>
      <c r="D17" s="344" t="s">
        <v>23</v>
      </c>
      <c r="E17" s="344"/>
      <c r="F17" s="345"/>
      <c r="G17" s="137"/>
      <c r="H17" s="113"/>
      <c r="I17" s="113"/>
      <c r="J17" s="114"/>
      <c r="K17" s="114"/>
      <c r="L17" s="114"/>
      <c r="M17" s="114"/>
      <c r="N17" s="114"/>
      <c r="O17" s="202"/>
    </row>
    <row r="18" spans="2:15" ht="15.75" thickBot="1">
      <c r="B18" s="201"/>
      <c r="C18" s="232" t="s">
        <v>24</v>
      </c>
      <c r="D18" s="350" t="s">
        <v>25</v>
      </c>
      <c r="E18" s="350"/>
      <c r="F18" s="351"/>
      <c r="G18" s="138"/>
      <c r="H18" s="113"/>
      <c r="I18" s="113"/>
      <c r="J18" s="114"/>
      <c r="K18" s="114"/>
      <c r="L18" s="114"/>
      <c r="M18" s="114"/>
      <c r="N18" s="114"/>
      <c r="O18" s="202"/>
    </row>
    <row r="19" spans="2:16" ht="15" customHeight="1" thickBot="1">
      <c r="B19" s="201"/>
      <c r="C19" s="232" t="s">
        <v>26</v>
      </c>
      <c r="D19" s="350" t="s">
        <v>27</v>
      </c>
      <c r="E19" s="350"/>
      <c r="F19" s="351"/>
      <c r="G19" s="179">
        <v>2019</v>
      </c>
      <c r="H19" s="113"/>
      <c r="I19" s="113"/>
      <c r="J19" s="114"/>
      <c r="K19" s="114"/>
      <c r="L19" s="114"/>
      <c r="M19" s="114"/>
      <c r="N19" s="114"/>
      <c r="O19" s="202"/>
      <c r="P19" s="206"/>
    </row>
    <row r="20" spans="2:15" ht="29.25" thickBot="1">
      <c r="B20" s="201"/>
      <c r="C20" s="233"/>
      <c r="D20" s="234"/>
      <c r="E20" s="234"/>
      <c r="F20" s="234"/>
      <c r="G20" s="368" t="s">
        <v>28</v>
      </c>
      <c r="H20" s="368"/>
      <c r="I20" s="368"/>
      <c r="J20" s="236" t="s">
        <v>29</v>
      </c>
      <c r="K20" s="315" t="s">
        <v>30</v>
      </c>
      <c r="L20" s="315" t="s">
        <v>31</v>
      </c>
      <c r="O20" s="202"/>
    </row>
    <row r="21" spans="2:15" ht="15.75" thickBot="1">
      <c r="B21" s="201"/>
      <c r="C21" s="233" t="s">
        <v>32</v>
      </c>
      <c r="D21" s="235" t="s">
        <v>33</v>
      </c>
      <c r="E21" s="235"/>
      <c r="F21" s="235"/>
      <c r="G21" s="139"/>
      <c r="H21" s="140"/>
      <c r="I21" s="141"/>
      <c r="J21" s="142"/>
      <c r="K21" s="142"/>
      <c r="L21" s="142"/>
      <c r="O21" s="202"/>
    </row>
    <row r="22" spans="2:15" ht="15.75" thickBot="1">
      <c r="B22" s="201"/>
      <c r="C22" s="233"/>
      <c r="D22" s="235"/>
      <c r="E22" s="235"/>
      <c r="F22" s="235"/>
      <c r="G22" s="139"/>
      <c r="H22" s="140"/>
      <c r="I22" s="141"/>
      <c r="J22" s="142"/>
      <c r="K22" s="142"/>
      <c r="L22" s="142"/>
      <c r="O22" s="202"/>
    </row>
    <row r="23" spans="2:15" ht="15.75" thickBot="1">
      <c r="B23" s="201"/>
      <c r="C23" s="233"/>
      <c r="D23" s="235"/>
      <c r="E23" s="235"/>
      <c r="F23" s="235"/>
      <c r="G23" s="139"/>
      <c r="H23" s="140"/>
      <c r="I23" s="141"/>
      <c r="J23" s="142"/>
      <c r="K23" s="142"/>
      <c r="L23" s="142"/>
      <c r="O23" s="202"/>
    </row>
    <row r="24" spans="2:15" ht="15.75" thickBot="1">
      <c r="B24" s="201"/>
      <c r="C24" s="233"/>
      <c r="D24" s="235"/>
      <c r="E24" s="235"/>
      <c r="F24" s="235"/>
      <c r="G24" s="139"/>
      <c r="H24" s="140"/>
      <c r="I24" s="141"/>
      <c r="J24" s="142"/>
      <c r="K24" s="142"/>
      <c r="L24" s="142"/>
      <c r="O24" s="202"/>
    </row>
    <row r="25" spans="2:15" ht="15.75" thickBot="1">
      <c r="B25" s="201"/>
      <c r="C25" s="233"/>
      <c r="D25" s="235"/>
      <c r="E25" s="235"/>
      <c r="F25" s="235"/>
      <c r="G25" s="139"/>
      <c r="H25" s="140"/>
      <c r="I25" s="141"/>
      <c r="J25" s="142"/>
      <c r="K25" s="142"/>
      <c r="L25" s="142"/>
      <c r="O25" s="202"/>
    </row>
    <row r="26" spans="2:15" ht="15.75" thickBot="1">
      <c r="B26" s="201"/>
      <c r="C26" s="233"/>
      <c r="D26" s="235"/>
      <c r="E26" s="235"/>
      <c r="F26" s="235"/>
      <c r="G26" s="139"/>
      <c r="H26" s="140"/>
      <c r="I26" s="141"/>
      <c r="J26" s="142"/>
      <c r="K26" s="142"/>
      <c r="L26" s="142"/>
      <c r="O26" s="202"/>
    </row>
    <row r="27" spans="2:15" ht="15" hidden="1" thickBot="1">
      <c r="B27" s="201"/>
      <c r="C27" s="233"/>
      <c r="D27" s="220"/>
      <c r="E27" s="234"/>
      <c r="F27" s="234"/>
      <c r="G27" s="109"/>
      <c r="H27" s="115"/>
      <c r="I27" s="115"/>
      <c r="J27" s="117"/>
      <c r="K27" s="117"/>
      <c r="L27" s="117"/>
      <c r="M27" s="117"/>
      <c r="N27" s="117"/>
      <c r="O27" s="202"/>
    </row>
    <row r="28" spans="2:15" ht="15" thickBot="1">
      <c r="B28" s="201"/>
      <c r="C28" s="233"/>
      <c r="D28" s="234"/>
      <c r="E28" s="234"/>
      <c r="F28" s="234"/>
      <c r="G28" s="115"/>
      <c r="H28" s="115"/>
      <c r="I28" s="115"/>
      <c r="J28" s="117"/>
      <c r="K28" s="117"/>
      <c r="L28" s="117"/>
      <c r="M28" s="117"/>
      <c r="N28" s="117"/>
      <c r="O28" s="202"/>
    </row>
    <row r="29" spans="2:15" ht="15.75" thickBot="1">
      <c r="B29" s="201"/>
      <c r="C29" s="233" t="s">
        <v>34</v>
      </c>
      <c r="D29" s="235" t="s">
        <v>35</v>
      </c>
      <c r="E29" s="234"/>
      <c r="F29" s="234"/>
      <c r="G29" s="177"/>
      <c r="H29" s="177"/>
      <c r="I29" s="177"/>
      <c r="M29" s="117"/>
      <c r="N29" s="117"/>
      <c r="O29" s="202"/>
    </row>
    <row r="30" spans="2:15" ht="15.75" hidden="1" thickBot="1">
      <c r="B30" s="201"/>
      <c r="C30" s="115"/>
      <c r="D30" s="118"/>
      <c r="E30" s="116"/>
      <c r="F30" s="116"/>
      <c r="G30" s="143"/>
      <c r="H30" s="143"/>
      <c r="I30" s="143"/>
      <c r="M30" s="117"/>
      <c r="N30" s="117"/>
      <c r="O30" s="202"/>
    </row>
    <row r="31" spans="2:15" ht="15.75" hidden="1" thickBot="1">
      <c r="B31" s="201"/>
      <c r="C31" s="115"/>
      <c r="D31" s="118"/>
      <c r="E31" s="116"/>
      <c r="F31" s="116"/>
      <c r="G31" s="116"/>
      <c r="H31" s="116"/>
      <c r="I31" s="207" t="s">
        <v>36</v>
      </c>
      <c r="J31" s="207" t="s">
        <v>37</v>
      </c>
      <c r="K31" s="281"/>
      <c r="L31" s="281"/>
      <c r="M31" s="117"/>
      <c r="N31" s="117"/>
      <c r="O31" s="202"/>
    </row>
    <row r="32" spans="2:15" ht="13.5" thickBot="1">
      <c r="B32" s="208"/>
      <c r="C32" s="119"/>
      <c r="D32" s="119"/>
      <c r="E32" s="119"/>
      <c r="F32" s="119"/>
      <c r="G32" s="119"/>
      <c r="H32" s="119"/>
      <c r="I32" s="119"/>
      <c r="J32" s="120"/>
      <c r="K32" s="120"/>
      <c r="L32" s="120"/>
      <c r="M32" s="120"/>
      <c r="N32" s="120"/>
      <c r="O32" s="209"/>
    </row>
    <row r="33" spans="2:15" ht="14.25" thickBot="1" thickTop="1">
      <c r="B33" s="112"/>
      <c r="C33" s="121"/>
      <c r="D33" s="121"/>
      <c r="E33" s="121"/>
      <c r="F33" s="121"/>
      <c r="G33" s="121"/>
      <c r="H33" s="121"/>
      <c r="I33" s="121"/>
      <c r="J33" s="112"/>
      <c r="K33" s="112"/>
      <c r="L33" s="112"/>
      <c r="M33" s="112"/>
      <c r="N33" s="112"/>
      <c r="O33" s="112"/>
    </row>
    <row r="34" spans="2:15" ht="18.75" thickTop="1">
      <c r="B34" s="199"/>
      <c r="C34" s="122" t="s">
        <v>38</v>
      </c>
      <c r="D34" s="123"/>
      <c r="E34" s="123"/>
      <c r="F34" s="123"/>
      <c r="G34" s="123"/>
      <c r="H34" s="123"/>
      <c r="I34" s="123"/>
      <c r="J34" s="111"/>
      <c r="K34" s="111"/>
      <c r="L34" s="111"/>
      <c r="M34" s="111"/>
      <c r="N34" s="111"/>
      <c r="O34" s="200"/>
    </row>
    <row r="35" spans="2:15" ht="6.75" customHeight="1">
      <c r="B35" s="201"/>
      <c r="C35" s="121"/>
      <c r="D35" s="121"/>
      <c r="E35" s="121"/>
      <c r="F35" s="121"/>
      <c r="G35" s="121"/>
      <c r="H35" s="121"/>
      <c r="I35" s="121"/>
      <c r="J35" s="112"/>
      <c r="K35" s="112"/>
      <c r="L35" s="112"/>
      <c r="M35" s="112"/>
      <c r="N35" s="112"/>
      <c r="O35" s="202"/>
    </row>
    <row r="36" spans="2:15" ht="117.75" customHeight="1">
      <c r="B36" s="201"/>
      <c r="C36" s="369" t="s">
        <v>39</v>
      </c>
      <c r="D36" s="369"/>
      <c r="E36" s="369"/>
      <c r="F36" s="369"/>
      <c r="G36" s="369"/>
      <c r="H36" s="369"/>
      <c r="I36" s="369"/>
      <c r="J36" s="369"/>
      <c r="K36" s="369"/>
      <c r="L36" s="369"/>
      <c r="M36" s="369"/>
      <c r="N36" s="176"/>
      <c r="O36" s="202"/>
    </row>
    <row r="37" spans="2:15" ht="16.5" customHeight="1" thickBot="1">
      <c r="B37" s="201"/>
      <c r="C37" s="227" t="s">
        <v>6</v>
      </c>
      <c r="D37" s="227" t="s">
        <v>7</v>
      </c>
      <c r="E37" s="227"/>
      <c r="F37" s="227"/>
      <c r="G37" s="227" t="s">
        <v>8</v>
      </c>
      <c r="H37" s="237"/>
      <c r="I37" s="237"/>
      <c r="J37" s="237"/>
      <c r="K37" s="237"/>
      <c r="L37" s="237"/>
      <c r="M37" s="237"/>
      <c r="N37" s="112"/>
      <c r="O37" s="202"/>
    </row>
    <row r="38" spans="2:15" ht="6.75" customHeight="1" thickBot="1" thickTop="1">
      <c r="B38" s="201"/>
      <c r="C38" s="115"/>
      <c r="D38" s="124"/>
      <c r="E38" s="124"/>
      <c r="F38" s="124"/>
      <c r="G38" s="115"/>
      <c r="H38" s="115"/>
      <c r="I38" s="115"/>
      <c r="J38" s="117"/>
      <c r="K38" s="117"/>
      <c r="L38" s="117"/>
      <c r="M38" s="117"/>
      <c r="N38" s="117"/>
      <c r="O38" s="202"/>
    </row>
    <row r="39" spans="2:15" ht="31.5" customHeight="1" thickBot="1">
      <c r="B39" s="201"/>
      <c r="C39" s="298" t="s">
        <v>40</v>
      </c>
      <c r="D39" s="359" t="s">
        <v>41</v>
      </c>
      <c r="E39" s="359"/>
      <c r="F39" s="359"/>
      <c r="G39" s="186" t="s">
        <v>42</v>
      </c>
      <c r="H39" s="115"/>
      <c r="I39" s="115"/>
      <c r="J39" s="117"/>
      <c r="K39" s="117"/>
      <c r="L39" s="117"/>
      <c r="M39" s="117"/>
      <c r="N39" s="117"/>
      <c r="O39" s="202"/>
    </row>
    <row r="40" spans="2:15" ht="28.5" customHeight="1" thickBot="1">
      <c r="B40" s="201"/>
      <c r="C40" s="238" t="s">
        <v>43</v>
      </c>
      <c r="D40" s="364" t="s">
        <v>44</v>
      </c>
      <c r="E40" s="364"/>
      <c r="F40" s="365"/>
      <c r="G40" s="275">
        <v>3000000</v>
      </c>
      <c r="H40" s="115"/>
      <c r="I40" s="115"/>
      <c r="J40" s="117"/>
      <c r="K40" s="117"/>
      <c r="L40" s="117"/>
      <c r="M40" s="117"/>
      <c r="N40" s="117"/>
      <c r="O40" s="202"/>
    </row>
    <row r="41" spans="2:15" ht="27" customHeight="1" thickBot="1">
      <c r="B41" s="201"/>
      <c r="C41" s="238" t="s">
        <v>45</v>
      </c>
      <c r="D41" s="364" t="s">
        <v>46</v>
      </c>
      <c r="E41" s="364"/>
      <c r="F41" s="365"/>
      <c r="G41" s="275">
        <v>4000000</v>
      </c>
      <c r="H41" s="115"/>
      <c r="I41" s="115"/>
      <c r="J41" s="117"/>
      <c r="K41" s="117"/>
      <c r="L41" s="117"/>
      <c r="M41" s="117"/>
      <c r="N41" s="117"/>
      <c r="O41" s="202"/>
    </row>
    <row r="42" spans="2:15" ht="12.75" customHeight="1" thickBot="1">
      <c r="B42" s="201"/>
      <c r="C42" s="110"/>
      <c r="D42" s="174"/>
      <c r="E42" s="174"/>
      <c r="F42" s="174"/>
      <c r="G42" s="174"/>
      <c r="H42" s="115"/>
      <c r="I42" s="115"/>
      <c r="J42" s="117"/>
      <c r="K42" s="117"/>
      <c r="L42" s="117"/>
      <c r="M42" s="117"/>
      <c r="N42" s="117"/>
      <c r="O42" s="202"/>
    </row>
    <row r="43" spans="2:15" ht="42" customHeight="1" thickBot="1">
      <c r="B43" s="201"/>
      <c r="C43" s="238" t="s">
        <v>47</v>
      </c>
      <c r="D43" s="456" t="s">
        <v>48</v>
      </c>
      <c r="E43" s="353"/>
      <c r="F43" s="353"/>
      <c r="G43" s="353"/>
      <c r="H43" s="353"/>
      <c r="I43" s="354"/>
      <c r="J43" s="117"/>
      <c r="K43" s="117"/>
      <c r="L43" s="117"/>
      <c r="M43" s="117"/>
      <c r="N43" s="117"/>
      <c r="O43" s="202"/>
    </row>
    <row r="44" spans="2:15" ht="13.5" thickBot="1">
      <c r="B44" s="208"/>
      <c r="C44" s="119"/>
      <c r="D44" s="119"/>
      <c r="E44" s="119"/>
      <c r="F44" s="119"/>
      <c r="G44" s="119"/>
      <c r="H44" s="119"/>
      <c r="I44" s="119"/>
      <c r="J44" s="120"/>
      <c r="K44" s="120"/>
      <c r="L44" s="120"/>
      <c r="M44" s="120"/>
      <c r="N44" s="120"/>
      <c r="O44" s="209"/>
    </row>
    <row r="45" spans="2:15" ht="14.25" thickBot="1" thickTop="1">
      <c r="B45" s="112"/>
      <c r="C45" s="121"/>
      <c r="D45" s="121"/>
      <c r="E45" s="121"/>
      <c r="F45" s="121"/>
      <c r="G45" s="121"/>
      <c r="H45" s="121"/>
      <c r="I45" s="121"/>
      <c r="J45" s="112"/>
      <c r="K45" s="112"/>
      <c r="L45" s="112"/>
      <c r="M45" s="112"/>
      <c r="N45" s="112"/>
      <c r="O45" s="112"/>
    </row>
    <row r="46" spans="2:15" ht="18.75" thickTop="1">
      <c r="B46" s="199"/>
      <c r="C46" s="239" t="s">
        <v>49</v>
      </c>
      <c r="D46" s="240"/>
      <c r="E46" s="240"/>
      <c r="F46" s="240"/>
      <c r="G46" s="240"/>
      <c r="H46" s="240"/>
      <c r="I46" s="240"/>
      <c r="J46" s="225"/>
      <c r="K46" s="225"/>
      <c r="L46" s="225"/>
      <c r="M46" s="225"/>
      <c r="N46" s="111"/>
      <c r="O46" s="200"/>
    </row>
    <row r="47" spans="2:15" ht="11.25" customHeight="1">
      <c r="B47" s="201"/>
      <c r="C47" s="241"/>
      <c r="D47" s="242"/>
      <c r="E47" s="242"/>
      <c r="F47" s="242"/>
      <c r="G47" s="242"/>
      <c r="H47" s="242"/>
      <c r="I47" s="242"/>
      <c r="J47" s="226"/>
      <c r="K47" s="226"/>
      <c r="L47" s="226"/>
      <c r="M47" s="226"/>
      <c r="N47" s="112"/>
      <c r="O47" s="202"/>
    </row>
    <row r="48" spans="2:15" ht="196.5" customHeight="1" thickBot="1">
      <c r="B48" s="201"/>
      <c r="C48" s="355" t="s">
        <v>50</v>
      </c>
      <c r="D48" s="355"/>
      <c r="E48" s="355"/>
      <c r="F48" s="355"/>
      <c r="G48" s="355"/>
      <c r="H48" s="355"/>
      <c r="I48" s="355"/>
      <c r="J48" s="355"/>
      <c r="K48" s="355"/>
      <c r="L48" s="355"/>
      <c r="M48" s="355"/>
      <c r="N48" s="180"/>
      <c r="O48" s="202"/>
    </row>
    <row r="49" spans="2:22" ht="15" thickTop="1">
      <c r="B49" s="201"/>
      <c r="C49" s="126"/>
      <c r="D49" s="127" t="s">
        <v>37</v>
      </c>
      <c r="E49" s="126"/>
      <c r="F49" s="126"/>
      <c r="G49" s="126"/>
      <c r="H49" s="126"/>
      <c r="I49" s="126"/>
      <c r="J49" s="126"/>
      <c r="K49" s="126"/>
      <c r="L49" s="126"/>
      <c r="M49" s="126"/>
      <c r="N49" s="126"/>
      <c r="O49" s="210"/>
      <c r="P49" s="211"/>
      <c r="Q49" s="211"/>
      <c r="R49" s="211"/>
      <c r="S49" s="211"/>
      <c r="T49" s="212"/>
      <c r="U49" s="212"/>
      <c r="V49" s="212"/>
    </row>
    <row r="50" spans="2:15" ht="15.75">
      <c r="B50" s="201"/>
      <c r="C50" s="243" t="s">
        <v>51</v>
      </c>
      <c r="D50" s="112"/>
      <c r="E50" s="112"/>
      <c r="F50" s="112"/>
      <c r="G50" s="121"/>
      <c r="H50" s="121"/>
      <c r="I50" s="121"/>
      <c r="J50" s="112"/>
      <c r="K50" s="112"/>
      <c r="L50" s="112"/>
      <c r="M50" s="112"/>
      <c r="N50" s="112"/>
      <c r="O50" s="202"/>
    </row>
    <row r="51" spans="2:15" ht="8.25" customHeight="1" thickBot="1">
      <c r="B51" s="201"/>
      <c r="C51" s="244"/>
      <c r="D51" s="112"/>
      <c r="E51" s="112"/>
      <c r="F51" s="112"/>
      <c r="G51" s="121"/>
      <c r="H51" s="121"/>
      <c r="I51" s="121"/>
      <c r="J51" s="112"/>
      <c r="K51" s="112"/>
      <c r="L51" s="112"/>
      <c r="M51" s="112"/>
      <c r="N51" s="112"/>
      <c r="O51" s="202"/>
    </row>
    <row r="52" spans="2:15" ht="30.75" thickBot="1">
      <c r="B52" s="201"/>
      <c r="C52" s="245" t="s">
        <v>52</v>
      </c>
      <c r="D52" s="186" t="s">
        <v>42</v>
      </c>
      <c r="E52" s="245" t="s">
        <v>53</v>
      </c>
      <c r="F52" s="144" t="s">
        <v>54</v>
      </c>
      <c r="G52" s="117"/>
      <c r="I52" s="115"/>
      <c r="J52" s="117"/>
      <c r="K52" s="117"/>
      <c r="L52" s="117"/>
      <c r="O52" s="202"/>
    </row>
    <row r="53" spans="2:15" ht="15.75" thickBot="1">
      <c r="B53" s="201"/>
      <c r="C53" s="246"/>
      <c r="D53" s="117"/>
      <c r="E53" s="247"/>
      <c r="F53" s="117"/>
      <c r="G53" s="115"/>
      <c r="H53" s="115"/>
      <c r="I53" s="115"/>
      <c r="J53" s="117"/>
      <c r="K53" s="117"/>
      <c r="L53" s="117"/>
      <c r="M53" s="117"/>
      <c r="N53" s="117"/>
      <c r="O53" s="202"/>
    </row>
    <row r="54" spans="2:15" ht="30.75" thickBot="1">
      <c r="B54" s="201"/>
      <c r="C54" s="245" t="s">
        <v>55</v>
      </c>
      <c r="D54" s="186" t="s">
        <v>42</v>
      </c>
      <c r="E54" s="245" t="s">
        <v>56</v>
      </c>
      <c r="F54" s="144" t="s">
        <v>57</v>
      </c>
      <c r="G54" s="117"/>
      <c r="H54" s="115"/>
      <c r="I54" s="115"/>
      <c r="J54" s="117"/>
      <c r="K54" s="117"/>
      <c r="L54" s="117"/>
      <c r="M54" s="117"/>
      <c r="N54" s="117"/>
      <c r="O54" s="202"/>
    </row>
    <row r="55" spans="2:15" ht="15" customHeight="1">
      <c r="B55" s="201"/>
      <c r="C55" s="246"/>
      <c r="D55" s="117"/>
      <c r="E55" s="117"/>
      <c r="F55" s="117"/>
      <c r="G55" s="115"/>
      <c r="H55" s="115"/>
      <c r="I55" s="115"/>
      <c r="J55" s="117"/>
      <c r="K55" s="117"/>
      <c r="L55" s="117"/>
      <c r="M55" s="117"/>
      <c r="N55" s="117"/>
      <c r="O55" s="202"/>
    </row>
    <row r="56" spans="2:15" ht="14.25">
      <c r="B56" s="201"/>
      <c r="C56" s="235" t="s">
        <v>58</v>
      </c>
      <c r="D56" s="115"/>
      <c r="E56" s="115"/>
      <c r="F56" s="115"/>
      <c r="G56" s="115"/>
      <c r="H56" s="115"/>
      <c r="I56" s="115"/>
      <c r="J56" s="115"/>
      <c r="K56" s="115"/>
      <c r="L56" s="115"/>
      <c r="M56" s="115"/>
      <c r="N56" s="115"/>
      <c r="O56" s="202"/>
    </row>
    <row r="57" spans="2:15" ht="41.25" customHeight="1" thickBot="1">
      <c r="B57" s="201"/>
      <c r="C57" s="310" t="s">
        <v>28</v>
      </c>
      <c r="D57" s="318" t="s">
        <v>59</v>
      </c>
      <c r="E57" s="370" t="s">
        <v>60</v>
      </c>
      <c r="F57" s="370"/>
      <c r="G57" s="248">
        <v>2019</v>
      </c>
      <c r="H57" s="249">
        <f>G57+1</f>
        <v>2020</v>
      </c>
      <c r="I57" s="249">
        <f>H57+1</f>
        <v>2021</v>
      </c>
      <c r="J57" s="249">
        <f>I57+1</f>
        <v>2022</v>
      </c>
      <c r="K57" s="249">
        <f>J57+1</f>
        <v>2023</v>
      </c>
      <c r="L57" s="249">
        <f>K57+1</f>
        <v>2024</v>
      </c>
      <c r="M57" s="250" t="s">
        <v>61</v>
      </c>
      <c r="N57" s="250" t="str">
        <f>CONCATENATE("Sum of Revenues Prior to ",G$19)</f>
        <v>Sum of Revenues Prior to 2019</v>
      </c>
      <c r="O57" s="202"/>
    </row>
    <row r="58" spans="2:15" ht="15.75" thickBot="1">
      <c r="B58" s="201"/>
      <c r="C58" s="152"/>
      <c r="D58" s="153" t="s">
        <v>37</v>
      </c>
      <c r="E58" s="346"/>
      <c r="F58" s="347"/>
      <c r="G58" s="146"/>
      <c r="H58" s="146"/>
      <c r="I58" s="146"/>
      <c r="J58" s="147"/>
      <c r="K58" s="147"/>
      <c r="L58" s="147"/>
      <c r="M58" s="147"/>
      <c r="N58" s="184"/>
      <c r="O58" s="202"/>
    </row>
    <row r="59" spans="2:15" ht="15.75" thickBot="1">
      <c r="B59" s="201"/>
      <c r="C59" s="152"/>
      <c r="D59" s="153" t="s">
        <v>37</v>
      </c>
      <c r="E59" s="145"/>
      <c r="F59" s="312"/>
      <c r="G59" s="146"/>
      <c r="H59" s="146"/>
      <c r="I59" s="147"/>
      <c r="J59" s="147"/>
      <c r="K59" s="147"/>
      <c r="L59" s="147"/>
      <c r="M59" s="147"/>
      <c r="N59" s="184"/>
      <c r="O59" s="202"/>
    </row>
    <row r="60" spans="2:15" ht="15.75" thickBot="1">
      <c r="B60" s="201"/>
      <c r="C60" s="152"/>
      <c r="D60" s="153" t="s">
        <v>37</v>
      </c>
      <c r="E60" s="145"/>
      <c r="F60" s="312"/>
      <c r="G60" s="146"/>
      <c r="H60" s="146"/>
      <c r="I60" s="147"/>
      <c r="J60" s="147"/>
      <c r="K60" s="147"/>
      <c r="L60" s="147"/>
      <c r="M60" s="147"/>
      <c r="N60" s="184"/>
      <c r="O60" s="202"/>
    </row>
    <row r="61" spans="2:15" ht="15.75" thickBot="1">
      <c r="B61" s="201"/>
      <c r="C61" s="152"/>
      <c r="D61" s="153" t="s">
        <v>37</v>
      </c>
      <c r="E61" s="145"/>
      <c r="F61" s="312"/>
      <c r="G61" s="146"/>
      <c r="H61" s="146"/>
      <c r="I61" s="147"/>
      <c r="J61" s="147"/>
      <c r="K61" s="147"/>
      <c r="L61" s="147"/>
      <c r="M61" s="147"/>
      <c r="N61" s="184"/>
      <c r="O61" s="202"/>
    </row>
    <row r="62" spans="2:15" ht="15.75" thickBot="1">
      <c r="B62" s="201"/>
      <c r="C62" s="152"/>
      <c r="D62" s="153" t="s">
        <v>37</v>
      </c>
      <c r="E62" s="145"/>
      <c r="F62" s="312"/>
      <c r="G62" s="146"/>
      <c r="H62" s="146"/>
      <c r="I62" s="147"/>
      <c r="J62" s="147"/>
      <c r="K62" s="147"/>
      <c r="L62" s="147"/>
      <c r="M62" s="147"/>
      <c r="N62" s="184"/>
      <c r="O62" s="202"/>
    </row>
    <row r="63" spans="2:15" ht="15.75" thickBot="1">
      <c r="B63" s="201"/>
      <c r="C63" s="152"/>
      <c r="D63" s="153" t="s">
        <v>37</v>
      </c>
      <c r="E63" s="145"/>
      <c r="F63" s="312"/>
      <c r="G63" s="146"/>
      <c r="H63" s="146"/>
      <c r="I63" s="147"/>
      <c r="J63" s="147"/>
      <c r="K63" s="147"/>
      <c r="L63" s="147"/>
      <c r="M63" s="147"/>
      <c r="N63" s="184"/>
      <c r="O63" s="202"/>
    </row>
    <row r="64" spans="2:15" ht="13.5" thickBot="1">
      <c r="B64" s="201"/>
      <c r="C64" s="132"/>
      <c r="D64" s="132"/>
      <c r="E64" s="132"/>
      <c r="F64" s="132"/>
      <c r="G64" s="132"/>
      <c r="H64" s="132"/>
      <c r="I64" s="132"/>
      <c r="J64" s="133"/>
      <c r="K64" s="120"/>
      <c r="L64" s="120"/>
      <c r="M64" s="133"/>
      <c r="N64" s="112"/>
      <c r="O64" s="202"/>
    </row>
    <row r="65" spans="2:15" ht="13.5" thickTop="1">
      <c r="B65" s="201"/>
      <c r="C65" s="121"/>
      <c r="D65" s="121"/>
      <c r="E65" s="121"/>
      <c r="F65" s="121"/>
      <c r="G65" s="121"/>
      <c r="H65" s="121"/>
      <c r="I65" s="121"/>
      <c r="J65" s="112"/>
      <c r="K65" s="112"/>
      <c r="L65" s="112"/>
      <c r="M65" s="112"/>
      <c r="N65" s="112"/>
      <c r="O65" s="202"/>
    </row>
    <row r="66" spans="2:15" ht="15.75">
      <c r="B66" s="201"/>
      <c r="C66" s="243" t="s">
        <v>62</v>
      </c>
      <c r="D66" s="242"/>
      <c r="E66" s="242"/>
      <c r="F66" s="242"/>
      <c r="G66" s="242"/>
      <c r="H66" s="242"/>
      <c r="I66" s="242"/>
      <c r="J66" s="226"/>
      <c r="K66" s="226"/>
      <c r="L66" s="226"/>
      <c r="M66" s="226"/>
      <c r="N66" s="112"/>
      <c r="O66" s="202"/>
    </row>
    <row r="67" spans="2:15" ht="7.5" customHeight="1">
      <c r="B67" s="201"/>
      <c r="C67" s="243"/>
      <c r="D67" s="242"/>
      <c r="E67" s="242"/>
      <c r="F67" s="242"/>
      <c r="G67" s="242"/>
      <c r="H67" s="242"/>
      <c r="I67" s="242"/>
      <c r="J67" s="226"/>
      <c r="K67" s="226"/>
      <c r="L67" s="226"/>
      <c r="M67" s="226"/>
      <c r="N67" s="112"/>
      <c r="O67" s="202"/>
    </row>
    <row r="68" spans="2:35" ht="15" customHeight="1">
      <c r="B68" s="201"/>
      <c r="C68" s="356" t="s">
        <v>63</v>
      </c>
      <c r="D68" s="357"/>
      <c r="E68" s="357"/>
      <c r="F68" s="357"/>
      <c r="G68" s="357"/>
      <c r="H68" s="357"/>
      <c r="I68" s="357"/>
      <c r="J68" s="357"/>
      <c r="K68" s="357"/>
      <c r="L68" s="357"/>
      <c r="M68" s="357"/>
      <c r="N68" s="314"/>
      <c r="O68" s="213"/>
      <c r="P68" s="214"/>
      <c r="Q68" s="214"/>
      <c r="R68" s="214"/>
      <c r="S68" s="214"/>
      <c r="T68" s="112"/>
      <c r="U68" s="112"/>
      <c r="V68" s="112"/>
      <c r="W68" s="112"/>
      <c r="X68" s="112"/>
      <c r="Y68" s="112"/>
      <c r="Z68" s="112"/>
      <c r="AA68" s="112"/>
      <c r="AB68" s="112"/>
      <c r="AC68" s="112"/>
      <c r="AD68" s="112"/>
      <c r="AE68" s="112"/>
      <c r="AF68" s="112"/>
      <c r="AG68" s="112"/>
      <c r="AH68" s="112"/>
      <c r="AI68" s="112"/>
    </row>
    <row r="69" spans="2:15" ht="9" customHeight="1">
      <c r="B69" s="201"/>
      <c r="C69" s="367"/>
      <c r="D69" s="367"/>
      <c r="E69" s="367"/>
      <c r="F69" s="367"/>
      <c r="G69" s="251"/>
      <c r="H69" s="251"/>
      <c r="I69" s="251"/>
      <c r="J69" s="252"/>
      <c r="K69" s="252"/>
      <c r="L69" s="252"/>
      <c r="M69" s="252"/>
      <c r="N69" s="128"/>
      <c r="O69" s="202"/>
    </row>
    <row r="70" spans="2:15" ht="19.5" customHeight="1">
      <c r="B70" s="201"/>
      <c r="C70" s="253" t="s">
        <v>64</v>
      </c>
      <c r="D70" s="317"/>
      <c r="E70" s="317"/>
      <c r="F70" s="317"/>
      <c r="G70" s="251"/>
      <c r="H70" s="251"/>
      <c r="I70" s="251"/>
      <c r="J70" s="252"/>
      <c r="K70" s="252"/>
      <c r="L70" s="252"/>
      <c r="M70" s="252"/>
      <c r="N70" s="128"/>
      <c r="O70" s="202"/>
    </row>
    <row r="71" spans="2:15" ht="13.5" customHeight="1">
      <c r="B71" s="201"/>
      <c r="C71" s="254" t="s">
        <v>65</v>
      </c>
      <c r="D71" s="255"/>
      <c r="E71" s="364" t="s">
        <v>66</v>
      </c>
      <c r="F71" s="364"/>
      <c r="G71" s="364"/>
      <c r="H71" s="364"/>
      <c r="I71" s="364"/>
      <c r="J71" s="364"/>
      <c r="K71" s="364"/>
      <c r="L71" s="364"/>
      <c r="M71" s="364"/>
      <c r="N71" s="174"/>
      <c r="O71" s="202"/>
    </row>
    <row r="72" spans="2:15" ht="13.5" customHeight="1">
      <c r="B72" s="201"/>
      <c r="C72" s="254" t="s">
        <v>67</v>
      </c>
      <c r="D72" s="255"/>
      <c r="E72" s="348" t="s">
        <v>68</v>
      </c>
      <c r="F72" s="348"/>
      <c r="G72" s="348"/>
      <c r="H72" s="348"/>
      <c r="I72" s="348"/>
      <c r="J72" s="348"/>
      <c r="K72" s="348"/>
      <c r="L72" s="348"/>
      <c r="M72" s="348"/>
      <c r="N72" s="175"/>
      <c r="O72" s="202"/>
    </row>
    <row r="73" spans="2:15" ht="15">
      <c r="B73" s="201"/>
      <c r="C73" s="254" t="s">
        <v>69</v>
      </c>
      <c r="D73" s="255"/>
      <c r="E73" s="348" t="s">
        <v>70</v>
      </c>
      <c r="F73" s="349"/>
      <c r="G73" s="349"/>
      <c r="H73" s="349"/>
      <c r="I73" s="349"/>
      <c r="J73" s="349"/>
      <c r="K73" s="349"/>
      <c r="L73" s="349"/>
      <c r="M73" s="349"/>
      <c r="N73" s="173"/>
      <c r="O73" s="202"/>
    </row>
    <row r="74" spans="2:15" ht="15">
      <c r="B74" s="201"/>
      <c r="C74" s="358" t="s">
        <v>71</v>
      </c>
      <c r="D74" s="358"/>
      <c r="E74" s="348" t="s">
        <v>72</v>
      </c>
      <c r="F74" s="349"/>
      <c r="G74" s="349"/>
      <c r="H74" s="349"/>
      <c r="I74" s="349"/>
      <c r="J74" s="349"/>
      <c r="K74" s="349"/>
      <c r="L74" s="349"/>
      <c r="M74" s="349"/>
      <c r="N74" s="173"/>
      <c r="O74" s="202"/>
    </row>
    <row r="75" spans="2:15" ht="14.25" customHeight="1">
      <c r="B75" s="201"/>
      <c r="C75" s="362" t="s">
        <v>73</v>
      </c>
      <c r="D75" s="362"/>
      <c r="E75" s="348" t="s">
        <v>74</v>
      </c>
      <c r="F75" s="348"/>
      <c r="G75" s="348"/>
      <c r="H75" s="348"/>
      <c r="I75" s="348"/>
      <c r="J75" s="348"/>
      <c r="K75" s="348"/>
      <c r="L75" s="348"/>
      <c r="M75" s="348"/>
      <c r="N75" s="175"/>
      <c r="O75" s="202"/>
    </row>
    <row r="76" spans="2:15" ht="15">
      <c r="B76" s="201"/>
      <c r="C76" s="358" t="s">
        <v>75</v>
      </c>
      <c r="D76" s="358"/>
      <c r="E76" s="348"/>
      <c r="F76" s="349"/>
      <c r="G76" s="349"/>
      <c r="H76" s="349"/>
      <c r="I76" s="349"/>
      <c r="J76" s="349"/>
      <c r="K76" s="349"/>
      <c r="L76" s="349"/>
      <c r="M76" s="349"/>
      <c r="N76" s="173"/>
      <c r="O76" s="202"/>
    </row>
    <row r="77" spans="2:15" ht="15" customHeight="1">
      <c r="B77" s="201"/>
      <c r="C77" s="363" t="s">
        <v>76</v>
      </c>
      <c r="D77" s="363"/>
      <c r="E77" s="348" t="s">
        <v>77</v>
      </c>
      <c r="F77" s="349"/>
      <c r="G77" s="349"/>
      <c r="H77" s="349"/>
      <c r="I77" s="349"/>
      <c r="J77" s="349"/>
      <c r="K77" s="349"/>
      <c r="L77" s="349"/>
      <c r="M77" s="349"/>
      <c r="N77" s="173"/>
      <c r="O77" s="202"/>
    </row>
    <row r="78" spans="2:15" ht="15">
      <c r="B78" s="201"/>
      <c r="C78" s="317"/>
      <c r="D78" s="317"/>
      <c r="E78" s="313"/>
      <c r="F78" s="313"/>
      <c r="G78" s="234"/>
      <c r="H78" s="234"/>
      <c r="I78" s="234"/>
      <c r="J78" s="256"/>
      <c r="K78" s="256"/>
      <c r="L78" s="256"/>
      <c r="M78" s="256"/>
      <c r="N78" s="129"/>
      <c r="O78" s="202"/>
    </row>
    <row r="79" spans="2:15" ht="15.75" thickBot="1">
      <c r="B79" s="201"/>
      <c r="C79" s="257" t="s">
        <v>78</v>
      </c>
      <c r="D79" s="117"/>
      <c r="E79" s="117"/>
      <c r="F79" s="117"/>
      <c r="G79" s="115"/>
      <c r="H79" s="115"/>
      <c r="I79" s="115"/>
      <c r="J79" s="117"/>
      <c r="K79" s="117"/>
      <c r="L79" s="117"/>
      <c r="M79" s="117"/>
      <c r="N79" s="117"/>
      <c r="O79" s="202"/>
    </row>
    <row r="80" spans="2:15" ht="15" thickBot="1">
      <c r="B80" s="201"/>
      <c r="C80" s="233" t="s">
        <v>79</v>
      </c>
      <c r="D80" s="117"/>
      <c r="E80" s="151"/>
      <c r="F80" s="117"/>
      <c r="G80" s="233" t="s">
        <v>80</v>
      </c>
      <c r="H80" s="115"/>
      <c r="I80" s="154" t="s">
        <v>37</v>
      </c>
      <c r="J80" s="117"/>
      <c r="K80" s="117"/>
      <c r="L80" s="117"/>
      <c r="M80" s="117"/>
      <c r="N80" s="117"/>
      <c r="O80" s="202"/>
    </row>
    <row r="81" spans="2:15" ht="44.25" thickBot="1">
      <c r="B81" s="201"/>
      <c r="C81" s="331" t="s">
        <v>81</v>
      </c>
      <c r="D81" s="331"/>
      <c r="E81" s="330" t="s">
        <v>82</v>
      </c>
      <c r="F81" s="330"/>
      <c r="G81" s="248">
        <f>$G$57</f>
        <v>2019</v>
      </c>
      <c r="H81" s="249">
        <f>G81+1</f>
        <v>2020</v>
      </c>
      <c r="I81" s="249">
        <f>H81+1</f>
        <v>2021</v>
      </c>
      <c r="J81" s="249">
        <f>I81+1</f>
        <v>2022</v>
      </c>
      <c r="K81" s="249">
        <f>J81+1</f>
        <v>2023</v>
      </c>
      <c r="L81" s="249">
        <f>K81+1</f>
        <v>2024</v>
      </c>
      <c r="M81" s="250" t="s">
        <v>61</v>
      </c>
      <c r="N81" s="250" t="str">
        <f>CONCATENATE("Sum of Expenditures Prior to ",G$19)</f>
        <v>Sum of Expenditures Prior to 2019</v>
      </c>
      <c r="O81" s="202"/>
    </row>
    <row r="82" spans="2:15" ht="15.75" thickBot="1">
      <c r="B82" s="201"/>
      <c r="C82" s="258" t="s">
        <v>65</v>
      </c>
      <c r="D82" s="259"/>
      <c r="E82" s="148"/>
      <c r="F82" s="149"/>
      <c r="G82" s="150"/>
      <c r="H82" s="146"/>
      <c r="I82" s="147"/>
      <c r="J82" s="146"/>
      <c r="K82" s="146"/>
      <c r="L82" s="146"/>
      <c r="M82" s="146"/>
      <c r="N82" s="184"/>
      <c r="O82" s="202"/>
    </row>
    <row r="83" spans="2:15" ht="15.75" thickBot="1">
      <c r="B83" s="201"/>
      <c r="C83" s="258" t="s">
        <v>67</v>
      </c>
      <c r="D83" s="259"/>
      <c r="E83" s="148"/>
      <c r="F83" s="149"/>
      <c r="G83" s="150"/>
      <c r="H83" s="146"/>
      <c r="I83" s="147"/>
      <c r="J83" s="146"/>
      <c r="K83" s="146"/>
      <c r="L83" s="146"/>
      <c r="M83" s="146"/>
      <c r="N83" s="184"/>
      <c r="O83" s="202"/>
    </row>
    <row r="84" spans="2:15" ht="15.75" thickBot="1">
      <c r="B84" s="201"/>
      <c r="C84" s="258" t="s">
        <v>69</v>
      </c>
      <c r="D84" s="259"/>
      <c r="E84" s="148"/>
      <c r="F84" s="149"/>
      <c r="G84" s="150"/>
      <c r="H84" s="146"/>
      <c r="I84" s="147"/>
      <c r="J84" s="146"/>
      <c r="K84" s="146"/>
      <c r="L84" s="146"/>
      <c r="M84" s="146"/>
      <c r="N84" s="184"/>
      <c r="O84" s="202"/>
    </row>
    <row r="85" spans="2:15" ht="14.25" customHeight="1" thickBot="1">
      <c r="B85" s="201"/>
      <c r="C85" s="334" t="s">
        <v>71</v>
      </c>
      <c r="D85" s="335"/>
      <c r="E85" s="148"/>
      <c r="F85" s="149"/>
      <c r="G85" s="150"/>
      <c r="H85" s="146"/>
      <c r="I85" s="147"/>
      <c r="J85" s="146"/>
      <c r="K85" s="146"/>
      <c r="L85" s="146"/>
      <c r="M85" s="146"/>
      <c r="N85" s="184"/>
      <c r="O85" s="202"/>
    </row>
    <row r="86" spans="2:15" ht="15" customHeight="1" thickBot="1">
      <c r="B86" s="201"/>
      <c r="C86" s="332" t="s">
        <v>73</v>
      </c>
      <c r="D86" s="333"/>
      <c r="E86" s="148"/>
      <c r="F86" s="149"/>
      <c r="G86" s="150"/>
      <c r="H86" s="146"/>
      <c r="I86" s="147"/>
      <c r="J86" s="146"/>
      <c r="K86" s="146"/>
      <c r="L86" s="146"/>
      <c r="M86" s="146"/>
      <c r="N86" s="184"/>
      <c r="O86" s="202"/>
    </row>
    <row r="87" spans="2:15" ht="14.25" customHeight="1" thickBot="1">
      <c r="B87" s="201"/>
      <c r="C87" s="334" t="s">
        <v>75</v>
      </c>
      <c r="D87" s="335"/>
      <c r="E87" s="148"/>
      <c r="F87" s="149"/>
      <c r="G87" s="150"/>
      <c r="H87" s="146"/>
      <c r="I87" s="147"/>
      <c r="J87" s="146"/>
      <c r="K87" s="146"/>
      <c r="L87" s="146"/>
      <c r="M87" s="146"/>
      <c r="N87" s="184"/>
      <c r="O87" s="202"/>
    </row>
    <row r="88" spans="2:15" ht="15.75" thickBot="1">
      <c r="B88" s="201"/>
      <c r="C88" s="336" t="s">
        <v>76</v>
      </c>
      <c r="D88" s="337"/>
      <c r="E88" s="148"/>
      <c r="F88" s="149"/>
      <c r="G88" s="150"/>
      <c r="H88" s="146"/>
      <c r="I88" s="147"/>
      <c r="J88" s="146"/>
      <c r="K88" s="146"/>
      <c r="L88" s="146"/>
      <c r="M88" s="146"/>
      <c r="N88" s="184"/>
      <c r="O88" s="202"/>
    </row>
    <row r="89" spans="2:15" ht="14.25">
      <c r="B89" s="201"/>
      <c r="C89" s="115"/>
      <c r="D89" s="115"/>
      <c r="E89" s="115"/>
      <c r="F89" s="115"/>
      <c r="G89" s="115"/>
      <c r="H89" s="115"/>
      <c r="I89" s="115"/>
      <c r="J89" s="117"/>
      <c r="K89" s="117"/>
      <c r="L89" s="117"/>
      <c r="M89" s="117"/>
      <c r="N89" s="117"/>
      <c r="O89" s="202"/>
    </row>
    <row r="90" spans="2:15" ht="15.75" thickBot="1">
      <c r="B90" s="201"/>
      <c r="C90" s="257" t="s">
        <v>83</v>
      </c>
      <c r="D90" s="247"/>
      <c r="E90" s="117"/>
      <c r="F90" s="117"/>
      <c r="G90" s="115"/>
      <c r="H90" s="115"/>
      <c r="I90" s="115"/>
      <c r="J90" s="117"/>
      <c r="K90" s="117"/>
      <c r="L90" s="117"/>
      <c r="M90" s="117"/>
      <c r="N90" s="117"/>
      <c r="O90" s="202"/>
    </row>
    <row r="91" spans="2:15" ht="15" thickBot="1">
      <c r="B91" s="201"/>
      <c r="C91" s="233" t="s">
        <v>79</v>
      </c>
      <c r="D91" s="247"/>
      <c r="E91" s="151"/>
      <c r="F91" s="117"/>
      <c r="G91" s="233" t="s">
        <v>80</v>
      </c>
      <c r="H91" s="115"/>
      <c r="I91" s="155" t="s">
        <v>37</v>
      </c>
      <c r="J91" s="117"/>
      <c r="K91" s="117"/>
      <c r="L91" s="117"/>
      <c r="M91" s="117"/>
      <c r="N91" s="117"/>
      <c r="O91" s="202"/>
    </row>
    <row r="92" spans="2:15" ht="44.25" thickBot="1">
      <c r="B92" s="201"/>
      <c r="C92" s="331" t="s">
        <v>81</v>
      </c>
      <c r="D92" s="331"/>
      <c r="E92" s="330" t="s">
        <v>82</v>
      </c>
      <c r="F92" s="330"/>
      <c r="G92" s="248">
        <f>$G$57</f>
        <v>2019</v>
      </c>
      <c r="H92" s="249">
        <f>G92+1</f>
        <v>2020</v>
      </c>
      <c r="I92" s="249">
        <f>H92+1</f>
        <v>2021</v>
      </c>
      <c r="J92" s="249">
        <f>I92+1</f>
        <v>2022</v>
      </c>
      <c r="K92" s="249">
        <f>J92+1</f>
        <v>2023</v>
      </c>
      <c r="L92" s="249">
        <f>K92+1</f>
        <v>2024</v>
      </c>
      <c r="M92" s="250" t="s">
        <v>61</v>
      </c>
      <c r="N92" s="250" t="str">
        <f>CONCATENATE("Sum of Expenditures Prior to ",G$19)</f>
        <v>Sum of Expenditures Prior to 2019</v>
      </c>
      <c r="O92" s="202"/>
    </row>
    <row r="93" spans="2:15" ht="15.75" thickBot="1">
      <c r="B93" s="201"/>
      <c r="C93" s="258" t="s">
        <v>65</v>
      </c>
      <c r="D93" s="259"/>
      <c r="E93" s="148"/>
      <c r="F93" s="149"/>
      <c r="G93" s="150"/>
      <c r="H93" s="146"/>
      <c r="I93" s="147"/>
      <c r="J93" s="146"/>
      <c r="K93" s="146"/>
      <c r="L93" s="146"/>
      <c r="M93" s="146"/>
      <c r="N93" s="184"/>
      <c r="O93" s="202"/>
    </row>
    <row r="94" spans="2:15" ht="15.75" thickBot="1">
      <c r="B94" s="201"/>
      <c r="C94" s="258" t="s">
        <v>67</v>
      </c>
      <c r="D94" s="259"/>
      <c r="E94" s="148"/>
      <c r="F94" s="149"/>
      <c r="G94" s="150"/>
      <c r="H94" s="146"/>
      <c r="I94" s="147"/>
      <c r="J94" s="146"/>
      <c r="K94" s="146"/>
      <c r="L94" s="146"/>
      <c r="M94" s="146"/>
      <c r="N94" s="184"/>
      <c r="O94" s="202"/>
    </row>
    <row r="95" spans="2:15" ht="15.75" thickBot="1">
      <c r="B95" s="201"/>
      <c r="C95" s="258" t="s">
        <v>69</v>
      </c>
      <c r="D95" s="259"/>
      <c r="E95" s="148"/>
      <c r="F95" s="149"/>
      <c r="G95" s="150"/>
      <c r="H95" s="146"/>
      <c r="I95" s="147"/>
      <c r="J95" s="146"/>
      <c r="K95" s="146"/>
      <c r="L95" s="146"/>
      <c r="M95" s="146"/>
      <c r="N95" s="184"/>
      <c r="O95" s="202"/>
    </row>
    <row r="96" spans="2:15" ht="15.75" thickBot="1">
      <c r="B96" s="201"/>
      <c r="C96" s="334" t="s">
        <v>71</v>
      </c>
      <c r="D96" s="335"/>
      <c r="E96" s="148"/>
      <c r="F96" s="149"/>
      <c r="G96" s="150"/>
      <c r="H96" s="146"/>
      <c r="I96" s="147"/>
      <c r="J96" s="146"/>
      <c r="K96" s="146"/>
      <c r="L96" s="146"/>
      <c r="M96" s="146"/>
      <c r="N96" s="184"/>
      <c r="O96" s="202"/>
    </row>
    <row r="97" spans="2:15" ht="15.75" thickBot="1">
      <c r="B97" s="201"/>
      <c r="C97" s="332" t="s">
        <v>73</v>
      </c>
      <c r="D97" s="333"/>
      <c r="E97" s="148"/>
      <c r="F97" s="149"/>
      <c r="G97" s="150"/>
      <c r="H97" s="146"/>
      <c r="I97" s="147"/>
      <c r="J97" s="146"/>
      <c r="K97" s="146"/>
      <c r="L97" s="146"/>
      <c r="M97" s="146"/>
      <c r="N97" s="184"/>
      <c r="O97" s="202"/>
    </row>
    <row r="98" spans="2:15" ht="15.75" thickBot="1">
      <c r="B98" s="201"/>
      <c r="C98" s="334" t="s">
        <v>75</v>
      </c>
      <c r="D98" s="335"/>
      <c r="E98" s="148"/>
      <c r="F98" s="149"/>
      <c r="G98" s="150"/>
      <c r="H98" s="146"/>
      <c r="I98" s="147"/>
      <c r="J98" s="146"/>
      <c r="K98" s="146"/>
      <c r="L98" s="146"/>
      <c r="M98" s="146"/>
      <c r="N98" s="184"/>
      <c r="O98" s="202"/>
    </row>
    <row r="99" spans="2:15" ht="15.75" thickBot="1">
      <c r="B99" s="201"/>
      <c r="C99" s="336" t="s">
        <v>76</v>
      </c>
      <c r="D99" s="337"/>
      <c r="E99" s="148"/>
      <c r="F99" s="149"/>
      <c r="G99" s="150"/>
      <c r="H99" s="146"/>
      <c r="I99" s="147"/>
      <c r="J99" s="146"/>
      <c r="K99" s="146"/>
      <c r="L99" s="146"/>
      <c r="M99" s="146"/>
      <c r="N99" s="184"/>
      <c r="O99" s="202"/>
    </row>
    <row r="100" spans="2:15" ht="14.25">
      <c r="B100" s="201"/>
      <c r="C100" s="115"/>
      <c r="D100" s="115"/>
      <c r="E100" s="115"/>
      <c r="F100" s="115"/>
      <c r="G100" s="115"/>
      <c r="H100" s="115"/>
      <c r="I100" s="115"/>
      <c r="J100" s="117"/>
      <c r="K100" s="117"/>
      <c r="L100" s="117"/>
      <c r="M100" s="117"/>
      <c r="N100" s="117"/>
      <c r="O100" s="202"/>
    </row>
    <row r="101" spans="2:15" ht="15.75" thickBot="1">
      <c r="B101" s="201"/>
      <c r="C101" s="257" t="s">
        <v>84</v>
      </c>
      <c r="D101" s="247"/>
      <c r="E101" s="117"/>
      <c r="F101" s="117"/>
      <c r="G101" s="115"/>
      <c r="H101" s="115"/>
      <c r="I101" s="115"/>
      <c r="J101" s="117"/>
      <c r="K101" s="117"/>
      <c r="L101" s="117"/>
      <c r="M101" s="117"/>
      <c r="N101" s="117"/>
      <c r="O101" s="202"/>
    </row>
    <row r="102" spans="2:15" ht="15" thickBot="1">
      <c r="B102" s="201"/>
      <c r="C102" s="233" t="s">
        <v>79</v>
      </c>
      <c r="D102" s="247"/>
      <c r="E102" s="151"/>
      <c r="F102" s="117"/>
      <c r="G102" s="233" t="s">
        <v>80</v>
      </c>
      <c r="H102" s="115"/>
      <c r="I102" s="155" t="s">
        <v>37</v>
      </c>
      <c r="J102" s="117"/>
      <c r="K102" s="117"/>
      <c r="L102" s="117"/>
      <c r="M102" s="117"/>
      <c r="N102" s="117"/>
      <c r="O102" s="202"/>
    </row>
    <row r="103" spans="2:15" ht="44.25" thickBot="1">
      <c r="B103" s="201"/>
      <c r="C103" s="331" t="s">
        <v>81</v>
      </c>
      <c r="D103" s="331"/>
      <c r="E103" s="330" t="s">
        <v>82</v>
      </c>
      <c r="F103" s="330"/>
      <c r="G103" s="248">
        <f>$G$57</f>
        <v>2019</v>
      </c>
      <c r="H103" s="249">
        <f>G103+1</f>
        <v>2020</v>
      </c>
      <c r="I103" s="249">
        <f>H103+1</f>
        <v>2021</v>
      </c>
      <c r="J103" s="249">
        <f>I103+1</f>
        <v>2022</v>
      </c>
      <c r="K103" s="249"/>
      <c r="L103" s="249"/>
      <c r="M103" s="250" t="s">
        <v>61</v>
      </c>
      <c r="N103" s="250" t="str">
        <f>CONCATENATE("Sum of Expenditures Prior to ",G$19)</f>
        <v>Sum of Expenditures Prior to 2019</v>
      </c>
      <c r="O103" s="202"/>
    </row>
    <row r="104" spans="2:15" ht="15.75" thickBot="1">
      <c r="B104" s="201"/>
      <c r="C104" s="258" t="s">
        <v>65</v>
      </c>
      <c r="D104" s="259"/>
      <c r="E104" s="148"/>
      <c r="F104" s="149"/>
      <c r="G104" s="150"/>
      <c r="H104" s="146"/>
      <c r="I104" s="147"/>
      <c r="J104" s="146"/>
      <c r="K104" s="146"/>
      <c r="L104" s="146"/>
      <c r="M104" s="146"/>
      <c r="N104" s="184"/>
      <c r="O104" s="202"/>
    </row>
    <row r="105" spans="2:15" ht="15.75" thickBot="1">
      <c r="B105" s="201"/>
      <c r="C105" s="258" t="s">
        <v>67</v>
      </c>
      <c r="D105" s="259"/>
      <c r="E105" s="148"/>
      <c r="F105" s="149"/>
      <c r="G105" s="150"/>
      <c r="H105" s="146"/>
      <c r="I105" s="147"/>
      <c r="J105" s="146"/>
      <c r="K105" s="146"/>
      <c r="L105" s="146"/>
      <c r="M105" s="146"/>
      <c r="N105" s="184"/>
      <c r="O105" s="202"/>
    </row>
    <row r="106" spans="2:15" ht="15.75" thickBot="1">
      <c r="B106" s="201"/>
      <c r="C106" s="258" t="s">
        <v>69</v>
      </c>
      <c r="D106" s="259"/>
      <c r="E106" s="148"/>
      <c r="F106" s="149"/>
      <c r="G106" s="150"/>
      <c r="H106" s="146"/>
      <c r="I106" s="147"/>
      <c r="J106" s="146"/>
      <c r="K106" s="146"/>
      <c r="L106" s="146"/>
      <c r="M106" s="146"/>
      <c r="N106" s="184"/>
      <c r="O106" s="202"/>
    </row>
    <row r="107" spans="2:15" ht="15.75" thickBot="1">
      <c r="B107" s="201"/>
      <c r="C107" s="334" t="s">
        <v>71</v>
      </c>
      <c r="D107" s="335"/>
      <c r="E107" s="148"/>
      <c r="F107" s="149"/>
      <c r="G107" s="150"/>
      <c r="H107" s="146"/>
      <c r="I107" s="147"/>
      <c r="J107" s="146"/>
      <c r="K107" s="146"/>
      <c r="L107" s="146"/>
      <c r="M107" s="146"/>
      <c r="N107" s="184"/>
      <c r="O107" s="202"/>
    </row>
    <row r="108" spans="2:15" ht="15.75" thickBot="1">
      <c r="B108" s="201"/>
      <c r="C108" s="332" t="s">
        <v>73</v>
      </c>
      <c r="D108" s="333"/>
      <c r="E108" s="148"/>
      <c r="F108" s="149"/>
      <c r="G108" s="150"/>
      <c r="H108" s="146"/>
      <c r="I108" s="147"/>
      <c r="J108" s="146"/>
      <c r="K108" s="146"/>
      <c r="L108" s="146"/>
      <c r="M108" s="146"/>
      <c r="N108" s="184"/>
      <c r="O108" s="202"/>
    </row>
    <row r="109" spans="2:15" ht="15.75" thickBot="1">
      <c r="B109" s="201"/>
      <c r="C109" s="334" t="s">
        <v>75</v>
      </c>
      <c r="D109" s="335"/>
      <c r="E109" s="148"/>
      <c r="F109" s="149"/>
      <c r="G109" s="150"/>
      <c r="H109" s="146"/>
      <c r="I109" s="147"/>
      <c r="J109" s="146"/>
      <c r="K109" s="146"/>
      <c r="L109" s="146"/>
      <c r="M109" s="146"/>
      <c r="N109" s="184"/>
      <c r="O109" s="202"/>
    </row>
    <row r="110" spans="2:15" ht="15.75" thickBot="1">
      <c r="B110" s="201"/>
      <c r="C110" s="336" t="s">
        <v>76</v>
      </c>
      <c r="D110" s="337"/>
      <c r="E110" s="148"/>
      <c r="F110" s="149"/>
      <c r="G110" s="150"/>
      <c r="H110" s="146"/>
      <c r="I110" s="147"/>
      <c r="J110" s="146"/>
      <c r="K110" s="146"/>
      <c r="L110" s="146"/>
      <c r="M110" s="146"/>
      <c r="N110" s="184"/>
      <c r="O110" s="202"/>
    </row>
    <row r="111" spans="2:15" ht="14.25">
      <c r="B111" s="201"/>
      <c r="C111" s="115"/>
      <c r="D111" s="115"/>
      <c r="E111" s="115"/>
      <c r="F111" s="115"/>
      <c r="G111" s="115"/>
      <c r="H111" s="115"/>
      <c r="I111" s="115"/>
      <c r="J111" s="117"/>
      <c r="K111" s="117"/>
      <c r="L111" s="117"/>
      <c r="M111" s="117"/>
      <c r="N111" s="117"/>
      <c r="O111" s="202"/>
    </row>
    <row r="112" spans="2:15" ht="13.5" thickBot="1">
      <c r="B112" s="201"/>
      <c r="C112" s="260" t="s">
        <v>85</v>
      </c>
      <c r="D112" s="226"/>
      <c r="E112" s="112"/>
      <c r="F112" s="112"/>
      <c r="G112" s="121"/>
      <c r="H112" s="121"/>
      <c r="I112" s="121"/>
      <c r="J112" s="112"/>
      <c r="K112" s="112"/>
      <c r="L112" s="112"/>
      <c r="M112" s="112"/>
      <c r="N112" s="112"/>
      <c r="O112" s="202"/>
    </row>
    <row r="113" spans="2:15" ht="15" thickBot="1">
      <c r="B113" s="201"/>
      <c r="C113" s="261" t="s">
        <v>79</v>
      </c>
      <c r="D113" s="226"/>
      <c r="E113" s="167"/>
      <c r="F113" s="112"/>
      <c r="G113" s="233" t="s">
        <v>80</v>
      </c>
      <c r="H113" s="121"/>
      <c r="I113" s="168" t="s">
        <v>37</v>
      </c>
      <c r="J113" s="112"/>
      <c r="K113" s="112"/>
      <c r="L113" s="112"/>
      <c r="M113" s="112"/>
      <c r="N113" s="112"/>
      <c r="O113" s="202"/>
    </row>
    <row r="114" spans="2:15" ht="44.25" thickBot="1">
      <c r="B114" s="201"/>
      <c r="C114" s="331" t="s">
        <v>81</v>
      </c>
      <c r="D114" s="331"/>
      <c r="E114" s="330" t="s">
        <v>82</v>
      </c>
      <c r="F114" s="330"/>
      <c r="G114" s="265">
        <f>$G$57</f>
        <v>2019</v>
      </c>
      <c r="H114" s="266">
        <f>G114+1</f>
        <v>2020</v>
      </c>
      <c r="I114" s="266">
        <f>H114+1</f>
        <v>2021</v>
      </c>
      <c r="J114" s="266">
        <f>I114+1</f>
        <v>2022</v>
      </c>
      <c r="K114" s="266"/>
      <c r="L114" s="266"/>
      <c r="M114" s="267" t="s">
        <v>61</v>
      </c>
      <c r="N114" s="250" t="str">
        <f>CONCATENATE("Sum of Expenditures Prior to ",G$19)</f>
        <v>Sum of Expenditures Prior to 2019</v>
      </c>
      <c r="O114" s="202"/>
    </row>
    <row r="115" spans="2:15" ht="15.75" thickBot="1">
      <c r="B115" s="201"/>
      <c r="C115" s="262" t="s">
        <v>65</v>
      </c>
      <c r="D115" s="263"/>
      <c r="E115" s="165"/>
      <c r="F115" s="166"/>
      <c r="G115" s="150"/>
      <c r="H115" s="146"/>
      <c r="I115" s="147"/>
      <c r="J115" s="146"/>
      <c r="K115" s="146"/>
      <c r="L115" s="146"/>
      <c r="M115" s="146"/>
      <c r="N115" s="184"/>
      <c r="O115" s="202"/>
    </row>
    <row r="116" spans="2:15" ht="15.75" thickBot="1">
      <c r="B116" s="201"/>
      <c r="C116" s="262" t="s">
        <v>67</v>
      </c>
      <c r="D116" s="263"/>
      <c r="E116" s="165"/>
      <c r="F116" s="166"/>
      <c r="G116" s="150"/>
      <c r="H116" s="146"/>
      <c r="I116" s="147"/>
      <c r="J116" s="146"/>
      <c r="K116" s="146"/>
      <c r="L116" s="146"/>
      <c r="M116" s="146"/>
      <c r="N116" s="184"/>
      <c r="O116" s="202"/>
    </row>
    <row r="117" spans="2:15" ht="15.75" thickBot="1">
      <c r="B117" s="201"/>
      <c r="C117" s="262" t="s">
        <v>69</v>
      </c>
      <c r="D117" s="263"/>
      <c r="E117" s="165"/>
      <c r="F117" s="166"/>
      <c r="G117" s="150"/>
      <c r="H117" s="146"/>
      <c r="I117" s="147"/>
      <c r="J117" s="146"/>
      <c r="K117" s="146"/>
      <c r="L117" s="146"/>
      <c r="M117" s="146"/>
      <c r="N117" s="184"/>
      <c r="O117" s="202"/>
    </row>
    <row r="118" spans="2:15" ht="15.75" thickBot="1">
      <c r="B118" s="201"/>
      <c r="C118" s="340" t="s">
        <v>71</v>
      </c>
      <c r="D118" s="341"/>
      <c r="E118" s="165"/>
      <c r="F118" s="166"/>
      <c r="G118" s="150"/>
      <c r="H118" s="146"/>
      <c r="I118" s="147"/>
      <c r="J118" s="146"/>
      <c r="K118" s="146"/>
      <c r="L118" s="146"/>
      <c r="M118" s="146"/>
      <c r="N118" s="184"/>
      <c r="O118" s="202"/>
    </row>
    <row r="119" spans="2:15" ht="15.75" thickBot="1">
      <c r="B119" s="201"/>
      <c r="C119" s="338" t="s">
        <v>73</v>
      </c>
      <c r="D119" s="339"/>
      <c r="E119" s="165"/>
      <c r="F119" s="166"/>
      <c r="G119" s="150"/>
      <c r="H119" s="146"/>
      <c r="I119" s="147"/>
      <c r="J119" s="146"/>
      <c r="K119" s="146"/>
      <c r="L119" s="146"/>
      <c r="M119" s="146"/>
      <c r="N119" s="184"/>
      <c r="O119" s="202"/>
    </row>
    <row r="120" spans="2:15" ht="15.75" thickBot="1">
      <c r="B120" s="201"/>
      <c r="C120" s="340" t="s">
        <v>75</v>
      </c>
      <c r="D120" s="341"/>
      <c r="E120" s="165"/>
      <c r="F120" s="166"/>
      <c r="G120" s="150"/>
      <c r="H120" s="146"/>
      <c r="I120" s="147"/>
      <c r="J120" s="146"/>
      <c r="K120" s="146"/>
      <c r="L120" s="146"/>
      <c r="M120" s="146"/>
      <c r="N120" s="184"/>
      <c r="O120" s="202"/>
    </row>
    <row r="121" spans="2:15" ht="15.75" thickBot="1">
      <c r="B121" s="201"/>
      <c r="C121" s="342" t="s">
        <v>76</v>
      </c>
      <c r="D121" s="343"/>
      <c r="E121" s="165"/>
      <c r="F121" s="166"/>
      <c r="G121" s="150"/>
      <c r="H121" s="146"/>
      <c r="I121" s="147"/>
      <c r="J121" s="146"/>
      <c r="K121" s="146"/>
      <c r="L121" s="146"/>
      <c r="M121" s="146"/>
      <c r="N121" s="184"/>
      <c r="O121" s="202"/>
    </row>
    <row r="122" spans="2:15" ht="14.25">
      <c r="B122" s="201"/>
      <c r="C122" s="264"/>
      <c r="D122" s="264"/>
      <c r="E122" s="112"/>
      <c r="F122" s="112"/>
      <c r="G122" s="121"/>
      <c r="H122" s="121"/>
      <c r="I122" s="121"/>
      <c r="J122" s="112"/>
      <c r="K122" s="112"/>
      <c r="L122" s="112"/>
      <c r="M122" s="112"/>
      <c r="N122" s="112"/>
      <c r="O122" s="202"/>
    </row>
    <row r="123" spans="2:15" ht="13.5" thickBot="1">
      <c r="B123" s="201"/>
      <c r="C123" s="260" t="s">
        <v>86</v>
      </c>
      <c r="D123" s="226"/>
      <c r="E123" s="112"/>
      <c r="F123" s="112"/>
      <c r="G123" s="121"/>
      <c r="H123" s="121"/>
      <c r="I123" s="121"/>
      <c r="J123" s="112"/>
      <c r="K123" s="112"/>
      <c r="L123" s="112"/>
      <c r="M123" s="112"/>
      <c r="N123" s="112"/>
      <c r="O123" s="202"/>
    </row>
    <row r="124" spans="2:15" ht="15" thickBot="1">
      <c r="B124" s="201"/>
      <c r="C124" s="261" t="s">
        <v>79</v>
      </c>
      <c r="D124" s="226"/>
      <c r="E124" s="167"/>
      <c r="F124" s="112"/>
      <c r="G124" s="233" t="s">
        <v>80</v>
      </c>
      <c r="H124" s="121"/>
      <c r="I124" s="168" t="s">
        <v>37</v>
      </c>
      <c r="J124" s="112"/>
      <c r="K124" s="112"/>
      <c r="L124" s="112"/>
      <c r="M124" s="112"/>
      <c r="N124" s="112"/>
      <c r="O124" s="202"/>
    </row>
    <row r="125" spans="2:15" ht="44.25" thickBot="1">
      <c r="B125" s="201"/>
      <c r="C125" s="331" t="s">
        <v>81</v>
      </c>
      <c r="D125" s="331"/>
      <c r="E125" s="330" t="s">
        <v>82</v>
      </c>
      <c r="F125" s="330"/>
      <c r="G125" s="265">
        <f>$G$57</f>
        <v>2019</v>
      </c>
      <c r="H125" s="266">
        <f>G125+1</f>
        <v>2020</v>
      </c>
      <c r="I125" s="266">
        <f>H125+1</f>
        <v>2021</v>
      </c>
      <c r="J125" s="266">
        <f>I125+1</f>
        <v>2022</v>
      </c>
      <c r="K125" s="266"/>
      <c r="L125" s="266"/>
      <c r="M125" s="267" t="s">
        <v>61</v>
      </c>
      <c r="N125" s="250" t="str">
        <f>CONCATENATE("Sum of Expenditures Prior to ",G$19)</f>
        <v>Sum of Expenditures Prior to 2019</v>
      </c>
      <c r="O125" s="202"/>
    </row>
    <row r="126" spans="2:15" ht="15.75" thickBot="1">
      <c r="B126" s="201"/>
      <c r="C126" s="262" t="s">
        <v>65</v>
      </c>
      <c r="D126" s="263"/>
      <c r="E126" s="165"/>
      <c r="F126" s="166"/>
      <c r="G126" s="150"/>
      <c r="H126" s="146"/>
      <c r="I126" s="147"/>
      <c r="J126" s="146"/>
      <c r="K126" s="146"/>
      <c r="L126" s="146"/>
      <c r="M126" s="146"/>
      <c r="N126" s="184"/>
      <c r="O126" s="202"/>
    </row>
    <row r="127" spans="2:15" ht="15.75" thickBot="1">
      <c r="B127" s="201"/>
      <c r="C127" s="262" t="s">
        <v>67</v>
      </c>
      <c r="D127" s="263"/>
      <c r="E127" s="165"/>
      <c r="F127" s="166"/>
      <c r="G127" s="150"/>
      <c r="H127" s="146"/>
      <c r="I127" s="147"/>
      <c r="J127" s="146"/>
      <c r="K127" s="146"/>
      <c r="L127" s="146"/>
      <c r="M127" s="146"/>
      <c r="N127" s="184"/>
      <c r="O127" s="202"/>
    </row>
    <row r="128" spans="2:15" ht="15.75" thickBot="1">
      <c r="B128" s="201"/>
      <c r="C128" s="262" t="s">
        <v>69</v>
      </c>
      <c r="D128" s="263"/>
      <c r="E128" s="165"/>
      <c r="F128" s="166"/>
      <c r="G128" s="150"/>
      <c r="H128" s="146"/>
      <c r="I128" s="147"/>
      <c r="J128" s="146"/>
      <c r="K128" s="146"/>
      <c r="L128" s="146"/>
      <c r="M128" s="146"/>
      <c r="N128" s="184"/>
      <c r="O128" s="202"/>
    </row>
    <row r="129" spans="2:15" ht="15.75" thickBot="1">
      <c r="B129" s="201"/>
      <c r="C129" s="340" t="s">
        <v>71</v>
      </c>
      <c r="D129" s="341"/>
      <c r="E129" s="165"/>
      <c r="F129" s="166"/>
      <c r="G129" s="150"/>
      <c r="H129" s="146"/>
      <c r="I129" s="147"/>
      <c r="J129" s="146"/>
      <c r="K129" s="146"/>
      <c r="L129" s="146"/>
      <c r="M129" s="146"/>
      <c r="N129" s="184"/>
      <c r="O129" s="202"/>
    </row>
    <row r="130" spans="2:15" ht="15.75" thickBot="1">
      <c r="B130" s="201"/>
      <c r="C130" s="338" t="s">
        <v>73</v>
      </c>
      <c r="D130" s="339"/>
      <c r="E130" s="165"/>
      <c r="F130" s="166"/>
      <c r="G130" s="150"/>
      <c r="H130" s="146"/>
      <c r="I130" s="147"/>
      <c r="J130" s="146"/>
      <c r="K130" s="146"/>
      <c r="L130" s="146"/>
      <c r="M130" s="146"/>
      <c r="N130" s="184"/>
      <c r="O130" s="202"/>
    </row>
    <row r="131" spans="2:15" ht="15.75" thickBot="1">
      <c r="B131" s="201"/>
      <c r="C131" s="340" t="s">
        <v>75</v>
      </c>
      <c r="D131" s="341"/>
      <c r="E131" s="165"/>
      <c r="F131" s="166"/>
      <c r="G131" s="150"/>
      <c r="H131" s="146"/>
      <c r="I131" s="147"/>
      <c r="J131" s="146"/>
      <c r="K131" s="146"/>
      <c r="L131" s="146"/>
      <c r="M131" s="146"/>
      <c r="N131" s="184"/>
      <c r="O131" s="202"/>
    </row>
    <row r="132" spans="2:15" ht="15.75" thickBot="1">
      <c r="B132" s="201"/>
      <c r="C132" s="342" t="s">
        <v>76</v>
      </c>
      <c r="D132" s="343"/>
      <c r="E132" s="165"/>
      <c r="F132" s="166"/>
      <c r="G132" s="150"/>
      <c r="H132" s="146"/>
      <c r="I132" s="147"/>
      <c r="J132" s="146"/>
      <c r="K132" s="146"/>
      <c r="L132" s="146"/>
      <c r="M132" s="146"/>
      <c r="N132" s="184"/>
      <c r="O132" s="202"/>
    </row>
    <row r="133" spans="2:15" ht="14.25">
      <c r="B133" s="201"/>
      <c r="C133" s="264"/>
      <c r="D133" s="264"/>
      <c r="E133" s="112"/>
      <c r="F133" s="112"/>
      <c r="G133" s="121"/>
      <c r="H133" s="121"/>
      <c r="I133" s="121"/>
      <c r="J133" s="112"/>
      <c r="K133" s="112"/>
      <c r="L133" s="112"/>
      <c r="M133" s="112"/>
      <c r="N133" s="112"/>
      <c r="O133" s="202"/>
    </row>
    <row r="134" spans="2:15" ht="13.5" thickBot="1">
      <c r="B134" s="201"/>
      <c r="C134" s="260" t="s">
        <v>87</v>
      </c>
      <c r="D134" s="226"/>
      <c r="E134" s="112"/>
      <c r="F134" s="112"/>
      <c r="G134" s="121"/>
      <c r="H134" s="121"/>
      <c r="I134" s="121"/>
      <c r="J134" s="112"/>
      <c r="K134" s="112"/>
      <c r="L134" s="112"/>
      <c r="M134" s="112"/>
      <c r="N134" s="112"/>
      <c r="O134" s="202"/>
    </row>
    <row r="135" spans="2:15" ht="15" thickBot="1">
      <c r="B135" s="201"/>
      <c r="C135" s="261" t="s">
        <v>79</v>
      </c>
      <c r="D135" s="226"/>
      <c r="E135" s="167"/>
      <c r="F135" s="112"/>
      <c r="G135" s="233" t="s">
        <v>80</v>
      </c>
      <c r="H135" s="121"/>
      <c r="I135" s="168" t="s">
        <v>37</v>
      </c>
      <c r="J135" s="112"/>
      <c r="K135" s="112"/>
      <c r="L135" s="112"/>
      <c r="M135" s="112"/>
      <c r="N135" s="112"/>
      <c r="O135" s="202"/>
    </row>
    <row r="136" spans="2:15" ht="44.25" thickBot="1">
      <c r="B136" s="201"/>
      <c r="C136" s="331" t="s">
        <v>81</v>
      </c>
      <c r="D136" s="331"/>
      <c r="E136" s="330" t="s">
        <v>82</v>
      </c>
      <c r="F136" s="330"/>
      <c r="G136" s="265">
        <f>$G$57</f>
        <v>2019</v>
      </c>
      <c r="H136" s="266">
        <f>G136+1</f>
        <v>2020</v>
      </c>
      <c r="I136" s="266">
        <f>H136+1</f>
        <v>2021</v>
      </c>
      <c r="J136" s="266">
        <f>I136+1</f>
        <v>2022</v>
      </c>
      <c r="K136" s="266"/>
      <c r="L136" s="266"/>
      <c r="M136" s="267" t="s">
        <v>61</v>
      </c>
      <c r="N136" s="250" t="str">
        <f>CONCATENATE("Sum of Expenditures Prior to ",G$19)</f>
        <v>Sum of Expenditures Prior to 2019</v>
      </c>
      <c r="O136" s="202"/>
    </row>
    <row r="137" spans="2:15" ht="15.75" thickBot="1">
      <c r="B137" s="201"/>
      <c r="C137" s="262" t="s">
        <v>65</v>
      </c>
      <c r="D137" s="263"/>
      <c r="E137" s="165"/>
      <c r="F137" s="166"/>
      <c r="G137" s="150"/>
      <c r="H137" s="146"/>
      <c r="I137" s="147"/>
      <c r="J137" s="146"/>
      <c r="K137" s="146"/>
      <c r="L137" s="146"/>
      <c r="M137" s="146"/>
      <c r="N137" s="184"/>
      <c r="O137" s="202"/>
    </row>
    <row r="138" spans="2:15" ht="15.75" thickBot="1">
      <c r="B138" s="201"/>
      <c r="C138" s="262" t="s">
        <v>67</v>
      </c>
      <c r="D138" s="263"/>
      <c r="E138" s="165"/>
      <c r="F138" s="166"/>
      <c r="G138" s="150"/>
      <c r="H138" s="146"/>
      <c r="I138" s="147"/>
      <c r="J138" s="146"/>
      <c r="K138" s="146"/>
      <c r="L138" s="146"/>
      <c r="M138" s="146"/>
      <c r="N138" s="184"/>
      <c r="O138" s="202"/>
    </row>
    <row r="139" spans="2:15" ht="15.75" thickBot="1">
      <c r="B139" s="201"/>
      <c r="C139" s="262" t="s">
        <v>69</v>
      </c>
      <c r="D139" s="263"/>
      <c r="E139" s="165"/>
      <c r="F139" s="166"/>
      <c r="G139" s="150"/>
      <c r="H139" s="146"/>
      <c r="I139" s="147"/>
      <c r="J139" s="146"/>
      <c r="K139" s="146"/>
      <c r="L139" s="146"/>
      <c r="M139" s="146"/>
      <c r="N139" s="184"/>
      <c r="O139" s="202"/>
    </row>
    <row r="140" spans="2:15" ht="15.75" thickBot="1">
      <c r="B140" s="201"/>
      <c r="C140" s="340" t="s">
        <v>71</v>
      </c>
      <c r="D140" s="341"/>
      <c r="E140" s="165"/>
      <c r="F140" s="166"/>
      <c r="G140" s="150"/>
      <c r="H140" s="146"/>
      <c r="I140" s="147"/>
      <c r="J140" s="146"/>
      <c r="K140" s="146"/>
      <c r="L140" s="146"/>
      <c r="M140" s="146"/>
      <c r="N140" s="184"/>
      <c r="O140" s="202"/>
    </row>
    <row r="141" spans="2:15" ht="15.75" thickBot="1">
      <c r="B141" s="201"/>
      <c r="C141" s="338" t="s">
        <v>73</v>
      </c>
      <c r="D141" s="339"/>
      <c r="E141" s="165"/>
      <c r="F141" s="166"/>
      <c r="G141" s="150"/>
      <c r="H141" s="146"/>
      <c r="I141" s="147"/>
      <c r="J141" s="146"/>
      <c r="K141" s="146"/>
      <c r="L141" s="146"/>
      <c r="M141" s="146"/>
      <c r="N141" s="184"/>
      <c r="O141" s="202"/>
    </row>
    <row r="142" spans="2:15" ht="15.75" thickBot="1">
      <c r="B142" s="201"/>
      <c r="C142" s="340" t="s">
        <v>75</v>
      </c>
      <c r="D142" s="341"/>
      <c r="E142" s="165"/>
      <c r="F142" s="166"/>
      <c r="G142" s="150"/>
      <c r="H142" s="146"/>
      <c r="I142" s="147"/>
      <c r="J142" s="146"/>
      <c r="K142" s="146"/>
      <c r="L142" s="146"/>
      <c r="M142" s="146"/>
      <c r="N142" s="184"/>
      <c r="O142" s="202"/>
    </row>
    <row r="143" spans="2:15" ht="15.75" thickBot="1">
      <c r="B143" s="201"/>
      <c r="C143" s="342" t="s">
        <v>76</v>
      </c>
      <c r="D143" s="343"/>
      <c r="E143" s="165"/>
      <c r="F143" s="166"/>
      <c r="G143" s="150"/>
      <c r="H143" s="146"/>
      <c r="I143" s="147"/>
      <c r="J143" s="146"/>
      <c r="K143" s="146"/>
      <c r="L143" s="146"/>
      <c r="M143" s="146"/>
      <c r="N143" s="184"/>
      <c r="O143" s="202"/>
    </row>
    <row r="144" spans="2:15" ht="15" thickBot="1">
      <c r="B144" s="208"/>
      <c r="C144" s="169"/>
      <c r="D144" s="169"/>
      <c r="E144" s="169"/>
      <c r="F144" s="169"/>
      <c r="G144" s="169"/>
      <c r="H144" s="169"/>
      <c r="I144" s="169"/>
      <c r="J144" s="169"/>
      <c r="K144" s="169"/>
      <c r="L144" s="169"/>
      <c r="M144" s="169"/>
      <c r="N144" s="169"/>
      <c r="O144" s="209"/>
    </row>
    <row r="145" spans="3:9" ht="12.75" customHeight="1" thickBot="1" thickTop="1">
      <c r="C145" s="104"/>
      <c r="D145" s="104"/>
      <c r="E145" s="104"/>
      <c r="F145" s="104"/>
      <c r="G145" s="104"/>
      <c r="H145" s="104"/>
      <c r="I145" s="104"/>
    </row>
    <row r="146" spans="2:15" ht="18.75" thickTop="1">
      <c r="B146" s="199"/>
      <c r="C146" s="122" t="s">
        <v>88</v>
      </c>
      <c r="D146" s="123"/>
      <c r="E146" s="123"/>
      <c r="F146" s="123"/>
      <c r="G146" s="123"/>
      <c r="H146" s="123"/>
      <c r="I146" s="123"/>
      <c r="J146" s="111"/>
      <c r="K146" s="111"/>
      <c r="L146" s="111"/>
      <c r="M146" s="111"/>
      <c r="N146" s="111"/>
      <c r="O146" s="200"/>
    </row>
    <row r="147" spans="2:15" ht="11.25" customHeight="1">
      <c r="B147" s="201"/>
      <c r="C147" s="125"/>
      <c r="D147" s="121"/>
      <c r="E147" s="121"/>
      <c r="F147" s="121"/>
      <c r="G147" s="121"/>
      <c r="H147" s="121"/>
      <c r="I147" s="121"/>
      <c r="J147" s="112"/>
      <c r="K147" s="112"/>
      <c r="L147" s="112"/>
      <c r="M147" s="112"/>
      <c r="N147" s="112"/>
      <c r="O147" s="202"/>
    </row>
    <row r="148" spans="2:17" ht="48" customHeight="1">
      <c r="B148" s="201"/>
      <c r="C148" s="349" t="s">
        <v>89</v>
      </c>
      <c r="D148" s="349"/>
      <c r="E148" s="349"/>
      <c r="F148" s="349"/>
      <c r="G148" s="349"/>
      <c r="H148" s="349"/>
      <c r="I148" s="349"/>
      <c r="J148" s="349"/>
      <c r="K148" s="349"/>
      <c r="L148" s="349"/>
      <c r="M148" s="349"/>
      <c r="N148" s="173"/>
      <c r="O148" s="215"/>
      <c r="P148" s="216"/>
      <c r="Q148" s="216"/>
    </row>
    <row r="149" spans="2:17" ht="15" customHeight="1">
      <c r="B149" s="201"/>
      <c r="C149" s="349" t="s">
        <v>90</v>
      </c>
      <c r="D149" s="349"/>
      <c r="E149" s="349"/>
      <c r="F149" s="349"/>
      <c r="G149" s="349"/>
      <c r="H149" s="349"/>
      <c r="I149" s="349"/>
      <c r="J149" s="349"/>
      <c r="K149" s="349"/>
      <c r="L149" s="349"/>
      <c r="M149" s="349"/>
      <c r="N149" s="173"/>
      <c r="O149" s="215"/>
      <c r="P149" s="216"/>
      <c r="Q149" s="216"/>
    </row>
    <row r="150" spans="2:15" ht="15" thickBot="1">
      <c r="B150" s="201"/>
      <c r="C150" s="115"/>
      <c r="D150" s="115"/>
      <c r="E150" s="115"/>
      <c r="F150" s="115"/>
      <c r="G150" s="115"/>
      <c r="H150" s="115"/>
      <c r="I150" s="115"/>
      <c r="J150" s="117"/>
      <c r="K150" s="117"/>
      <c r="L150" s="117"/>
      <c r="M150" s="117"/>
      <c r="N150" s="117"/>
      <c r="O150" s="202"/>
    </row>
    <row r="151" spans="2:15" ht="15" thickBot="1">
      <c r="B151" s="201"/>
      <c r="C151" s="233" t="s">
        <v>91</v>
      </c>
      <c r="D151" s="115"/>
      <c r="E151" s="115"/>
      <c r="F151" s="156" t="s">
        <v>42</v>
      </c>
      <c r="G151" s="115"/>
      <c r="H151" s="115"/>
      <c r="I151" s="115"/>
      <c r="J151" s="117"/>
      <c r="K151" s="117"/>
      <c r="L151" s="117"/>
      <c r="M151" s="117"/>
      <c r="N151" s="117"/>
      <c r="O151" s="202"/>
    </row>
    <row r="152" spans="2:15" ht="15" thickBot="1">
      <c r="B152" s="201"/>
      <c r="C152" s="233" t="s">
        <v>92</v>
      </c>
      <c r="D152" s="115"/>
      <c r="E152" s="115"/>
      <c r="F152" s="156" t="s">
        <v>42</v>
      </c>
      <c r="G152" s="115"/>
      <c r="H152" s="115"/>
      <c r="I152" s="115"/>
      <c r="J152" s="117"/>
      <c r="K152" s="117"/>
      <c r="L152" s="117"/>
      <c r="M152" s="117"/>
      <c r="N152" s="117"/>
      <c r="O152" s="202"/>
    </row>
    <row r="153" spans="2:15" ht="14.25" customHeight="1">
      <c r="B153" s="201"/>
      <c r="C153" s="115"/>
      <c r="D153" s="115"/>
      <c r="E153" s="115"/>
      <c r="F153" s="115"/>
      <c r="G153" s="115"/>
      <c r="H153" s="115"/>
      <c r="I153" s="115"/>
      <c r="J153" s="117"/>
      <c r="K153" s="117"/>
      <c r="L153" s="117"/>
      <c r="M153" s="117"/>
      <c r="N153" s="117"/>
      <c r="O153" s="202"/>
    </row>
    <row r="154" spans="2:15" ht="14.25" customHeight="1">
      <c r="B154" s="201"/>
      <c r="C154" s="115"/>
      <c r="D154" s="115"/>
      <c r="E154" s="115"/>
      <c r="F154" s="115"/>
      <c r="G154" s="115"/>
      <c r="H154" s="115"/>
      <c r="I154" s="115"/>
      <c r="J154" s="271" t="s">
        <v>93</v>
      </c>
      <c r="K154" s="271"/>
      <c r="L154" s="271"/>
      <c r="M154" s="117"/>
      <c r="N154" s="117"/>
      <c r="O154" s="202"/>
    </row>
    <row r="155" spans="2:15" ht="15">
      <c r="B155" s="201"/>
      <c r="C155" s="361" t="s">
        <v>79</v>
      </c>
      <c r="D155" s="361" t="s">
        <v>59</v>
      </c>
      <c r="E155" s="371" t="s">
        <v>94</v>
      </c>
      <c r="F155" s="371"/>
      <c r="G155" s="268">
        <f>G81</f>
        <v>2019</v>
      </c>
      <c r="H155" s="269">
        <f>IF(OR(G19=2013,G19=2015,G19=2017,G19=2019),G19+1,"NA")</f>
        <v>2020</v>
      </c>
      <c r="I155" s="269"/>
      <c r="J155" s="271" t="s">
        <v>95</v>
      </c>
      <c r="K155" s="271"/>
      <c r="L155" s="271"/>
      <c r="M155" s="117"/>
      <c r="N155" s="117"/>
      <c r="O155" s="202"/>
    </row>
    <row r="156" spans="2:15" ht="30.75" thickBot="1">
      <c r="B156" s="201"/>
      <c r="C156" s="330"/>
      <c r="D156" s="330"/>
      <c r="E156" s="372"/>
      <c r="F156" s="372"/>
      <c r="G156" s="270" t="s">
        <v>96</v>
      </c>
      <c r="H156" s="270" t="str">
        <f>IF(H155="NA"," ","Allocation Change")</f>
        <v>Allocation Change</v>
      </c>
      <c r="I156" s="270"/>
      <c r="J156" s="272" t="s">
        <v>97</v>
      </c>
      <c r="K156" s="272"/>
      <c r="L156" s="272"/>
      <c r="M156" s="117"/>
      <c r="N156" s="117"/>
      <c r="O156" s="202"/>
    </row>
    <row r="157" spans="2:15" ht="15" thickBot="1">
      <c r="B157" s="201"/>
      <c r="C157" s="151"/>
      <c r="D157" s="155" t="s">
        <v>37</v>
      </c>
      <c r="E157" s="157"/>
      <c r="F157" s="149"/>
      <c r="G157" s="158"/>
      <c r="H157" s="158"/>
      <c r="I157" s="299"/>
      <c r="J157" s="158"/>
      <c r="K157" s="272"/>
      <c r="L157" s="272"/>
      <c r="M157" s="117"/>
      <c r="N157" s="117"/>
      <c r="O157" s="202"/>
    </row>
    <row r="158" spans="2:15" ht="15" thickBot="1">
      <c r="B158" s="201"/>
      <c r="C158" s="151"/>
      <c r="D158" s="155" t="s">
        <v>37</v>
      </c>
      <c r="E158" s="157"/>
      <c r="F158" s="149"/>
      <c r="G158" s="158"/>
      <c r="H158" s="158"/>
      <c r="I158" s="299"/>
      <c r="J158" s="158"/>
      <c r="K158" s="272"/>
      <c r="L158" s="272"/>
      <c r="M158" s="117"/>
      <c r="N158" s="117"/>
      <c r="O158" s="202"/>
    </row>
    <row r="159" spans="2:15" ht="15" thickBot="1">
      <c r="B159" s="201"/>
      <c r="C159" s="151"/>
      <c r="D159" s="155" t="s">
        <v>37</v>
      </c>
      <c r="E159" s="157"/>
      <c r="F159" s="149"/>
      <c r="G159" s="158"/>
      <c r="H159" s="158"/>
      <c r="I159" s="299"/>
      <c r="J159" s="158"/>
      <c r="K159" s="272"/>
      <c r="L159" s="272"/>
      <c r="M159" s="117"/>
      <c r="N159" s="117"/>
      <c r="O159" s="202"/>
    </row>
    <row r="160" spans="2:15" ht="15" thickBot="1">
      <c r="B160" s="201"/>
      <c r="C160" s="151"/>
      <c r="D160" s="155" t="s">
        <v>37</v>
      </c>
      <c r="E160" s="157"/>
      <c r="F160" s="149"/>
      <c r="G160" s="158"/>
      <c r="H160" s="158"/>
      <c r="I160" s="299"/>
      <c r="J160" s="158"/>
      <c r="K160" s="272"/>
      <c r="L160" s="272"/>
      <c r="M160" s="117"/>
      <c r="N160" s="117"/>
      <c r="O160" s="202"/>
    </row>
    <row r="161" spans="2:15" ht="15" thickBot="1">
      <c r="B161" s="201"/>
      <c r="C161" s="151"/>
      <c r="D161" s="155" t="s">
        <v>37</v>
      </c>
      <c r="E161" s="157"/>
      <c r="F161" s="149"/>
      <c r="G161" s="158"/>
      <c r="H161" s="158"/>
      <c r="I161" s="299"/>
      <c r="J161" s="158"/>
      <c r="K161" s="272"/>
      <c r="L161" s="272"/>
      <c r="M161" s="117"/>
      <c r="N161" s="117"/>
      <c r="O161" s="202"/>
    </row>
    <row r="162" spans="2:15" ht="15" thickBot="1">
      <c r="B162" s="201"/>
      <c r="C162" s="151"/>
      <c r="D162" s="155" t="s">
        <v>37</v>
      </c>
      <c r="E162" s="157"/>
      <c r="F162" s="149"/>
      <c r="G162" s="158"/>
      <c r="H162" s="158"/>
      <c r="I162" s="299"/>
      <c r="J162" s="158"/>
      <c r="K162" s="272"/>
      <c r="L162" s="272"/>
      <c r="M162" s="117"/>
      <c r="N162" s="117"/>
      <c r="O162" s="202"/>
    </row>
    <row r="163" spans="2:15" ht="13.5" thickBot="1">
      <c r="B163" s="208"/>
      <c r="C163" s="119"/>
      <c r="D163" s="119"/>
      <c r="E163" s="119"/>
      <c r="F163" s="119"/>
      <c r="G163" s="119"/>
      <c r="H163" s="119"/>
      <c r="I163" s="119"/>
      <c r="J163" s="120"/>
      <c r="K163" s="120"/>
      <c r="L163" s="120"/>
      <c r="M163" s="120"/>
      <c r="N163" s="120"/>
      <c r="O163" s="209"/>
    </row>
    <row r="164" spans="3:9" ht="19.5" thickBot="1" thickTop="1">
      <c r="C164" s="105"/>
      <c r="D164" s="104"/>
      <c r="E164" s="104"/>
      <c r="F164" s="104"/>
      <c r="G164" s="104"/>
      <c r="H164" s="104"/>
      <c r="I164" s="104"/>
    </row>
    <row r="165" spans="2:15" ht="19.5" thickBot="1" thickTop="1">
      <c r="B165" s="199"/>
      <c r="C165" s="122" t="s">
        <v>98</v>
      </c>
      <c r="D165" s="123"/>
      <c r="E165" s="123"/>
      <c r="F165" s="123"/>
      <c r="G165" s="123"/>
      <c r="H165" s="123"/>
      <c r="I165" s="123"/>
      <c r="J165" s="111"/>
      <c r="K165" s="111"/>
      <c r="L165" s="111"/>
      <c r="M165" s="111"/>
      <c r="N165" s="111"/>
      <c r="O165" s="200"/>
    </row>
    <row r="166" spans="2:15" ht="15" customHeight="1" thickBot="1">
      <c r="B166" s="201"/>
      <c r="C166" s="233" t="s">
        <v>99</v>
      </c>
      <c r="D166" s="121"/>
      <c r="E166" s="121"/>
      <c r="F166" s="156" t="s">
        <v>101</v>
      </c>
      <c r="G166" s="121"/>
      <c r="H166" s="121"/>
      <c r="I166" s="121"/>
      <c r="J166" s="112"/>
      <c r="K166" s="112"/>
      <c r="L166" s="112"/>
      <c r="M166" s="112"/>
      <c r="N166" s="112"/>
      <c r="O166" s="202"/>
    </row>
    <row r="167" spans="2:15" ht="15" customHeight="1" thickBot="1">
      <c r="B167" s="201"/>
      <c r="C167" s="233" t="s">
        <v>100</v>
      </c>
      <c r="D167" s="115"/>
      <c r="E167" s="115"/>
      <c r="F167" s="156" t="s">
        <v>42</v>
      </c>
      <c r="G167" s="121"/>
      <c r="H167" s="121"/>
      <c r="I167" s="121"/>
      <c r="J167" s="112"/>
      <c r="K167" s="112"/>
      <c r="L167" s="112"/>
      <c r="M167" s="112"/>
      <c r="N167" s="112"/>
      <c r="O167" s="202"/>
    </row>
    <row r="168" spans="2:15" ht="15" customHeight="1" thickBot="1">
      <c r="B168" s="201"/>
      <c r="C168" s="233" t="s">
        <v>102</v>
      </c>
      <c r="D168" s="115"/>
      <c r="E168" s="115"/>
      <c r="F168" s="156" t="s">
        <v>42</v>
      </c>
      <c r="G168" s="121"/>
      <c r="H168" s="121"/>
      <c r="I168" s="121"/>
      <c r="J168" s="112"/>
      <c r="K168" s="112"/>
      <c r="L168" s="112"/>
      <c r="M168" s="112"/>
      <c r="N168" s="112"/>
      <c r="O168" s="202"/>
    </row>
    <row r="169" spans="2:15" ht="15" customHeight="1" thickBot="1">
      <c r="B169" s="201"/>
      <c r="C169" s="233" t="s">
        <v>103</v>
      </c>
      <c r="D169" s="115"/>
      <c r="E169" s="115"/>
      <c r="F169" s="156" t="s">
        <v>42</v>
      </c>
      <c r="G169" s="121"/>
      <c r="H169" s="121"/>
      <c r="I169" s="121"/>
      <c r="J169" s="112"/>
      <c r="K169" s="112"/>
      <c r="L169" s="112"/>
      <c r="M169" s="112"/>
      <c r="N169" s="112"/>
      <c r="O169" s="202"/>
    </row>
    <row r="170" spans="2:15" ht="15" customHeight="1" thickBot="1">
      <c r="B170" s="201"/>
      <c r="C170" s="233" t="s">
        <v>104</v>
      </c>
      <c r="D170" s="115"/>
      <c r="E170" s="115"/>
      <c r="F170" s="185" t="s">
        <v>42</v>
      </c>
      <c r="G170" s="121"/>
      <c r="H170" s="121"/>
      <c r="I170" s="121"/>
      <c r="J170" s="112"/>
      <c r="K170" s="112"/>
      <c r="L170" s="112"/>
      <c r="M170" s="112"/>
      <c r="N170" s="112"/>
      <c r="O170" s="202"/>
    </row>
    <row r="171" spans="2:15" ht="15" customHeight="1" thickBot="1">
      <c r="B171" s="201"/>
      <c r="C171" s="233" t="s">
        <v>105</v>
      </c>
      <c r="D171" s="121"/>
      <c r="E171" s="121"/>
      <c r="F171" s="374" t="s">
        <v>106</v>
      </c>
      <c r="G171" s="375"/>
      <c r="H171" s="375"/>
      <c r="I171" s="375"/>
      <c r="J171" s="375"/>
      <c r="K171" s="375"/>
      <c r="L171" s="375"/>
      <c r="M171" s="375"/>
      <c r="N171" s="376"/>
      <c r="O171" s="202"/>
    </row>
    <row r="172" spans="2:15" ht="15" customHeight="1">
      <c r="B172" s="201"/>
      <c r="C172" s="125"/>
      <c r="D172" s="121"/>
      <c r="E172" s="121"/>
      <c r="F172" s="121"/>
      <c r="G172" s="121"/>
      <c r="H172" s="121"/>
      <c r="I172" s="121"/>
      <c r="J172" s="112"/>
      <c r="K172" s="112"/>
      <c r="L172" s="112"/>
      <c r="M172" s="112"/>
      <c r="N172" s="112"/>
      <c r="O172" s="202"/>
    </row>
    <row r="173" spans="2:15" ht="135.75" customHeight="1" thickBot="1">
      <c r="B173" s="201"/>
      <c r="C173" s="349" t="s">
        <v>150</v>
      </c>
      <c r="D173" s="349"/>
      <c r="E173" s="349"/>
      <c r="F173" s="349"/>
      <c r="G173" s="349"/>
      <c r="H173" s="349"/>
      <c r="I173" s="349"/>
      <c r="J173" s="349"/>
      <c r="K173" s="349"/>
      <c r="L173" s="349"/>
      <c r="M173" s="349"/>
      <c r="N173" s="173"/>
      <c r="O173" s="215"/>
    </row>
    <row r="174" spans="2:15" ht="34.5" customHeight="1" thickBot="1">
      <c r="B174" s="201"/>
      <c r="C174" s="377" t="s">
        <v>151</v>
      </c>
      <c r="D174" s="378"/>
      <c r="E174" s="378"/>
      <c r="F174" s="378"/>
      <c r="G174" s="378"/>
      <c r="H174" s="378"/>
      <c r="I174" s="378"/>
      <c r="J174" s="378"/>
      <c r="K174" s="378"/>
      <c r="L174" s="378"/>
      <c r="M174" s="378"/>
      <c r="N174" s="379"/>
      <c r="O174" s="215"/>
    </row>
    <row r="175" spans="2:15" ht="34.5" customHeight="1" thickBot="1">
      <c r="B175" s="201"/>
      <c r="C175" s="380" t="s">
        <v>108</v>
      </c>
      <c r="D175" s="381"/>
      <c r="E175" s="381"/>
      <c r="F175" s="381"/>
      <c r="G175" s="381"/>
      <c r="H175" s="381"/>
      <c r="I175" s="381"/>
      <c r="J175" s="381"/>
      <c r="K175" s="381"/>
      <c r="L175" s="381"/>
      <c r="M175" s="381"/>
      <c r="N175" s="382"/>
      <c r="O175" s="215"/>
    </row>
    <row r="176" spans="2:15" ht="34.5" customHeight="1" thickBot="1">
      <c r="B176" s="201"/>
      <c r="C176" s="380" t="s">
        <v>108</v>
      </c>
      <c r="D176" s="381"/>
      <c r="E176" s="381"/>
      <c r="F176" s="381"/>
      <c r="G176" s="381"/>
      <c r="H176" s="381"/>
      <c r="I176" s="381"/>
      <c r="J176" s="381"/>
      <c r="K176" s="381"/>
      <c r="L176" s="381"/>
      <c r="M176" s="381"/>
      <c r="N176" s="382"/>
      <c r="O176" s="215"/>
    </row>
    <row r="177" spans="2:15" ht="34.5" customHeight="1" thickBot="1">
      <c r="B177" s="201"/>
      <c r="C177" s="380" t="s">
        <v>108</v>
      </c>
      <c r="D177" s="381"/>
      <c r="E177" s="381"/>
      <c r="F177" s="381"/>
      <c r="G177" s="381"/>
      <c r="H177" s="381"/>
      <c r="I177" s="381"/>
      <c r="J177" s="381"/>
      <c r="K177" s="381"/>
      <c r="L177" s="381"/>
      <c r="M177" s="381"/>
      <c r="N177" s="382"/>
      <c r="O177" s="215"/>
    </row>
    <row r="178" spans="2:15" ht="34.5" customHeight="1" thickBot="1">
      <c r="B178" s="201"/>
      <c r="C178" s="380" t="s">
        <v>108</v>
      </c>
      <c r="D178" s="381"/>
      <c r="E178" s="381"/>
      <c r="F178" s="381"/>
      <c r="G178" s="381"/>
      <c r="H178" s="381"/>
      <c r="I178" s="381"/>
      <c r="J178" s="381"/>
      <c r="K178" s="381"/>
      <c r="L178" s="381"/>
      <c r="M178" s="381"/>
      <c r="N178" s="382"/>
      <c r="O178" s="215"/>
    </row>
    <row r="179" spans="2:15" ht="19.5" customHeight="1">
      <c r="B179" s="201"/>
      <c r="C179" s="125"/>
      <c r="D179" s="121"/>
      <c r="E179" s="121"/>
      <c r="F179" s="121"/>
      <c r="G179" s="121"/>
      <c r="H179" s="121"/>
      <c r="I179" s="121"/>
      <c r="J179" s="112"/>
      <c r="K179" s="112"/>
      <c r="L179" s="112"/>
      <c r="M179" s="112"/>
      <c r="N179" s="112"/>
      <c r="O179" s="202"/>
    </row>
    <row r="180" spans="2:15" ht="18.75" customHeight="1">
      <c r="B180" s="201"/>
      <c r="C180" s="349" t="s">
        <v>152</v>
      </c>
      <c r="D180" s="349"/>
      <c r="E180" s="349"/>
      <c r="F180" s="349"/>
      <c r="G180" s="349"/>
      <c r="H180" s="349"/>
      <c r="I180" s="349"/>
      <c r="J180" s="349"/>
      <c r="K180" s="349"/>
      <c r="L180" s="349"/>
      <c r="M180" s="349"/>
      <c r="N180" s="112"/>
      <c r="O180" s="202"/>
    </row>
    <row r="181" spans="2:15" ht="15" thickBot="1">
      <c r="B181" s="208"/>
      <c r="C181" s="130"/>
      <c r="D181" s="130"/>
      <c r="E181" s="130"/>
      <c r="F181" s="130"/>
      <c r="G181" s="130"/>
      <c r="H181" s="130"/>
      <c r="I181" s="130"/>
      <c r="J181" s="131"/>
      <c r="K181" s="131"/>
      <c r="L181" s="131"/>
      <c r="M181" s="131"/>
      <c r="N181" s="131"/>
      <c r="O181" s="209"/>
    </row>
    <row r="182" spans="3:9" ht="13.5" thickTop="1">
      <c r="C182" s="104"/>
      <c r="D182" s="104"/>
      <c r="E182" s="104"/>
      <c r="F182" s="104"/>
      <c r="G182" s="104"/>
      <c r="H182" s="104"/>
      <c r="I182" s="104"/>
    </row>
    <row r="183" spans="3:9" ht="12.75">
      <c r="C183" s="104"/>
      <c r="D183" s="104"/>
      <c r="E183" s="104"/>
      <c r="F183" s="104"/>
      <c r="G183" s="104"/>
      <c r="H183" s="104"/>
      <c r="I183" s="104"/>
    </row>
    <row r="184" spans="3:9" ht="12.75">
      <c r="C184" s="104"/>
      <c r="D184" s="104"/>
      <c r="E184" s="104"/>
      <c r="F184" s="104"/>
      <c r="G184" s="104"/>
      <c r="H184" s="104"/>
      <c r="I184" s="104"/>
    </row>
    <row r="185" spans="3:9" ht="12.75">
      <c r="C185" s="104"/>
      <c r="D185" s="104"/>
      <c r="E185" s="104"/>
      <c r="F185" s="104"/>
      <c r="G185" s="104"/>
      <c r="H185" s="104"/>
      <c r="I185" s="104"/>
    </row>
    <row r="186" spans="3:9" ht="12.75">
      <c r="C186" s="104"/>
      <c r="D186" s="104"/>
      <c r="E186" s="104"/>
      <c r="F186" s="104"/>
      <c r="G186" s="104"/>
      <c r="H186" s="104"/>
      <c r="I186" s="104"/>
    </row>
    <row r="187" spans="3:9" ht="12.75">
      <c r="C187" s="104"/>
      <c r="D187" s="104"/>
      <c r="E187" s="104"/>
      <c r="F187" s="104"/>
      <c r="G187" s="104"/>
      <c r="H187" s="104"/>
      <c r="I187" s="104"/>
    </row>
    <row r="188" spans="3:9" ht="12.75">
      <c r="C188" s="104"/>
      <c r="D188" s="104"/>
      <c r="E188" s="104"/>
      <c r="F188" s="104"/>
      <c r="G188" s="104"/>
      <c r="H188" s="104"/>
      <c r="I188" s="104"/>
    </row>
    <row r="189" spans="3:9" ht="12.75">
      <c r="C189" s="104"/>
      <c r="D189" s="104"/>
      <c r="E189" s="104"/>
      <c r="F189" s="104"/>
      <c r="G189" s="104"/>
      <c r="H189" s="104"/>
      <c r="I189" s="104"/>
    </row>
    <row r="190" spans="3:9" ht="12.75">
      <c r="C190" s="104"/>
      <c r="D190" s="104"/>
      <c r="E190" s="104"/>
      <c r="F190" s="104"/>
      <c r="G190" s="104"/>
      <c r="H190" s="104"/>
      <c r="I190" s="104"/>
    </row>
    <row r="191" spans="3:9" ht="12.75">
      <c r="C191" s="104"/>
      <c r="D191" s="104"/>
      <c r="E191" s="104"/>
      <c r="F191" s="104"/>
      <c r="G191" s="104"/>
      <c r="H191" s="104"/>
      <c r="I191" s="104"/>
    </row>
    <row r="192" spans="3:9" ht="12.75">
      <c r="C192" s="104"/>
      <c r="D192" s="104"/>
      <c r="E192" s="104"/>
      <c r="F192" s="104"/>
      <c r="G192" s="104"/>
      <c r="H192" s="104"/>
      <c r="I192" s="104"/>
    </row>
    <row r="193" spans="3:9" ht="12.75">
      <c r="C193" s="104"/>
      <c r="D193" s="104"/>
      <c r="E193" s="104"/>
      <c r="F193" s="104"/>
      <c r="G193" s="104"/>
      <c r="H193" s="104"/>
      <c r="I193" s="104"/>
    </row>
    <row r="194" spans="3:9" ht="12.75">
      <c r="C194" s="104"/>
      <c r="D194" s="104"/>
      <c r="E194" s="104"/>
      <c r="F194" s="104"/>
      <c r="G194" s="104"/>
      <c r="H194" s="104"/>
      <c r="I194" s="104"/>
    </row>
    <row r="195" spans="3:9" ht="12.75">
      <c r="C195" s="104"/>
      <c r="D195" s="104"/>
      <c r="E195" s="104"/>
      <c r="F195" s="104"/>
      <c r="G195" s="104"/>
      <c r="H195" s="104"/>
      <c r="I195" s="104"/>
    </row>
    <row r="196" spans="3:17" ht="12.75">
      <c r="C196" s="218" t="s">
        <v>110</v>
      </c>
      <c r="D196" s="219"/>
      <c r="E196" s="219"/>
      <c r="F196" s="219"/>
      <c r="G196" s="219"/>
      <c r="H196" s="219"/>
      <c r="I196" s="219"/>
      <c r="J196" s="220"/>
      <c r="K196" s="220"/>
      <c r="L196" s="220"/>
      <c r="M196" s="220"/>
      <c r="N196" s="220"/>
      <c r="O196" s="220"/>
      <c r="P196" s="220"/>
      <c r="Q196" s="220"/>
    </row>
    <row r="197" spans="3:17" ht="12.75">
      <c r="C197" s="219" t="str">
        <f>IF(F167="N","The transaction is not backed by new revenue. ","The transaction is backed by new revenue. ")</f>
        <v xml:space="preserve">The transaction is not backed by new revenue. </v>
      </c>
      <c r="D197" s="219"/>
      <c r="E197" s="219"/>
      <c r="F197" s="219"/>
      <c r="G197" s="219"/>
      <c r="H197" s="219"/>
      <c r="I197" s="219"/>
      <c r="J197" s="220"/>
      <c r="K197" s="220"/>
      <c r="L197" s="220"/>
      <c r="M197" s="220"/>
      <c r="N197" s="220"/>
      <c r="O197" s="220"/>
      <c r="P197" s="220"/>
      <c r="Q197" s="220"/>
    </row>
    <row r="198" spans="3:17" ht="12.75">
      <c r="C198" s="218" t="str">
        <f>IF(F167="N","",IF(F168="N","The new revenue does not include grant revenue. ","The new revenue includes grant revenue. "))</f>
        <v/>
      </c>
      <c r="D198" s="219"/>
      <c r="E198" s="219"/>
      <c r="F198" s="219"/>
      <c r="G198" s="219"/>
      <c r="H198" s="219"/>
      <c r="I198" s="219"/>
      <c r="J198" s="220"/>
      <c r="K198" s="220"/>
      <c r="L198" s="220"/>
      <c r="M198" s="220"/>
      <c r="N198" s="220"/>
      <c r="O198" s="220"/>
      <c r="P198" s="220"/>
      <c r="Q198" s="220"/>
    </row>
    <row r="199" spans="3:17" ht="12.75">
      <c r="C199" s="218" t="str">
        <f>IF(F167="N"," ",IF(F168="N"," ",IF(F169="N","The grant has not been awarded. ","The grant has been awarded. ")))</f>
        <v xml:space="preserve"> </v>
      </c>
      <c r="D199" s="219"/>
      <c r="E199" s="219"/>
      <c r="F199" s="219"/>
      <c r="G199" s="219"/>
      <c r="H199" s="219"/>
      <c r="I199" s="219"/>
      <c r="J199" s="220"/>
      <c r="K199" s="220"/>
      <c r="L199" s="220"/>
      <c r="M199" s="220"/>
      <c r="N199" s="220"/>
      <c r="O199" s="220"/>
      <c r="P199" s="220"/>
      <c r="Q199" s="220"/>
    </row>
    <row r="200" spans="3:17" ht="12.75">
      <c r="C200" s="219" t="str">
        <f>IF(F167="N"," ",IF(F170="N","The new revenue has not been received. ","The new revenue has been received. "))</f>
        <v xml:space="preserve"> </v>
      </c>
      <c r="D200" s="219"/>
      <c r="E200" s="219"/>
      <c r="F200" s="219"/>
      <c r="G200" s="219"/>
      <c r="H200" s="219"/>
      <c r="I200" s="219"/>
      <c r="J200" s="220"/>
      <c r="K200" s="220"/>
      <c r="L200" s="220"/>
      <c r="M200" s="220"/>
      <c r="N200" s="220"/>
      <c r="O200" s="220"/>
      <c r="P200" s="220"/>
      <c r="Q200" s="220"/>
    </row>
    <row r="201" spans="3:17" ht="12.75">
      <c r="C201" s="218" t="str">
        <f>IF(F167="N"," ",IF(F170="N",F171," "))</f>
        <v xml:space="preserve"> </v>
      </c>
      <c r="D201" s="219"/>
      <c r="E201" s="219"/>
      <c r="F201" s="219"/>
      <c r="G201" s="219"/>
      <c r="H201" s="219"/>
      <c r="I201" s="219"/>
      <c r="J201" s="220"/>
      <c r="K201" s="220"/>
      <c r="L201" s="220"/>
      <c r="M201" s="220"/>
      <c r="N201" s="220"/>
      <c r="O201" s="220"/>
      <c r="P201" s="220"/>
      <c r="Q201" s="220"/>
    </row>
    <row r="202" spans="3:17" ht="12.75">
      <c r="C202" s="218" t="s">
        <v>111</v>
      </c>
      <c r="D202" s="219"/>
      <c r="E202" s="219"/>
      <c r="F202" s="219"/>
      <c r="G202" s="219"/>
      <c r="H202" s="219"/>
      <c r="I202" s="219"/>
      <c r="J202" s="220"/>
      <c r="K202" s="220"/>
      <c r="L202" s="220"/>
      <c r="M202" s="220"/>
      <c r="N202" s="220"/>
      <c r="O202" s="220"/>
      <c r="P202" s="220"/>
      <c r="Q202" s="220"/>
    </row>
    <row r="203" spans="3:17" ht="11.25" customHeight="1">
      <c r="C203" s="373"/>
      <c r="D203" s="373"/>
      <c r="E203" s="373"/>
      <c r="F203" s="373"/>
      <c r="G203" s="373"/>
      <c r="H203" s="373"/>
      <c r="I203" s="373"/>
      <c r="J203" s="373"/>
      <c r="K203" s="373"/>
      <c r="L203" s="373"/>
      <c r="M203" s="373"/>
      <c r="N203" s="373"/>
      <c r="O203" s="373"/>
      <c r="P203" s="373"/>
      <c r="Q203" s="373"/>
    </row>
    <row r="204" spans="3:17" ht="12.75">
      <c r="C204" s="219"/>
      <c r="D204" s="219"/>
      <c r="E204" s="219"/>
      <c r="F204" s="219"/>
      <c r="G204" s="219"/>
      <c r="H204" s="219"/>
      <c r="I204" s="219"/>
      <c r="J204" s="220"/>
      <c r="K204" s="220"/>
      <c r="L204" s="220"/>
      <c r="M204" s="220"/>
      <c r="N204" s="220"/>
      <c r="O204" s="220"/>
      <c r="P204" s="220"/>
      <c r="Q204" s="220"/>
    </row>
    <row r="205" spans="3:17" ht="12.75">
      <c r="C205" s="221">
        <f>G29</f>
        <v>0</v>
      </c>
      <c r="D205" s="218" t="s">
        <v>101</v>
      </c>
      <c r="E205" s="219" t="str">
        <f>IF(D52="Y",CONCATENATE(F52," in fund balance is being used to cover indicated expenditures.  "),"")</f>
        <v/>
      </c>
      <c r="F205" s="219"/>
      <c r="G205" s="219"/>
      <c r="H205" s="219"/>
      <c r="I205" s="219"/>
      <c r="J205" s="220"/>
      <c r="K205" s="220"/>
      <c r="L205" s="220"/>
      <c r="M205" s="220"/>
      <c r="N205" s="220"/>
      <c r="O205" s="220"/>
      <c r="P205" s="220"/>
      <c r="Q205" s="220"/>
    </row>
    <row r="206" spans="3:17" ht="12.75">
      <c r="C206" s="221">
        <f>H29</f>
        <v>0</v>
      </c>
      <c r="D206" s="218" t="s">
        <v>42</v>
      </c>
      <c r="E206" s="219" t="str">
        <f>IF(D54="Y",CONCATENATE(F54," in reallocated grant funding is being used to cover indicated expenditures."),"")</f>
        <v/>
      </c>
      <c r="F206" s="219"/>
      <c r="G206" s="219"/>
      <c r="H206" s="219"/>
      <c r="I206" s="219"/>
      <c r="J206" s="220"/>
      <c r="K206" s="220"/>
      <c r="L206" s="220"/>
      <c r="M206" s="220"/>
      <c r="N206" s="220"/>
      <c r="O206" s="220"/>
      <c r="P206" s="220"/>
      <c r="Q206" s="220"/>
    </row>
    <row r="207" spans="3:17" ht="12.75">
      <c r="C207" s="221">
        <f>I29</f>
        <v>0</v>
      </c>
      <c r="D207" s="219"/>
      <c r="E207" s="219"/>
      <c r="F207" s="219"/>
      <c r="G207" s="219"/>
      <c r="H207" s="219"/>
      <c r="I207" s="219"/>
      <c r="J207" s="220"/>
      <c r="K207" s="220"/>
      <c r="L207" s="220"/>
      <c r="M207" s="220"/>
      <c r="N207" s="220"/>
      <c r="O207" s="220"/>
      <c r="P207" s="220"/>
      <c r="Q207" s="220"/>
    </row>
    <row r="208" spans="3:17" ht="12.75">
      <c r="C208" s="221">
        <f>I30</f>
        <v>0</v>
      </c>
      <c r="D208" s="219"/>
      <c r="E208" s="219"/>
      <c r="F208" s="219"/>
      <c r="G208" s="219"/>
      <c r="H208" s="219"/>
      <c r="I208" s="219"/>
      <c r="J208" s="220"/>
      <c r="K208" s="220"/>
      <c r="L208" s="220"/>
      <c r="M208" s="220"/>
      <c r="N208" s="220"/>
      <c r="O208" s="220"/>
      <c r="P208" s="220"/>
      <c r="Q208" s="220"/>
    </row>
    <row r="209" spans="3:17" ht="12.75">
      <c r="C209" s="221">
        <f>G30</f>
        <v>0</v>
      </c>
      <c r="D209" s="219"/>
      <c r="E209" s="219"/>
      <c r="F209" s="219"/>
      <c r="G209" s="219"/>
      <c r="H209" s="219"/>
      <c r="I209" s="219"/>
      <c r="J209" s="220"/>
      <c r="K209" s="220"/>
      <c r="L209" s="220"/>
      <c r="M209" s="220"/>
      <c r="N209" s="220"/>
      <c r="O209" s="220"/>
      <c r="P209" s="220"/>
      <c r="Q209" s="220"/>
    </row>
    <row r="210" spans="3:17" ht="12.75">
      <c r="C210" s="221">
        <f>H30</f>
        <v>0</v>
      </c>
      <c r="D210" s="219"/>
      <c r="E210" s="219"/>
      <c r="F210" s="219"/>
      <c r="G210" s="219"/>
      <c r="H210" s="219"/>
      <c r="I210" s="219"/>
      <c r="J210" s="220"/>
      <c r="K210" s="220"/>
      <c r="L210" s="220"/>
      <c r="M210" s="220"/>
      <c r="N210" s="220"/>
      <c r="O210" s="220"/>
      <c r="P210" s="220"/>
      <c r="Q210" s="220"/>
    </row>
    <row r="211" spans="3:17" ht="12.75">
      <c r="C211" s="221" t="str">
        <f>I31</f>
        <v>NA</v>
      </c>
      <c r="D211" s="219"/>
      <c r="E211" s="219"/>
      <c r="F211" s="219"/>
      <c r="G211" s="219"/>
      <c r="H211" s="219"/>
      <c r="I211" s="219"/>
      <c r="J211" s="220"/>
      <c r="K211" s="220"/>
      <c r="L211" s="220"/>
      <c r="M211" s="220"/>
      <c r="N211" s="220"/>
      <c r="O211" s="220"/>
      <c r="P211" s="220"/>
      <c r="Q211" s="220"/>
    </row>
    <row r="212" spans="3:17" ht="12.75">
      <c r="C212" s="221" t="str">
        <f>J31</f>
        <v xml:space="preserve"> </v>
      </c>
      <c r="D212" s="219"/>
      <c r="E212" s="219"/>
      <c r="F212" s="219"/>
      <c r="G212" s="219"/>
      <c r="H212" s="219"/>
      <c r="I212" s="219"/>
      <c r="J212" s="220"/>
      <c r="K212" s="220"/>
      <c r="L212" s="220"/>
      <c r="M212" s="220"/>
      <c r="N212" s="220"/>
      <c r="O212" s="220"/>
      <c r="P212" s="220"/>
      <c r="Q212" s="220"/>
    </row>
    <row r="213" spans="3:17" ht="12.75">
      <c r="C213" s="222"/>
      <c r="D213" s="218" t="s">
        <v>101</v>
      </c>
      <c r="E213" s="219"/>
      <c r="F213" s="219"/>
      <c r="G213" s="219"/>
      <c r="H213" s="219"/>
      <c r="I213" s="219"/>
      <c r="J213" s="220"/>
      <c r="K213" s="220"/>
      <c r="L213" s="220"/>
      <c r="M213" s="220"/>
      <c r="N213" s="220"/>
      <c r="O213" s="220"/>
      <c r="P213" s="220"/>
      <c r="Q213" s="220"/>
    </row>
    <row r="214" spans="3:17" ht="12.75">
      <c r="C214" s="221"/>
      <c r="D214" s="218" t="s">
        <v>36</v>
      </c>
      <c r="E214" s="219"/>
      <c r="F214" s="219"/>
      <c r="G214" s="219"/>
      <c r="H214" s="219"/>
      <c r="I214" s="219"/>
      <c r="J214" s="220"/>
      <c r="K214" s="220"/>
      <c r="L214" s="220"/>
      <c r="M214" s="220"/>
      <c r="N214" s="220"/>
      <c r="O214" s="220"/>
      <c r="P214" s="220"/>
      <c r="Q214" s="220"/>
    </row>
    <row r="215" spans="3:9" ht="12.75">
      <c r="C215" s="217"/>
      <c r="D215" s="104"/>
      <c r="E215" s="104"/>
      <c r="F215" s="104"/>
      <c r="G215" s="104"/>
      <c r="H215" s="104"/>
      <c r="I215" s="104"/>
    </row>
    <row r="216" spans="3:9" ht="12.75">
      <c r="C216" s="217"/>
      <c r="D216" s="104"/>
      <c r="E216" s="104"/>
      <c r="F216" s="104"/>
      <c r="G216" s="104"/>
      <c r="H216" s="104"/>
      <c r="I216" s="104"/>
    </row>
    <row r="217" spans="3:9" ht="12.75">
      <c r="C217" s="217"/>
      <c r="D217" s="104"/>
      <c r="E217" s="104"/>
      <c r="F217" s="104"/>
      <c r="G217" s="104"/>
      <c r="H217" s="104"/>
      <c r="I217" s="104"/>
    </row>
    <row r="218" spans="3:9" ht="12.75">
      <c r="C218" s="217"/>
      <c r="D218" s="104"/>
      <c r="E218" s="104"/>
      <c r="F218" s="104"/>
      <c r="G218" s="104"/>
      <c r="H218" s="104"/>
      <c r="I218" s="104"/>
    </row>
    <row r="219" spans="3:9" ht="12.75">
      <c r="C219" s="217"/>
      <c r="D219" s="104"/>
      <c r="E219" s="104"/>
      <c r="F219" s="104"/>
      <c r="G219" s="104"/>
      <c r="H219" s="104"/>
      <c r="I219" s="104"/>
    </row>
    <row r="220" spans="3:9" ht="12.75">
      <c r="C220" s="217"/>
      <c r="D220" s="104"/>
      <c r="E220" s="104"/>
      <c r="F220" s="104"/>
      <c r="G220" s="104"/>
      <c r="H220" s="104"/>
      <c r="I220" s="104"/>
    </row>
    <row r="221" spans="3:9" ht="12.75">
      <c r="C221" s="104"/>
      <c r="D221" s="104"/>
      <c r="E221" s="104"/>
      <c r="F221" s="104"/>
      <c r="G221" s="104"/>
      <c r="H221" s="104"/>
      <c r="I221" s="104"/>
    </row>
    <row r="222" spans="3:9" ht="12.75">
      <c r="C222" s="104"/>
      <c r="D222" s="104"/>
      <c r="E222" s="104"/>
      <c r="F222" s="104"/>
      <c r="G222" s="104"/>
      <c r="H222" s="104"/>
      <c r="I222" s="104"/>
    </row>
    <row r="223" spans="3:9" ht="12.75">
      <c r="C223" s="104"/>
      <c r="D223" s="104"/>
      <c r="E223" s="104"/>
      <c r="F223" s="104"/>
      <c r="G223" s="104"/>
      <c r="H223" s="104"/>
      <c r="I223" s="104"/>
    </row>
    <row r="224" spans="3:9" ht="12.75">
      <c r="C224" s="104"/>
      <c r="D224" s="104"/>
      <c r="E224" s="104"/>
      <c r="F224" s="104"/>
      <c r="G224" s="104"/>
      <c r="H224" s="104"/>
      <c r="I224" s="104"/>
    </row>
    <row r="225" spans="3:9" ht="12.75">
      <c r="C225" s="104"/>
      <c r="D225" s="104"/>
      <c r="E225" s="104"/>
      <c r="F225" s="104"/>
      <c r="G225" s="104"/>
      <c r="H225" s="104"/>
      <c r="I225" s="104"/>
    </row>
    <row r="226" spans="3:9" ht="12.75">
      <c r="C226" s="104"/>
      <c r="D226" s="104"/>
      <c r="E226" s="104"/>
      <c r="F226" s="104"/>
      <c r="G226" s="104"/>
      <c r="H226" s="104"/>
      <c r="I226" s="104"/>
    </row>
    <row r="227" spans="3:9" ht="12.75">
      <c r="C227" s="104"/>
      <c r="D227" s="104"/>
      <c r="E227" s="104"/>
      <c r="F227" s="104"/>
      <c r="G227" s="104"/>
      <c r="H227" s="104"/>
      <c r="I227" s="104"/>
    </row>
    <row r="228" spans="3:9" ht="12.75">
      <c r="C228" s="104"/>
      <c r="D228" s="104"/>
      <c r="E228" s="104"/>
      <c r="F228" s="104"/>
      <c r="G228" s="104"/>
      <c r="H228" s="104"/>
      <c r="I228" s="104"/>
    </row>
    <row r="229" spans="3:9" ht="12.75">
      <c r="C229" s="104"/>
      <c r="D229" s="104"/>
      <c r="E229" s="104"/>
      <c r="F229" s="104"/>
      <c r="G229" s="104"/>
      <c r="H229" s="104"/>
      <c r="I229" s="104"/>
    </row>
    <row r="230" spans="3:9" ht="12.75">
      <c r="C230" s="104"/>
      <c r="D230" s="104"/>
      <c r="E230" s="104"/>
      <c r="F230" s="104"/>
      <c r="G230" s="104"/>
      <c r="H230" s="104"/>
      <c r="I230" s="104"/>
    </row>
    <row r="231" spans="3:9" ht="12.75">
      <c r="C231" s="104"/>
      <c r="D231" s="104"/>
      <c r="E231" s="104"/>
      <c r="F231" s="104"/>
      <c r="G231" s="104"/>
      <c r="H231" s="104"/>
      <c r="I231" s="104"/>
    </row>
    <row r="232" spans="3:9" ht="12.75">
      <c r="C232" s="104"/>
      <c r="D232" s="104"/>
      <c r="E232" s="104"/>
      <c r="F232" s="104"/>
      <c r="G232" s="104"/>
      <c r="H232" s="104"/>
      <c r="I232" s="104"/>
    </row>
    <row r="233" spans="3:9" ht="12.75">
      <c r="C233" s="104"/>
      <c r="D233" s="104"/>
      <c r="E233" s="104"/>
      <c r="F233" s="104"/>
      <c r="G233" s="104"/>
      <c r="H233" s="104"/>
      <c r="I233" s="104"/>
    </row>
    <row r="234" spans="3:9" ht="12.75">
      <c r="C234" s="104"/>
      <c r="D234" s="104"/>
      <c r="E234" s="104"/>
      <c r="F234" s="104"/>
      <c r="G234" s="104"/>
      <c r="H234" s="104"/>
      <c r="I234" s="104"/>
    </row>
    <row r="235" spans="3:9" ht="12.75">
      <c r="C235" s="104"/>
      <c r="D235" s="104"/>
      <c r="E235" s="104"/>
      <c r="F235" s="104"/>
      <c r="G235" s="104"/>
      <c r="H235" s="104"/>
      <c r="I235" s="104"/>
    </row>
    <row r="236" spans="3:9" ht="12.75">
      <c r="C236" s="104"/>
      <c r="D236" s="104"/>
      <c r="E236" s="104"/>
      <c r="F236" s="104"/>
      <c r="G236" s="104"/>
      <c r="H236" s="104"/>
      <c r="I236" s="104"/>
    </row>
    <row r="237" spans="3:9" ht="12.75">
      <c r="C237" s="104"/>
      <c r="D237" s="104"/>
      <c r="E237" s="104"/>
      <c r="F237" s="104"/>
      <c r="G237" s="104"/>
      <c r="H237" s="104"/>
      <c r="I237" s="104"/>
    </row>
    <row r="238" spans="3:9" ht="12.75">
      <c r="C238" s="104"/>
      <c r="D238" s="104"/>
      <c r="E238" s="104"/>
      <c r="F238" s="104"/>
      <c r="G238" s="104"/>
      <c r="H238" s="104"/>
      <c r="I238" s="104"/>
    </row>
    <row r="239" spans="3:9" ht="12.75">
      <c r="C239" s="104"/>
      <c r="D239" s="104"/>
      <c r="E239" s="104"/>
      <c r="F239" s="104"/>
      <c r="G239" s="104"/>
      <c r="H239" s="104"/>
      <c r="I239" s="104"/>
    </row>
    <row r="240" spans="3:9" ht="12.75">
      <c r="C240" s="104"/>
      <c r="D240" s="104"/>
      <c r="E240" s="104"/>
      <c r="F240" s="104"/>
      <c r="G240" s="104"/>
      <c r="H240" s="104"/>
      <c r="I240" s="104"/>
    </row>
    <row r="241" spans="3:9" ht="12.75">
      <c r="C241" s="104"/>
      <c r="D241" s="104"/>
      <c r="E241" s="104"/>
      <c r="F241" s="104"/>
      <c r="G241" s="104"/>
      <c r="H241" s="104"/>
      <c r="I241" s="104"/>
    </row>
    <row r="242" spans="3:9" ht="12.75">
      <c r="C242" s="104"/>
      <c r="D242" s="104"/>
      <c r="E242" s="104"/>
      <c r="F242" s="104"/>
      <c r="G242" s="104"/>
      <c r="H242" s="104"/>
      <c r="I242" s="104"/>
    </row>
    <row r="243" spans="3:9" ht="12.75">
      <c r="C243" s="104"/>
      <c r="D243" s="104"/>
      <c r="E243" s="104"/>
      <c r="F243" s="104"/>
      <c r="G243" s="104"/>
      <c r="H243" s="104"/>
      <c r="I243" s="104"/>
    </row>
    <row r="244" spans="3:9" ht="12.75">
      <c r="C244" s="104"/>
      <c r="D244" s="104"/>
      <c r="E244" s="104"/>
      <c r="F244" s="104"/>
      <c r="G244" s="104"/>
      <c r="H244" s="104"/>
      <c r="I244" s="104"/>
    </row>
    <row r="245" spans="3:9" ht="12.75">
      <c r="C245" s="104"/>
      <c r="D245" s="104"/>
      <c r="E245" s="104"/>
      <c r="F245" s="104"/>
      <c r="G245" s="104"/>
      <c r="H245" s="104"/>
      <c r="I245" s="104"/>
    </row>
    <row r="246" spans="3:9" ht="12.75">
      <c r="C246" s="104"/>
      <c r="D246" s="104"/>
      <c r="E246" s="104"/>
      <c r="F246" s="104"/>
      <c r="G246" s="104"/>
      <c r="H246" s="104"/>
      <c r="I246" s="104"/>
    </row>
    <row r="247" spans="3:9" ht="12.75">
      <c r="C247" s="104"/>
      <c r="D247" s="104"/>
      <c r="E247" s="104"/>
      <c r="F247" s="104"/>
      <c r="G247" s="104"/>
      <c r="H247" s="104"/>
      <c r="I247" s="104"/>
    </row>
    <row r="248" spans="3:9" ht="12.75">
      <c r="C248" s="104"/>
      <c r="D248" s="104"/>
      <c r="E248" s="104"/>
      <c r="F248" s="104"/>
      <c r="G248" s="104"/>
      <c r="H248" s="104"/>
      <c r="I248" s="104"/>
    </row>
    <row r="249" spans="3:9" ht="12.75">
      <c r="C249" s="104"/>
      <c r="D249" s="104"/>
      <c r="E249" s="104"/>
      <c r="F249" s="104"/>
      <c r="G249" s="104"/>
      <c r="H249" s="104"/>
      <c r="I249" s="104"/>
    </row>
    <row r="250" spans="3:9" ht="12.75">
      <c r="C250" s="104"/>
      <c r="D250" s="104"/>
      <c r="E250" s="104"/>
      <c r="F250" s="104"/>
      <c r="G250" s="104"/>
      <c r="H250" s="104"/>
      <c r="I250" s="104"/>
    </row>
    <row r="251" spans="3:9" ht="12.75">
      <c r="C251" s="104"/>
      <c r="D251" s="104"/>
      <c r="E251" s="104"/>
      <c r="F251" s="104"/>
      <c r="G251" s="104"/>
      <c r="H251" s="104"/>
      <c r="I251" s="104"/>
    </row>
    <row r="252" spans="3:9" ht="12.75">
      <c r="C252" s="104"/>
      <c r="D252" s="104"/>
      <c r="E252" s="104"/>
      <c r="F252" s="104"/>
      <c r="G252" s="104"/>
      <c r="H252" s="104"/>
      <c r="I252" s="104"/>
    </row>
    <row r="253" spans="3:9" ht="12.75">
      <c r="C253" s="104"/>
      <c r="D253" s="104"/>
      <c r="E253" s="104"/>
      <c r="F253" s="104"/>
      <c r="G253" s="104"/>
      <c r="H253" s="104"/>
      <c r="I253" s="104"/>
    </row>
    <row r="254" spans="3:9" ht="12.75">
      <c r="C254" s="104"/>
      <c r="D254" s="104"/>
      <c r="E254" s="104"/>
      <c r="F254" s="104"/>
      <c r="G254" s="104"/>
      <c r="H254" s="104"/>
      <c r="I254" s="104"/>
    </row>
    <row r="255" spans="3:9" ht="12.75">
      <c r="C255" s="104"/>
      <c r="D255" s="104"/>
      <c r="E255" s="104"/>
      <c r="F255" s="104"/>
      <c r="G255" s="104"/>
      <c r="H255" s="104"/>
      <c r="I255" s="104"/>
    </row>
    <row r="256" spans="3:9" ht="12.75">
      <c r="C256" s="104"/>
      <c r="D256" s="104"/>
      <c r="E256" s="104"/>
      <c r="F256" s="104"/>
      <c r="G256" s="104"/>
      <c r="H256" s="104"/>
      <c r="I256" s="104"/>
    </row>
    <row r="257" spans="3:9" ht="12.75">
      <c r="C257" s="104"/>
      <c r="D257" s="104"/>
      <c r="E257" s="104"/>
      <c r="F257" s="104"/>
      <c r="G257" s="104"/>
      <c r="H257" s="104"/>
      <c r="I257" s="104"/>
    </row>
    <row r="258" spans="3:9" ht="12.75">
      <c r="C258" s="104"/>
      <c r="D258" s="104"/>
      <c r="E258" s="104"/>
      <c r="F258" s="104"/>
      <c r="G258" s="104"/>
      <c r="H258" s="104"/>
      <c r="I258" s="104"/>
    </row>
    <row r="259" spans="3:9" ht="12.75">
      <c r="C259" s="104"/>
      <c r="D259" s="104"/>
      <c r="E259" s="104"/>
      <c r="F259" s="104"/>
      <c r="G259" s="104"/>
      <c r="H259" s="104"/>
      <c r="I259" s="104"/>
    </row>
    <row r="260" spans="3:9" ht="12.75">
      <c r="C260" s="104"/>
      <c r="D260" s="104"/>
      <c r="E260" s="104"/>
      <c r="F260" s="104"/>
      <c r="G260" s="104"/>
      <c r="H260" s="104"/>
      <c r="I260" s="104"/>
    </row>
    <row r="261" spans="3:9" ht="12.75">
      <c r="C261" s="104"/>
      <c r="D261" s="104"/>
      <c r="E261" s="104"/>
      <c r="F261" s="104"/>
      <c r="G261" s="104"/>
      <c r="H261" s="104"/>
      <c r="I261" s="104"/>
    </row>
    <row r="262" spans="3:9" ht="12.75">
      <c r="C262" s="104"/>
      <c r="D262" s="104"/>
      <c r="E262" s="104"/>
      <c r="F262" s="104"/>
      <c r="G262" s="104"/>
      <c r="H262" s="104"/>
      <c r="I262" s="104"/>
    </row>
    <row r="263" spans="3:9" ht="12.75">
      <c r="C263" s="104"/>
      <c r="D263" s="104"/>
      <c r="E263" s="104"/>
      <c r="F263" s="104"/>
      <c r="G263" s="104"/>
      <c r="H263" s="104"/>
      <c r="I263" s="104"/>
    </row>
    <row r="264" spans="3:9" ht="12.75">
      <c r="C264" s="104"/>
      <c r="D264" s="104"/>
      <c r="E264" s="104"/>
      <c r="F264" s="104"/>
      <c r="G264" s="104"/>
      <c r="H264" s="104"/>
      <c r="I264" s="104"/>
    </row>
    <row r="265" spans="3:9" ht="12.75">
      <c r="C265" s="104"/>
      <c r="D265" s="104"/>
      <c r="E265" s="104"/>
      <c r="F265" s="104"/>
      <c r="G265" s="104"/>
      <c r="H265" s="104"/>
      <c r="I265" s="104"/>
    </row>
    <row r="266" spans="3:9" ht="12.75">
      <c r="C266" s="104"/>
      <c r="D266" s="104"/>
      <c r="E266" s="104"/>
      <c r="F266" s="104"/>
      <c r="G266" s="104"/>
      <c r="H266" s="104"/>
      <c r="I266" s="104"/>
    </row>
    <row r="267" spans="3:9" ht="12.75">
      <c r="C267" s="104"/>
      <c r="D267" s="104"/>
      <c r="E267" s="104"/>
      <c r="F267" s="104"/>
      <c r="G267" s="104"/>
      <c r="H267" s="104"/>
      <c r="I267" s="104"/>
    </row>
    <row r="268" spans="3:9" ht="12.75">
      <c r="C268" s="104"/>
      <c r="D268" s="104"/>
      <c r="E268" s="104"/>
      <c r="F268" s="104"/>
      <c r="G268" s="104"/>
      <c r="H268" s="104"/>
      <c r="I268" s="104"/>
    </row>
    <row r="269" spans="3:9" ht="12.75">
      <c r="C269" s="104"/>
      <c r="D269" s="104"/>
      <c r="E269" s="104"/>
      <c r="F269" s="104"/>
      <c r="G269" s="104"/>
      <c r="H269" s="104"/>
      <c r="I269" s="104"/>
    </row>
    <row r="270" spans="3:9" ht="12.75">
      <c r="C270" s="104"/>
      <c r="D270" s="104"/>
      <c r="E270" s="104"/>
      <c r="F270" s="104"/>
      <c r="G270" s="104"/>
      <c r="H270" s="104"/>
      <c r="I270" s="104"/>
    </row>
    <row r="271" spans="3:9" ht="12.75">
      <c r="C271" s="104"/>
      <c r="D271" s="104"/>
      <c r="E271" s="104"/>
      <c r="F271" s="104"/>
      <c r="G271" s="104"/>
      <c r="H271" s="104"/>
      <c r="I271" s="104"/>
    </row>
    <row r="272" spans="3:9" ht="12.75">
      <c r="C272" s="104"/>
      <c r="D272" s="104"/>
      <c r="E272" s="104"/>
      <c r="F272" s="104"/>
      <c r="G272" s="104"/>
      <c r="H272" s="104"/>
      <c r="I272" s="104"/>
    </row>
    <row r="273" spans="3:9" ht="12.75">
      <c r="C273" s="104"/>
      <c r="D273" s="104"/>
      <c r="E273" s="104"/>
      <c r="F273" s="104"/>
      <c r="G273" s="104"/>
      <c r="H273" s="104"/>
      <c r="I273" s="104"/>
    </row>
    <row r="274" spans="3:9" ht="12.75">
      <c r="C274" s="104"/>
      <c r="D274" s="104"/>
      <c r="E274" s="104"/>
      <c r="F274" s="104"/>
      <c r="G274" s="104"/>
      <c r="H274" s="104"/>
      <c r="I274" s="104"/>
    </row>
    <row r="275" spans="3:9" ht="12.75">
      <c r="C275" s="104"/>
      <c r="D275" s="104"/>
      <c r="E275" s="104"/>
      <c r="F275" s="104"/>
      <c r="G275" s="104"/>
      <c r="H275" s="104"/>
      <c r="I275" s="104"/>
    </row>
    <row r="276" spans="3:9" ht="12.75">
      <c r="C276" s="104"/>
      <c r="D276" s="104"/>
      <c r="E276" s="104"/>
      <c r="F276" s="104"/>
      <c r="G276" s="104"/>
      <c r="H276" s="104"/>
      <c r="I276" s="104"/>
    </row>
    <row r="277" spans="3:9" ht="12.75">
      <c r="C277" s="104"/>
      <c r="D277" s="104"/>
      <c r="E277" s="104"/>
      <c r="F277" s="104"/>
      <c r="G277" s="104"/>
      <c r="H277" s="104"/>
      <c r="I277" s="104"/>
    </row>
    <row r="278" spans="3:9" ht="12.75">
      <c r="C278" s="104"/>
      <c r="D278" s="104"/>
      <c r="E278" s="104"/>
      <c r="F278" s="104"/>
      <c r="G278" s="104"/>
      <c r="H278" s="104"/>
      <c r="I278" s="104"/>
    </row>
    <row r="279" spans="3:9" ht="12.75">
      <c r="C279" s="104"/>
      <c r="D279" s="104"/>
      <c r="E279" s="104"/>
      <c r="F279" s="104"/>
      <c r="G279" s="104"/>
      <c r="H279" s="104"/>
      <c r="I279" s="104"/>
    </row>
    <row r="280" spans="3:9" ht="12.75">
      <c r="C280" s="104"/>
      <c r="D280" s="104"/>
      <c r="E280" s="104"/>
      <c r="F280" s="104"/>
      <c r="G280" s="104"/>
      <c r="H280" s="104"/>
      <c r="I280" s="104"/>
    </row>
    <row r="281" spans="3:9" ht="12.75">
      <c r="C281" s="104"/>
      <c r="D281" s="104"/>
      <c r="E281" s="104"/>
      <c r="F281" s="104"/>
      <c r="G281" s="104"/>
      <c r="H281" s="104"/>
      <c r="I281" s="104"/>
    </row>
    <row r="282" spans="3:9" ht="12.75">
      <c r="C282" s="104"/>
      <c r="D282" s="104"/>
      <c r="E282" s="104"/>
      <c r="F282" s="104"/>
      <c r="G282" s="104"/>
      <c r="H282" s="104"/>
      <c r="I282" s="104"/>
    </row>
    <row r="283" spans="3:9" ht="12.75">
      <c r="C283" s="104"/>
      <c r="D283" s="104"/>
      <c r="E283" s="104"/>
      <c r="F283" s="104"/>
      <c r="G283" s="104"/>
      <c r="H283" s="104"/>
      <c r="I283" s="104"/>
    </row>
    <row r="284" spans="3:9" ht="12.75">
      <c r="C284" s="104"/>
      <c r="D284" s="104"/>
      <c r="E284" s="104"/>
      <c r="F284" s="104"/>
      <c r="G284" s="104"/>
      <c r="H284" s="104"/>
      <c r="I284" s="104"/>
    </row>
    <row r="285" spans="3:9" ht="12.75">
      <c r="C285" s="104"/>
      <c r="D285" s="104"/>
      <c r="E285" s="104"/>
      <c r="F285" s="104"/>
      <c r="G285" s="104"/>
      <c r="H285" s="104"/>
      <c r="I285" s="104"/>
    </row>
    <row r="286" spans="3:9" ht="12.75">
      <c r="C286" s="104"/>
      <c r="D286" s="104"/>
      <c r="E286" s="104"/>
      <c r="F286" s="104"/>
      <c r="G286" s="104"/>
      <c r="H286" s="104"/>
      <c r="I286" s="104"/>
    </row>
    <row r="287" spans="3:9" ht="12.75">
      <c r="C287" s="104"/>
      <c r="D287" s="104"/>
      <c r="E287" s="104"/>
      <c r="F287" s="104"/>
      <c r="G287" s="104"/>
      <c r="H287" s="104"/>
      <c r="I287" s="104"/>
    </row>
    <row r="288" spans="3:9" ht="12.75">
      <c r="C288" s="104"/>
      <c r="D288" s="104"/>
      <c r="E288" s="104"/>
      <c r="F288" s="104"/>
      <c r="G288" s="104"/>
      <c r="H288" s="104"/>
      <c r="I288" s="104"/>
    </row>
    <row r="289" spans="3:9" ht="12.75">
      <c r="C289" s="104"/>
      <c r="D289" s="104"/>
      <c r="E289" s="104"/>
      <c r="F289" s="104"/>
      <c r="G289" s="104"/>
      <c r="H289" s="104"/>
      <c r="I289" s="104"/>
    </row>
    <row r="290" spans="3:9" ht="12.75">
      <c r="C290" s="104"/>
      <c r="D290" s="104"/>
      <c r="E290" s="104"/>
      <c r="F290" s="104"/>
      <c r="G290" s="104"/>
      <c r="H290" s="104"/>
      <c r="I290" s="104"/>
    </row>
    <row r="291" spans="3:9" ht="12.75">
      <c r="C291" s="104"/>
      <c r="D291" s="104"/>
      <c r="E291" s="104"/>
      <c r="F291" s="104"/>
      <c r="G291" s="104"/>
      <c r="H291" s="104"/>
      <c r="I291" s="104"/>
    </row>
    <row r="292" spans="3:9" ht="12.75">
      <c r="C292" s="104"/>
      <c r="D292" s="104"/>
      <c r="E292" s="104"/>
      <c r="F292" s="104"/>
      <c r="G292" s="104"/>
      <c r="H292" s="104"/>
      <c r="I292" s="104"/>
    </row>
    <row r="293" spans="3:9" ht="12.75">
      <c r="C293" s="104"/>
      <c r="D293" s="104"/>
      <c r="E293" s="104"/>
      <c r="F293" s="104"/>
      <c r="G293" s="104"/>
      <c r="H293" s="104"/>
      <c r="I293" s="104"/>
    </row>
    <row r="294" spans="3:9" ht="12.75">
      <c r="C294" s="104"/>
      <c r="D294" s="104"/>
      <c r="E294" s="104"/>
      <c r="F294" s="104"/>
      <c r="G294" s="104"/>
      <c r="H294" s="104"/>
      <c r="I294" s="104"/>
    </row>
    <row r="295" spans="3:9" ht="12.75">
      <c r="C295" s="104"/>
      <c r="D295" s="104"/>
      <c r="E295" s="104"/>
      <c r="F295" s="104"/>
      <c r="G295" s="104"/>
      <c r="H295" s="104"/>
      <c r="I295" s="104"/>
    </row>
    <row r="296" spans="3:9" ht="12.75">
      <c r="C296" s="104"/>
      <c r="D296" s="104"/>
      <c r="E296" s="104"/>
      <c r="F296" s="104"/>
      <c r="G296" s="104"/>
      <c r="H296" s="104"/>
      <c r="I296" s="104"/>
    </row>
    <row r="297" spans="3:9" ht="12.75">
      <c r="C297" s="104"/>
      <c r="D297" s="104"/>
      <c r="E297" s="104"/>
      <c r="F297" s="104"/>
      <c r="G297" s="104"/>
      <c r="H297" s="104"/>
      <c r="I297" s="104"/>
    </row>
    <row r="298" spans="3:9" ht="12.75">
      <c r="C298" s="104"/>
      <c r="D298" s="104"/>
      <c r="E298" s="104"/>
      <c r="F298" s="104"/>
      <c r="G298" s="104"/>
      <c r="H298" s="104"/>
      <c r="I298" s="104"/>
    </row>
    <row r="299" spans="3:9" ht="12.75">
      <c r="C299" s="104"/>
      <c r="D299" s="104"/>
      <c r="E299" s="104"/>
      <c r="F299" s="104"/>
      <c r="G299" s="104"/>
      <c r="H299" s="104"/>
      <c r="I299" s="104"/>
    </row>
    <row r="300" spans="3:9" ht="12.75">
      <c r="C300" s="104"/>
      <c r="D300" s="104"/>
      <c r="E300" s="104"/>
      <c r="F300" s="104"/>
      <c r="G300" s="104"/>
      <c r="H300" s="104"/>
      <c r="I300" s="104"/>
    </row>
    <row r="301" spans="3:9" ht="12.75">
      <c r="C301" s="104"/>
      <c r="D301" s="104"/>
      <c r="E301" s="104"/>
      <c r="F301" s="104"/>
      <c r="G301" s="104"/>
      <c r="H301" s="104"/>
      <c r="I301" s="104"/>
    </row>
    <row r="302" spans="3:9" ht="12.75">
      <c r="C302" s="104"/>
      <c r="D302" s="104"/>
      <c r="E302" s="104"/>
      <c r="F302" s="104"/>
      <c r="G302" s="104"/>
      <c r="H302" s="104"/>
      <c r="I302" s="104"/>
    </row>
    <row r="303" spans="3:9" ht="12.75">
      <c r="C303" s="104"/>
      <c r="D303" s="104"/>
      <c r="E303" s="104"/>
      <c r="F303" s="104"/>
      <c r="G303" s="104"/>
      <c r="H303" s="104"/>
      <c r="I303" s="104"/>
    </row>
    <row r="304" spans="3:9" ht="12.75">
      <c r="C304" s="104"/>
      <c r="D304" s="104"/>
      <c r="E304" s="104"/>
      <c r="F304" s="104"/>
      <c r="G304" s="104"/>
      <c r="H304" s="104"/>
      <c r="I304" s="104"/>
    </row>
    <row r="305" spans="3:9" ht="12.75">
      <c r="C305" s="104"/>
      <c r="D305" s="104"/>
      <c r="E305" s="104"/>
      <c r="F305" s="104"/>
      <c r="G305" s="104"/>
      <c r="H305" s="104"/>
      <c r="I305" s="104"/>
    </row>
    <row r="306" spans="3:9" ht="12.75">
      <c r="C306" s="104"/>
      <c r="D306" s="104"/>
      <c r="E306" s="104"/>
      <c r="F306" s="104"/>
      <c r="G306" s="104"/>
      <c r="H306" s="104"/>
      <c r="I306" s="104"/>
    </row>
    <row r="307" spans="3:9" ht="12.75">
      <c r="C307" s="104"/>
      <c r="D307" s="104"/>
      <c r="E307" s="104"/>
      <c r="F307" s="104"/>
      <c r="G307" s="104"/>
      <c r="H307" s="104"/>
      <c r="I307" s="104"/>
    </row>
    <row r="308" spans="3:9" ht="12.75">
      <c r="C308" s="104"/>
      <c r="D308" s="104"/>
      <c r="E308" s="104"/>
      <c r="F308" s="104"/>
      <c r="G308" s="104"/>
      <c r="H308" s="104"/>
      <c r="I308" s="104"/>
    </row>
    <row r="309" spans="3:9" ht="12.75">
      <c r="C309" s="104"/>
      <c r="D309" s="104"/>
      <c r="E309" s="104"/>
      <c r="F309" s="104"/>
      <c r="G309" s="104"/>
      <c r="H309" s="104"/>
      <c r="I309" s="104"/>
    </row>
    <row r="310" spans="3:9" ht="12.75">
      <c r="C310" s="104"/>
      <c r="D310" s="104"/>
      <c r="E310" s="104"/>
      <c r="F310" s="104"/>
      <c r="G310" s="104"/>
      <c r="H310" s="104"/>
      <c r="I310" s="104"/>
    </row>
    <row r="311" spans="3:9" ht="12.75">
      <c r="C311" s="104"/>
      <c r="D311" s="104"/>
      <c r="E311" s="104"/>
      <c r="F311" s="104"/>
      <c r="G311" s="104"/>
      <c r="H311" s="104"/>
      <c r="I311" s="104"/>
    </row>
    <row r="312" spans="3:9" ht="12.75">
      <c r="C312" s="104"/>
      <c r="D312" s="104"/>
      <c r="E312" s="104"/>
      <c r="F312" s="104"/>
      <c r="G312" s="104"/>
      <c r="H312" s="104"/>
      <c r="I312" s="104"/>
    </row>
    <row r="313" spans="3:9" ht="12.75">
      <c r="C313" s="104"/>
      <c r="D313" s="104"/>
      <c r="E313" s="104"/>
      <c r="F313" s="104"/>
      <c r="G313" s="104"/>
      <c r="H313" s="104"/>
      <c r="I313" s="104"/>
    </row>
    <row r="314" spans="3:9" ht="12.75">
      <c r="C314" s="104"/>
      <c r="D314" s="104"/>
      <c r="E314" s="104"/>
      <c r="F314" s="104"/>
      <c r="G314" s="104"/>
      <c r="H314" s="104"/>
      <c r="I314" s="104"/>
    </row>
    <row r="315" spans="3:9" ht="12.75">
      <c r="C315" s="104"/>
      <c r="D315" s="104"/>
      <c r="E315" s="104"/>
      <c r="F315" s="104"/>
      <c r="G315" s="104"/>
      <c r="H315" s="104"/>
      <c r="I315" s="104"/>
    </row>
    <row r="316" spans="3:9" ht="12.75">
      <c r="C316" s="104"/>
      <c r="D316" s="104"/>
      <c r="E316" s="104"/>
      <c r="F316" s="104"/>
      <c r="G316" s="104"/>
      <c r="H316" s="104"/>
      <c r="I316" s="104"/>
    </row>
    <row r="317" spans="3:9" ht="12.75">
      <c r="C317" s="104"/>
      <c r="D317" s="104"/>
      <c r="E317" s="104"/>
      <c r="F317" s="104"/>
      <c r="G317" s="104"/>
      <c r="H317" s="104"/>
      <c r="I317" s="104"/>
    </row>
    <row r="318" spans="3:9" ht="12.75">
      <c r="C318" s="104"/>
      <c r="D318" s="104"/>
      <c r="E318" s="104"/>
      <c r="F318" s="104"/>
      <c r="G318" s="104"/>
      <c r="H318" s="104"/>
      <c r="I318" s="104"/>
    </row>
    <row r="319" spans="3:9" ht="12.75">
      <c r="C319" s="104"/>
      <c r="D319" s="104"/>
      <c r="E319" s="104"/>
      <c r="F319" s="104"/>
      <c r="G319" s="104"/>
      <c r="H319" s="104"/>
      <c r="I319" s="104"/>
    </row>
    <row r="320" spans="3:9" ht="12.75">
      <c r="C320" s="104"/>
      <c r="D320" s="104"/>
      <c r="E320" s="104"/>
      <c r="F320" s="104"/>
      <c r="G320" s="104"/>
      <c r="H320" s="104"/>
      <c r="I320" s="104"/>
    </row>
    <row r="321" spans="3:9" ht="12.75">
      <c r="C321" s="104"/>
      <c r="D321" s="104"/>
      <c r="E321" s="104"/>
      <c r="F321" s="104"/>
      <c r="G321" s="104"/>
      <c r="H321" s="104"/>
      <c r="I321" s="104"/>
    </row>
    <row r="322" spans="3:9" ht="12.75">
      <c r="C322" s="104"/>
      <c r="D322" s="104"/>
      <c r="E322" s="104"/>
      <c r="F322" s="104"/>
      <c r="G322" s="104"/>
      <c r="H322" s="104"/>
      <c r="I322" s="104"/>
    </row>
    <row r="323" spans="3:9" ht="12.75">
      <c r="C323" s="104"/>
      <c r="D323" s="104"/>
      <c r="E323" s="104"/>
      <c r="F323" s="104"/>
      <c r="G323" s="104"/>
      <c r="H323" s="104"/>
      <c r="I323" s="104"/>
    </row>
    <row r="324" spans="3:9" ht="12.75">
      <c r="C324" s="104"/>
      <c r="D324" s="104"/>
      <c r="E324" s="104"/>
      <c r="F324" s="104"/>
      <c r="G324" s="104"/>
      <c r="H324" s="104"/>
      <c r="I324" s="104"/>
    </row>
    <row r="325" spans="3:9" ht="12.75">
      <c r="C325" s="104"/>
      <c r="D325" s="104"/>
      <c r="E325" s="104"/>
      <c r="F325" s="104"/>
      <c r="G325" s="104"/>
      <c r="H325" s="104"/>
      <c r="I325" s="104"/>
    </row>
    <row r="326" spans="3:9" ht="12.75">
      <c r="C326" s="104"/>
      <c r="D326" s="104"/>
      <c r="E326" s="104"/>
      <c r="F326" s="104"/>
      <c r="G326" s="104"/>
      <c r="H326" s="104"/>
      <c r="I326" s="104"/>
    </row>
    <row r="327" spans="3:9" ht="12.75">
      <c r="C327" s="104"/>
      <c r="D327" s="104"/>
      <c r="E327" s="104"/>
      <c r="F327" s="104"/>
      <c r="G327" s="104"/>
      <c r="H327" s="104"/>
      <c r="I327" s="104"/>
    </row>
    <row r="328" spans="3:9" ht="12.75">
      <c r="C328" s="104"/>
      <c r="D328" s="104"/>
      <c r="E328" s="104"/>
      <c r="F328" s="104"/>
      <c r="G328" s="104"/>
      <c r="H328" s="104"/>
      <c r="I328" s="104"/>
    </row>
    <row r="329" spans="3:9" ht="12.75">
      <c r="C329" s="104"/>
      <c r="D329" s="104"/>
      <c r="E329" s="104"/>
      <c r="F329" s="104"/>
      <c r="G329" s="104"/>
      <c r="H329" s="104"/>
      <c r="I329" s="104"/>
    </row>
    <row r="330" spans="3:9" ht="12.75">
      <c r="C330" s="104"/>
      <c r="D330" s="104"/>
      <c r="E330" s="104"/>
      <c r="F330" s="104"/>
      <c r="G330" s="104"/>
      <c r="H330" s="104"/>
      <c r="I330" s="104"/>
    </row>
    <row r="331" spans="3:9" ht="12.75">
      <c r="C331" s="104"/>
      <c r="D331" s="104"/>
      <c r="E331" s="104"/>
      <c r="F331" s="104"/>
      <c r="G331" s="104"/>
      <c r="H331" s="104"/>
      <c r="I331" s="104"/>
    </row>
    <row r="332" spans="3:9" ht="12.75">
      <c r="C332" s="104"/>
      <c r="D332" s="104"/>
      <c r="E332" s="104"/>
      <c r="F332" s="104"/>
      <c r="G332" s="104"/>
      <c r="H332" s="104"/>
      <c r="I332" s="104"/>
    </row>
    <row r="333" spans="3:9" ht="12.75">
      <c r="C333" s="104"/>
      <c r="D333" s="104"/>
      <c r="E333" s="104"/>
      <c r="F333" s="104"/>
      <c r="G333" s="104"/>
      <c r="H333" s="104"/>
      <c r="I333" s="104"/>
    </row>
    <row r="334" spans="3:9" ht="12.75">
      <c r="C334" s="104"/>
      <c r="D334" s="104"/>
      <c r="E334" s="104"/>
      <c r="F334" s="104"/>
      <c r="G334" s="104"/>
      <c r="H334" s="104"/>
      <c r="I334" s="104"/>
    </row>
    <row r="335" spans="3:9" ht="12.75">
      <c r="C335" s="104"/>
      <c r="D335" s="104"/>
      <c r="E335" s="104"/>
      <c r="F335" s="104"/>
      <c r="G335" s="104"/>
      <c r="H335" s="104"/>
      <c r="I335" s="104"/>
    </row>
    <row r="336" spans="3:9" ht="12.75">
      <c r="C336" s="104"/>
      <c r="D336" s="104"/>
      <c r="E336" s="104"/>
      <c r="F336" s="104"/>
      <c r="G336" s="104"/>
      <c r="H336" s="104"/>
      <c r="I336" s="104"/>
    </row>
    <row r="337" spans="3:9" ht="12.75">
      <c r="C337" s="104"/>
      <c r="D337" s="104"/>
      <c r="E337" s="104"/>
      <c r="F337" s="104"/>
      <c r="G337" s="104"/>
      <c r="H337" s="104"/>
      <c r="I337" s="104"/>
    </row>
    <row r="338" spans="3:9" ht="12.75">
      <c r="C338" s="104"/>
      <c r="D338" s="104"/>
      <c r="E338" s="104"/>
      <c r="F338" s="104"/>
      <c r="G338" s="104"/>
      <c r="H338" s="104"/>
      <c r="I338" s="104"/>
    </row>
    <row r="339" spans="3:9" ht="12.75">
      <c r="C339" s="104"/>
      <c r="D339" s="104"/>
      <c r="E339" s="104"/>
      <c r="F339" s="104"/>
      <c r="G339" s="104"/>
      <c r="H339" s="104"/>
      <c r="I339" s="104"/>
    </row>
    <row r="340" spans="3:9" ht="12.75">
      <c r="C340" s="104"/>
      <c r="D340" s="104"/>
      <c r="E340" s="104"/>
      <c r="F340" s="104"/>
      <c r="G340" s="104"/>
      <c r="H340" s="104"/>
      <c r="I340" s="104"/>
    </row>
    <row r="341" spans="3:9" ht="12.75">
      <c r="C341" s="104"/>
      <c r="D341" s="104"/>
      <c r="E341" s="104"/>
      <c r="F341" s="104"/>
      <c r="G341" s="104"/>
      <c r="H341" s="104"/>
      <c r="I341" s="104"/>
    </row>
    <row r="342" spans="3:9" ht="12.75">
      <c r="C342" s="104"/>
      <c r="D342" s="104"/>
      <c r="E342" s="104"/>
      <c r="F342" s="104"/>
      <c r="G342" s="104"/>
      <c r="H342" s="104"/>
      <c r="I342" s="104"/>
    </row>
    <row r="343" spans="3:9" ht="12.75">
      <c r="C343" s="104"/>
      <c r="D343" s="104"/>
      <c r="E343" s="104"/>
      <c r="F343" s="104"/>
      <c r="G343" s="104"/>
      <c r="H343" s="104"/>
      <c r="I343" s="104"/>
    </row>
  </sheetData>
  <mergeCells count="82">
    <mergeCell ref="D39:F39"/>
    <mergeCell ref="C203:Q203"/>
    <mergeCell ref="C180:M180"/>
    <mergeCell ref="C148:M148"/>
    <mergeCell ref="C155:C156"/>
    <mergeCell ref="D155:D156"/>
    <mergeCell ref="E155:F156"/>
    <mergeCell ref="F171:N171"/>
    <mergeCell ref="C173:M173"/>
    <mergeCell ref="C174:N174"/>
    <mergeCell ref="C175:N175"/>
    <mergeCell ref="C176:N176"/>
    <mergeCell ref="C177:N177"/>
    <mergeCell ref="C178:N178"/>
    <mergeCell ref="C149:M149"/>
    <mergeCell ref="C143:D143"/>
    <mergeCell ref="C140:D140"/>
    <mergeCell ref="C141:D141"/>
    <mergeCell ref="C125:D125"/>
    <mergeCell ref="E125:F125"/>
    <mergeCell ref="C129:D129"/>
    <mergeCell ref="C130:D130"/>
    <mergeCell ref="C131:D131"/>
    <mergeCell ref="C142:D142"/>
    <mergeCell ref="C121:D121"/>
    <mergeCell ref="C103:D103"/>
    <mergeCell ref="E103:F103"/>
    <mergeCell ref="C107:D107"/>
    <mergeCell ref="C108:D108"/>
    <mergeCell ref="C109:D109"/>
    <mergeCell ref="C110:D110"/>
    <mergeCell ref="C114:D114"/>
    <mergeCell ref="E114:F114"/>
    <mergeCell ref="C118:D118"/>
    <mergeCell ref="C119:D119"/>
    <mergeCell ref="C120:D120"/>
    <mergeCell ref="C132:D132"/>
    <mergeCell ref="C136:D136"/>
    <mergeCell ref="E136:F136"/>
    <mergeCell ref="C99:D99"/>
    <mergeCell ref="C81:D81"/>
    <mergeCell ref="E81:F81"/>
    <mergeCell ref="C85:D85"/>
    <mergeCell ref="C86:D86"/>
    <mergeCell ref="C87:D87"/>
    <mergeCell ref="C88:D88"/>
    <mergeCell ref="C92:D92"/>
    <mergeCell ref="E92:F92"/>
    <mergeCell ref="C96:D96"/>
    <mergeCell ref="C97:D97"/>
    <mergeCell ref="C98:D98"/>
    <mergeCell ref="C75:D75"/>
    <mergeCell ref="E75:M75"/>
    <mergeCell ref="C76:D76"/>
    <mergeCell ref="E76:M76"/>
    <mergeCell ref="C77:D77"/>
    <mergeCell ref="E77:M77"/>
    <mergeCell ref="C74:D74"/>
    <mergeCell ref="E74:M74"/>
    <mergeCell ref="D40:F40"/>
    <mergeCell ref="D41:F41"/>
    <mergeCell ref="D43:I43"/>
    <mergeCell ref="C48:M48"/>
    <mergeCell ref="E57:F57"/>
    <mergeCell ref="E58:F58"/>
    <mergeCell ref="C68:M68"/>
    <mergeCell ref="C69:F69"/>
    <mergeCell ref="E71:M71"/>
    <mergeCell ref="E72:M72"/>
    <mergeCell ref="E73:M73"/>
    <mergeCell ref="C36:M36"/>
    <mergeCell ref="C2:M2"/>
    <mergeCell ref="D11:F11"/>
    <mergeCell ref="D12:F12"/>
    <mergeCell ref="D13:F13"/>
    <mergeCell ref="D14:F14"/>
    <mergeCell ref="D15:F15"/>
    <mergeCell ref="D16:E16"/>
    <mergeCell ref="D17:F17"/>
    <mergeCell ref="D18:F18"/>
    <mergeCell ref="D19:F19"/>
    <mergeCell ref="G20:I20"/>
  </mergeCells>
  <dataValidations count="3">
    <dataValidation type="list" allowBlank="1" showInputMessage="1" showErrorMessage="1" sqref="C157:C162 E124 E102 C58:C63 E80 E91 E113 E135">
      <formula1>$G$21:$G$27</formula1>
    </dataValidation>
    <dataValidation type="list" allowBlank="1" showInputMessage="1" showErrorMessage="1" sqref="D157:D162 I124 I102 I91 I80 D58:D63 I113 I135">
      <formula1>$C$205:$C$220</formula1>
    </dataValidation>
    <dataValidation type="list" allowBlank="1" showInputMessage="1" showErrorMessage="1" sqref="D54 D52 F151:F152 F166:F170 G39">
      <formula1>$D$205:$D$206</formula1>
    </dataValidation>
  </dataValidations>
  <printOptions/>
  <pageMargins left="0.7" right="0.7" top="0.75" bottom="0.75" header="0.3" footer="0.3"/>
  <pageSetup fitToHeight="1" fitToWidth="1" horizontalDpi="600" verticalDpi="600" orientation="portrait" paperSize="17" scale="3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40"/>
  <sheetViews>
    <sheetView showGridLines="0" zoomScale="90" zoomScaleNormal="90" workbookViewId="0" topLeftCell="A1">
      <selection activeCell="I34" sqref="I34"/>
    </sheetView>
  </sheetViews>
  <sheetFormatPr defaultColWidth="9.140625" defaultRowHeight="12.75"/>
  <cols>
    <col min="1" max="1" width="3.8515625" style="0" customWidth="1"/>
    <col min="2" max="2" width="25.8515625" style="0" customWidth="1"/>
    <col min="3" max="3" width="11.8515625" style="0" customWidth="1"/>
    <col min="4" max="4" width="8.28125" style="0" customWidth="1"/>
    <col min="5" max="6" width="11.57421875" style="0" customWidth="1"/>
    <col min="7" max="7" width="9.8515625" style="0" customWidth="1"/>
    <col min="8" max="8" width="58.8515625" style="0" customWidth="1"/>
    <col min="9" max="9" width="15.8515625" style="0" customWidth="1"/>
    <col min="10" max="10" width="13.7109375" style="0" hidden="1" customWidth="1"/>
    <col min="11" max="11" width="1.1484375" style="0" hidden="1" customWidth="1"/>
    <col min="12" max="12" width="15.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8.75">
      <c r="A1" s="411" t="s">
        <v>112</v>
      </c>
      <c r="B1" s="411"/>
      <c r="C1" s="411"/>
      <c r="D1" s="411"/>
      <c r="E1" s="411"/>
      <c r="F1" s="411"/>
      <c r="G1" s="411"/>
      <c r="H1" s="411"/>
      <c r="I1" s="411"/>
      <c r="J1" s="411"/>
      <c r="K1" s="411"/>
      <c r="L1" s="411"/>
      <c r="M1" s="411"/>
      <c r="N1" s="411"/>
      <c r="O1" s="411"/>
      <c r="P1" s="411"/>
      <c r="Q1" s="411"/>
      <c r="R1" s="411"/>
      <c r="S1" s="411"/>
      <c r="T1" s="1"/>
    </row>
    <row r="2" spans="1:20" ht="3" customHeight="1" thickBot="1">
      <c r="A2" s="39"/>
      <c r="B2" s="39"/>
      <c r="C2" s="39"/>
      <c r="D2" s="39"/>
      <c r="E2" s="39"/>
      <c r="F2" s="39"/>
      <c r="G2" s="39"/>
      <c r="H2" s="39"/>
      <c r="I2" s="39"/>
      <c r="J2" s="39"/>
      <c r="K2" s="39"/>
      <c r="L2" s="39"/>
      <c r="M2" s="39"/>
      <c r="N2" s="39"/>
      <c r="O2" s="39"/>
      <c r="P2" s="39"/>
      <c r="Q2" s="39"/>
      <c r="R2" s="39"/>
      <c r="S2" s="1"/>
      <c r="T2" s="1"/>
    </row>
    <row r="3" spans="1:20" ht="18" customHeight="1" thickBot="1" thickTop="1">
      <c r="A3" s="413" t="s">
        <v>113</v>
      </c>
      <c r="B3" s="413"/>
      <c r="C3" s="413"/>
      <c r="D3" s="413"/>
      <c r="E3" s="413"/>
      <c r="F3" s="413"/>
      <c r="G3" s="413"/>
      <c r="H3" s="413"/>
      <c r="I3" s="413"/>
      <c r="J3" s="413"/>
      <c r="K3" s="413"/>
      <c r="L3" s="413"/>
      <c r="M3" s="413"/>
      <c r="N3" s="413"/>
      <c r="O3" s="413"/>
      <c r="P3" s="413"/>
      <c r="Q3" s="413"/>
      <c r="R3" s="413"/>
      <c r="S3" s="413"/>
      <c r="T3" s="1"/>
    </row>
    <row r="4" spans="1:20" ht="3" customHeight="1" thickBot="1" thickTop="1">
      <c r="A4" s="398"/>
      <c r="B4" s="399"/>
      <c r="C4" s="399"/>
      <c r="D4" s="399"/>
      <c r="E4" s="399"/>
      <c r="F4" s="399"/>
      <c r="G4" s="399"/>
      <c r="H4" s="399"/>
      <c r="I4" s="399"/>
      <c r="J4" s="399"/>
      <c r="K4" s="399"/>
      <c r="L4" s="399"/>
      <c r="M4" s="399"/>
      <c r="N4" s="399"/>
      <c r="O4" s="399"/>
      <c r="P4" s="399"/>
      <c r="Q4" s="399"/>
      <c r="R4" s="399"/>
      <c r="S4" s="399"/>
      <c r="T4" s="1"/>
    </row>
    <row r="5" spans="1:19" ht="14.25">
      <c r="A5" s="408" t="s">
        <v>114</v>
      </c>
      <c r="B5" s="406"/>
      <c r="C5" s="406"/>
      <c r="D5" s="406"/>
      <c r="E5" s="406"/>
      <c r="F5" s="406"/>
      <c r="G5" s="406"/>
      <c r="H5" s="406"/>
      <c r="I5" s="406"/>
      <c r="J5" s="406"/>
      <c r="K5" s="406"/>
      <c r="L5" s="406"/>
      <c r="M5" s="406"/>
      <c r="N5" s="406"/>
      <c r="O5" s="406"/>
      <c r="P5" s="406"/>
      <c r="Q5" s="406"/>
      <c r="R5" s="406"/>
      <c r="S5" s="407"/>
    </row>
    <row r="6" spans="1:20" ht="14.25">
      <c r="A6" s="404" t="s">
        <v>10</v>
      </c>
      <c r="B6" s="405"/>
      <c r="C6" s="403" t="str">
        <f>IF('2b.  Complex Form Data Entry'!G11="","   ",'2b.  Complex Form Data Entry'!G11)</f>
        <v xml:space="preserve">   </v>
      </c>
      <c r="D6" s="403"/>
      <c r="E6" s="403"/>
      <c r="F6" s="403"/>
      <c r="G6" s="403"/>
      <c r="H6" s="403"/>
      <c r="I6" s="403"/>
      <c r="J6" s="403"/>
      <c r="L6" s="325" t="s">
        <v>22</v>
      </c>
      <c r="M6" s="325"/>
      <c r="O6" s="69"/>
      <c r="Q6" s="69"/>
      <c r="R6" s="294" t="str">
        <f>IF('2b.  Complex Form Data Entry'!G17="","   ",'2b.  Complex Form Data Entry'!G17)</f>
        <v xml:space="preserve">   </v>
      </c>
      <c r="S6" s="68" t="s">
        <v>115</v>
      </c>
      <c r="T6" s="10"/>
    </row>
    <row r="7" spans="1:20" ht="13.5" customHeight="1">
      <c r="A7" s="409" t="s">
        <v>116</v>
      </c>
      <c r="B7" s="400"/>
      <c r="C7" s="410" t="str">
        <f>IF('2b.  Complex Form Data Entry'!G12="","   ",'2b.  Complex Form Data Entry'!G12)</f>
        <v xml:space="preserve">   </v>
      </c>
      <c r="D7" s="410"/>
      <c r="E7" s="410"/>
      <c r="F7" s="410"/>
      <c r="G7" s="410"/>
      <c r="H7" s="410"/>
      <c r="I7" s="410"/>
      <c r="J7" s="410"/>
      <c r="L7" s="321" t="s">
        <v>24</v>
      </c>
      <c r="M7" s="321"/>
      <c r="P7" s="70"/>
      <c r="Q7" s="70"/>
      <c r="R7" s="295">
        <f>'2b.  Complex Form Data Entry'!G18</f>
        <v>0</v>
      </c>
      <c r="S7" s="51"/>
      <c r="T7" s="10"/>
    </row>
    <row r="8" spans="1:20" ht="13.5" customHeight="1">
      <c r="A8" s="401" t="s">
        <v>18</v>
      </c>
      <c r="B8" s="402"/>
      <c r="C8" s="322" t="str">
        <f>IF('2b.  Complex Form Data Entry'!G15="","   ",'2b.  Complex Form Data Entry'!G15)</f>
        <v xml:space="preserve">   </v>
      </c>
      <c r="E8" s="322"/>
      <c r="F8" s="402" t="s">
        <v>20</v>
      </c>
      <c r="G8" s="402"/>
      <c r="H8" s="302" t="str">
        <f>IF('2b.  Complex Form Data Entry'!G15=""," ",'2b.  Complex Form Data Entry'!G16)</f>
        <v xml:space="preserve"> </v>
      </c>
      <c r="I8" s="322"/>
      <c r="J8" s="322"/>
      <c r="L8" s="400" t="s">
        <v>14</v>
      </c>
      <c r="M8" s="400"/>
      <c r="N8" s="400"/>
      <c r="O8" s="400"/>
      <c r="P8" s="71"/>
      <c r="Q8" s="71"/>
      <c r="R8" s="322" t="str">
        <f>IF('2b.  Complex Form Data Entry'!G13="","   ",'2b.  Complex Form Data Entry'!G13)</f>
        <v xml:space="preserve">   </v>
      </c>
      <c r="S8" s="301"/>
      <c r="T8" s="10"/>
    </row>
    <row r="9" spans="1:20" ht="13.5" customHeight="1">
      <c r="A9" s="401" t="s">
        <v>117</v>
      </c>
      <c r="B9" s="402"/>
      <c r="C9" s="309"/>
      <c r="D9" s="322"/>
      <c r="E9" s="322"/>
      <c r="F9" s="402" t="s">
        <v>118</v>
      </c>
      <c r="G9" s="402"/>
      <c r="H9" s="322"/>
      <c r="I9" s="322"/>
      <c r="J9" s="322"/>
      <c r="L9" s="400" t="s">
        <v>16</v>
      </c>
      <c r="M9" s="400"/>
      <c r="N9" s="400"/>
      <c r="O9" s="400"/>
      <c r="P9" s="52"/>
      <c r="Q9" s="52"/>
      <c r="R9" s="322" t="str">
        <f>IF('2b.  Complex Form Data Entry'!G14="","   ",'2b.  Complex Form Data Entry'!G14)</f>
        <v xml:space="preserve">   </v>
      </c>
      <c r="S9" s="301"/>
      <c r="T9" s="10"/>
    </row>
    <row r="10" spans="1:20" ht="12.75">
      <c r="A10" s="303" t="s">
        <v>9</v>
      </c>
      <c r="B10" s="304"/>
      <c r="C10" s="419" t="str">
        <f>IF('2b.  Complex Form Data Entry'!G10=""," ",'2b.  Complex Form Data Entry'!G10)</f>
        <v xml:space="preserve"> </v>
      </c>
      <c r="D10" s="419"/>
      <c r="E10" s="419"/>
      <c r="F10" s="419"/>
      <c r="G10" s="419"/>
      <c r="H10" s="419"/>
      <c r="I10" s="419"/>
      <c r="J10" s="419"/>
      <c r="K10" s="419"/>
      <c r="L10" s="419"/>
      <c r="M10" s="419"/>
      <c r="N10" s="419"/>
      <c r="O10" s="419"/>
      <c r="P10" s="419"/>
      <c r="Q10" s="419"/>
      <c r="R10" s="419"/>
      <c r="S10" s="420"/>
      <c r="T10" s="10"/>
    </row>
    <row r="11" spans="1:20" ht="13.5" thickBot="1">
      <c r="A11" s="305"/>
      <c r="B11" s="306"/>
      <c r="C11" s="421"/>
      <c r="D11" s="421"/>
      <c r="E11" s="421"/>
      <c r="F11" s="421"/>
      <c r="G11" s="421"/>
      <c r="H11" s="421"/>
      <c r="I11" s="421"/>
      <c r="J11" s="421"/>
      <c r="K11" s="421"/>
      <c r="L11" s="421"/>
      <c r="M11" s="421"/>
      <c r="N11" s="421"/>
      <c r="O11" s="421"/>
      <c r="P11" s="421"/>
      <c r="Q11" s="421"/>
      <c r="R11" s="421"/>
      <c r="S11" s="422"/>
      <c r="T11" s="10"/>
    </row>
    <row r="12" spans="1:20" ht="3" customHeight="1" thickBot="1">
      <c r="A12" s="308"/>
      <c r="B12" s="308"/>
      <c r="D12" s="308"/>
      <c r="E12" s="2"/>
      <c r="F12" s="2"/>
      <c r="G12" s="2"/>
      <c r="H12" s="2"/>
      <c r="I12" s="2"/>
      <c r="J12" s="2"/>
      <c r="K12" s="2"/>
      <c r="L12" s="2"/>
      <c r="M12" s="2"/>
      <c r="N12" s="2"/>
      <c r="O12" s="2"/>
      <c r="P12" s="2"/>
      <c r="Q12" s="2"/>
      <c r="R12" s="2"/>
      <c r="T12" s="10"/>
    </row>
    <row r="13" spans="1:20" ht="18.75" customHeight="1" thickBot="1" thickTop="1">
      <c r="A13" s="413" t="s">
        <v>119</v>
      </c>
      <c r="B13" s="413"/>
      <c r="C13" s="413"/>
      <c r="D13" s="413"/>
      <c r="E13" s="413"/>
      <c r="F13" s="413"/>
      <c r="G13" s="413"/>
      <c r="H13" s="413"/>
      <c r="I13" s="413"/>
      <c r="J13" s="413"/>
      <c r="K13" s="413"/>
      <c r="L13" s="413"/>
      <c r="M13" s="413"/>
      <c r="N13" s="413"/>
      <c r="O13" s="413"/>
      <c r="P13" s="413"/>
      <c r="Q13" s="413"/>
      <c r="R13" s="413"/>
      <c r="S13" s="413"/>
      <c r="T13" s="10"/>
    </row>
    <row r="14" spans="1:20" ht="3" customHeight="1" thickBot="1" thickTop="1">
      <c r="A14" s="308"/>
      <c r="B14" s="308"/>
      <c r="D14" s="308"/>
      <c r="E14" s="2"/>
      <c r="F14" s="2"/>
      <c r="G14" s="2"/>
      <c r="H14" s="2"/>
      <c r="I14" s="2"/>
      <c r="J14" s="2"/>
      <c r="K14" s="2"/>
      <c r="L14" s="2"/>
      <c r="M14" s="2"/>
      <c r="N14" s="2"/>
      <c r="O14" s="2"/>
      <c r="P14" s="2"/>
      <c r="Q14" s="2"/>
      <c r="R14" s="2"/>
      <c r="T14" s="10"/>
    </row>
    <row r="15" spans="1:20" ht="16.5" customHeight="1" thickBot="1" thickTop="1">
      <c r="A15" s="414" t="s">
        <v>120</v>
      </c>
      <c r="B15" s="414"/>
      <c r="C15" s="414"/>
      <c r="D15" s="414"/>
      <c r="E15" s="414"/>
      <c r="F15" s="414"/>
      <c r="G15" s="414"/>
      <c r="H15" s="414"/>
      <c r="I15" s="414"/>
      <c r="J15" s="414"/>
      <c r="K15" s="414"/>
      <c r="L15" s="414"/>
      <c r="M15" s="414"/>
      <c r="N15" s="414"/>
      <c r="O15" s="414"/>
      <c r="P15" s="414"/>
      <c r="Q15" s="414"/>
      <c r="R15" s="414"/>
      <c r="S15" s="414"/>
      <c r="T15" s="10"/>
    </row>
    <row r="16" spans="1:20" ht="3" customHeight="1" thickBot="1" thickTop="1">
      <c r="A16" s="308"/>
      <c r="B16" s="308"/>
      <c r="D16" s="308"/>
      <c r="E16" s="2"/>
      <c r="F16" s="2"/>
      <c r="G16" s="2"/>
      <c r="H16" s="2"/>
      <c r="I16" s="2"/>
      <c r="J16" s="2"/>
      <c r="K16" s="2"/>
      <c r="L16" s="2"/>
      <c r="M16" s="2"/>
      <c r="N16" s="2"/>
      <c r="O16" s="2"/>
      <c r="P16" s="2"/>
      <c r="Q16" s="2"/>
      <c r="R16" s="2"/>
      <c r="T16" s="10"/>
    </row>
    <row r="17" spans="1:20" ht="27.75" customHeight="1" thickBot="1">
      <c r="A17" s="418" t="s">
        <v>121</v>
      </c>
      <c r="B17" s="418"/>
      <c r="C17" s="418"/>
      <c r="D17" s="418"/>
      <c r="E17" s="457" t="str">
        <f>IF('2b.  Complex Form Data Entry'!G39="N","NA",'2b.  Complex Form Data Entry'!G40)</f>
        <v>NA</v>
      </c>
      <c r="F17" s="458"/>
      <c r="G17" s="459"/>
      <c r="H17" s="454" t="s">
        <v>122</v>
      </c>
      <c r="I17" s="455"/>
      <c r="J17" s="455"/>
      <c r="K17" s="455"/>
      <c r="L17" s="455"/>
      <c r="M17" s="455"/>
      <c r="N17" s="285"/>
      <c r="O17" s="457" t="str">
        <f>IF('2b.  Complex Form Data Entry'!G39="N","NA",'2b.  Complex Form Data Entry'!G41)</f>
        <v>NA</v>
      </c>
      <c r="P17" s="458"/>
      <c r="Q17" s="458"/>
      <c r="R17" s="458"/>
      <c r="S17" s="459"/>
      <c r="T17" s="10"/>
    </row>
    <row r="18" spans="1:20" ht="3" customHeight="1" thickBot="1">
      <c r="A18" s="308"/>
      <c r="B18" s="308"/>
      <c r="D18" s="308"/>
      <c r="E18" s="308"/>
      <c r="F18" s="308"/>
      <c r="G18" s="308"/>
      <c r="H18" s="2"/>
      <c r="I18" s="2"/>
      <c r="J18" s="2"/>
      <c r="K18" s="2"/>
      <c r="L18" s="2"/>
      <c r="M18" s="2"/>
      <c r="N18" s="2"/>
      <c r="O18" s="2"/>
      <c r="P18" s="2"/>
      <c r="Q18" s="2"/>
      <c r="R18" s="2"/>
      <c r="T18" s="10"/>
    </row>
    <row r="19" spans="1:20" ht="15.75" customHeight="1" thickBot="1" thickTop="1">
      <c r="A19" s="414" t="s">
        <v>123</v>
      </c>
      <c r="B19" s="414"/>
      <c r="C19" s="414"/>
      <c r="D19" s="414"/>
      <c r="E19" s="414"/>
      <c r="F19" s="414"/>
      <c r="G19" s="414"/>
      <c r="H19" s="414"/>
      <c r="I19" s="414"/>
      <c r="J19" s="414"/>
      <c r="K19" s="414"/>
      <c r="L19" s="414"/>
      <c r="M19" s="414"/>
      <c r="N19" s="414"/>
      <c r="O19" s="414"/>
      <c r="P19" s="414"/>
      <c r="Q19" s="414"/>
      <c r="R19" s="414"/>
      <c r="S19" s="414"/>
      <c r="T19" s="10"/>
    </row>
    <row r="20" spans="1:20" ht="3" customHeight="1" thickTop="1">
      <c r="A20" s="308"/>
      <c r="B20" s="308"/>
      <c r="D20" s="308"/>
      <c r="E20" s="2"/>
      <c r="F20" s="2"/>
      <c r="G20" s="2"/>
      <c r="H20" s="2"/>
      <c r="I20" s="2"/>
      <c r="J20" s="2"/>
      <c r="K20" s="2"/>
      <c r="L20" s="2"/>
      <c r="M20" s="2"/>
      <c r="N20" s="2"/>
      <c r="O20" s="2"/>
      <c r="P20" s="2"/>
      <c r="Q20" s="2"/>
      <c r="R20" s="2"/>
      <c r="T20" s="10"/>
    </row>
    <row r="21" spans="1:20" ht="15.75">
      <c r="A21" s="36" t="s">
        <v>153</v>
      </c>
      <c r="B21" s="2"/>
      <c r="D21" s="308"/>
      <c r="E21" s="308"/>
      <c r="F21" s="308"/>
      <c r="G21" s="308"/>
      <c r="H21" s="308"/>
      <c r="I21" s="308"/>
      <c r="J21" s="308"/>
      <c r="K21" s="308"/>
      <c r="L21" s="308"/>
      <c r="M21" s="308"/>
      <c r="N21" s="308"/>
      <c r="O21" s="308"/>
      <c r="P21" s="308"/>
      <c r="Q21" s="308"/>
      <c r="R21" s="308"/>
      <c r="T21" s="10"/>
    </row>
    <row r="22" spans="1:20" ht="3" customHeight="1">
      <c r="A22" s="319"/>
      <c r="B22" s="320"/>
      <c r="C22" s="320"/>
      <c r="D22" s="320"/>
      <c r="E22" s="320"/>
      <c r="F22" s="320"/>
      <c r="G22" s="320"/>
      <c r="H22" s="320"/>
      <c r="I22" s="320"/>
      <c r="J22" s="320"/>
      <c r="K22" s="320"/>
      <c r="L22" s="320"/>
      <c r="M22" s="320"/>
      <c r="N22" s="320"/>
      <c r="O22" s="320"/>
      <c r="P22" s="320"/>
      <c r="Q22" s="320"/>
      <c r="R22" s="320"/>
      <c r="S22" s="320"/>
      <c r="T22" s="10"/>
    </row>
    <row r="23" spans="1:20" ht="16.5" thickBot="1">
      <c r="A23" s="9" t="s">
        <v>125</v>
      </c>
      <c r="B23" s="9"/>
      <c r="C23" s="2"/>
      <c r="D23" s="308"/>
      <c r="E23" s="308"/>
      <c r="F23" s="308"/>
      <c r="G23" s="308"/>
      <c r="H23" s="308"/>
      <c r="I23" s="308"/>
      <c r="J23" s="308"/>
      <c r="K23" s="308"/>
      <c r="L23" s="308"/>
      <c r="M23" s="308"/>
      <c r="N23" s="308"/>
      <c r="O23" s="308"/>
      <c r="P23" s="308"/>
      <c r="Q23" s="308"/>
      <c r="R23" s="308"/>
      <c r="T23" s="10"/>
    </row>
    <row r="24" spans="1:20" ht="44.25" thickBot="1">
      <c r="A24" s="89" t="s">
        <v>79</v>
      </c>
      <c r="B24" s="90"/>
      <c r="C24" s="91"/>
      <c r="D24" s="92" t="s">
        <v>126</v>
      </c>
      <c r="E24" s="92" t="s">
        <v>127</v>
      </c>
      <c r="F24" s="92" t="s">
        <v>31</v>
      </c>
      <c r="G24" s="99" t="s">
        <v>80</v>
      </c>
      <c r="H24" s="92" t="s">
        <v>128</v>
      </c>
      <c r="I24" s="92" t="str">
        <f>'2b.  Complex Form Data Entry'!N57</f>
        <v>Sum of Revenues Prior to 2019</v>
      </c>
      <c r="J24" s="92">
        <f>'2b.  Complex Form Data Entry'!G19</f>
        <v>2019</v>
      </c>
      <c r="K24" s="93">
        <f>J24+1</f>
        <v>2020</v>
      </c>
      <c r="L24" s="93" t="str">
        <f>CONCATENATE(J24," / ",K24)</f>
        <v>2019 / 2020</v>
      </c>
      <c r="M24" s="93">
        <f>K24+1</f>
        <v>2021</v>
      </c>
      <c r="N24" s="93">
        <f>M24+1</f>
        <v>2022</v>
      </c>
      <c r="O24" s="93" t="str">
        <f>CONCATENATE(M24," / ",N24)</f>
        <v>2021 / 2022</v>
      </c>
      <c r="P24" s="93">
        <f>N24+1</f>
        <v>2023</v>
      </c>
      <c r="Q24" s="93">
        <f>P24+1</f>
        <v>2024</v>
      </c>
      <c r="R24" s="93" t="str">
        <f>CONCATENATE(P24," / ",Q24)</f>
        <v>2023 / 2024</v>
      </c>
      <c r="S24" s="94" t="s">
        <v>129</v>
      </c>
      <c r="T24" s="10"/>
    </row>
    <row r="25" spans="1:20" ht="14.25">
      <c r="A25" s="85" t="str">
        <f>IF('2b.  Complex Form Data Entry'!C58="","   ",'2b.  Complex Form Data Entry'!C58)</f>
        <v xml:space="preserve">   </v>
      </c>
      <c r="B25" s="75"/>
      <c r="C25" s="75"/>
      <c r="D25" s="172" t="str">
        <f>IF(A25="   ","   ",IF(A25='2b.  Complex Form Data Entry'!$G$21,'2b.  Complex Form Data Entry'!J$21,IF(A25='2b.  Complex Form Data Entry'!$G$22,'2b.  Complex Form Data Entry'!J$22,IF(A25='2b.  Complex Form Data Entry'!$G$23,'2b.  Complex Form Data Entry'!J$23,IF(A25='2b.  Complex Form Data Entry'!$G$24,'2b.  Complex Form Data Entry'!$J$24,IF(A25='2b.  Complex Form Data Entry'!$G$25,'2b.  Complex Form Data Entry'!J$25,IF(A25='2b.  Complex Form Data Entry'!$G$26,'2b.  Complex Form Data Entry'!J$26,"   ")))))))</f>
        <v xml:space="preserve">   </v>
      </c>
      <c r="E25" s="86" t="str">
        <f>IF(A25="   ","   ",IF(A25='2b.  Complex Form Data Entry'!$G$21,'2b.  Complex Form Data Entry'!K$21,IF(A25='2b.  Complex Form Data Entry'!$G$22,'2b.  Complex Form Data Entry'!K$22,IF(A25='2b.  Complex Form Data Entry'!$G$23,'2b.  Complex Form Data Entry'!K$23,IF(A25='2b.  Complex Form Data Entry'!$G$24,'2b.  Complex Form Data Entry'!$K$24,IF(A25='2b.  Complex Form Data Entry'!G$25,'2b.  Complex Form Data Entry'!K$25,IF(A25='2b.  Complex Form Data Entry'!G$26,'2b.  Complex Form Data Entry'!K$26,"   ")))))))</f>
        <v xml:space="preserve">   </v>
      </c>
      <c r="F25" s="172" t="str">
        <f>IF(A25="   ","   ",IF(A25='2b.  Complex Form Data Entry'!$G$21,'2b.  Complex Form Data Entry'!L$21,IF(A25='2b.  Complex Form Data Entry'!$G$22,'2b.  Complex Form Data Entry'!L$22,IF(A25='2b.  Complex Form Data Entry'!$G$23,'2b.  Complex Form Data Entry'!L$23,IF(A25='2b.  Complex Form Data Entry'!$G$24,'2b.  Complex Form Data Entry'!$L$24,IF(A25='2b.  Complex Form Data Entry'!G$25,'2b.  Complex Form Data Entry'!L$25,IF(A25='2b.  Complex Form Data Entry'!G$26,'2b.  Complex Form Data Entry'!L$26,"   ")))))))</f>
        <v xml:space="preserve">   </v>
      </c>
      <c r="G25" s="87" t="str">
        <f>IF(A25="","   ",'2b.  Complex Form Data Entry'!D58)</f>
        <v xml:space="preserve"> </v>
      </c>
      <c r="H25" s="187" t="str">
        <f>IF('2b.  Complex Form Data Entry'!E58="","   ",'2b.  Complex Form Data Entry'!E58)</f>
        <v xml:space="preserve">   </v>
      </c>
      <c r="I25" s="77">
        <f>'2b.  Complex Form Data Entry'!N58</f>
        <v>0</v>
      </c>
      <c r="J25" s="77">
        <f>'2b.  Complex Form Data Entry'!G58</f>
        <v>0</v>
      </c>
      <c r="K25" s="77">
        <f>'2b.  Complex Form Data Entry'!H58</f>
        <v>0</v>
      </c>
      <c r="L25" s="77">
        <f>J25+K25</f>
        <v>0</v>
      </c>
      <c r="M25" s="77">
        <f>'2b.  Complex Form Data Entry'!I58</f>
        <v>0</v>
      </c>
      <c r="N25" s="77">
        <f>'2b.  Complex Form Data Entry'!J58</f>
        <v>0</v>
      </c>
      <c r="O25" s="77">
        <f aca="true" t="shared" si="0" ref="O25:O31">M25+N25</f>
        <v>0</v>
      </c>
      <c r="P25" s="77">
        <f>'2b.  Complex Form Data Entry'!K58</f>
        <v>0</v>
      </c>
      <c r="Q25" s="77">
        <f>'2b.  Complex Form Data Entry'!L58</f>
        <v>0</v>
      </c>
      <c r="R25" s="77">
        <f aca="true" t="shared" si="1" ref="R25:R31">P25+Q25</f>
        <v>0</v>
      </c>
      <c r="S25" s="88">
        <f>'2b.  Complex Form Data Entry'!M58</f>
        <v>0</v>
      </c>
      <c r="T25" s="10"/>
    </row>
    <row r="26" spans="1:20" ht="14.25">
      <c r="A26" s="81" t="str">
        <f>IF('2b.  Complex Form Data Entry'!C59="","   ",'2b.  Complex Form Data Entry'!C59)</f>
        <v xml:space="preserve">   </v>
      </c>
      <c r="B26" s="72"/>
      <c r="C26" s="72"/>
      <c r="D26" s="172" t="str">
        <f>IF(A26="   ","   ",IF(A26='2b.  Complex Form Data Entry'!$G$21,'2b.  Complex Form Data Entry'!J$21,IF(A26='2b.  Complex Form Data Entry'!$G$22,'2b.  Complex Form Data Entry'!J$22,IF(A26='2b.  Complex Form Data Entry'!$G$23,'2b.  Complex Form Data Entry'!J$23,IF(A26='2b.  Complex Form Data Entry'!$G$24,'2b.  Complex Form Data Entry'!$J$24,IF(A26='2b.  Complex Form Data Entry'!$G$25,'2b.  Complex Form Data Entry'!J$25,IF(A26='2b.  Complex Form Data Entry'!$G$26,'2b.  Complex Form Data Entry'!J$26,"   ")))))))</f>
        <v xml:space="preserve">   </v>
      </c>
      <c r="E26" s="86" t="str">
        <f>IF(A26="   ","   ",IF(A26='2b.  Complex Form Data Entry'!$G$21,'2b.  Complex Form Data Entry'!K$21,IF(A26='2b.  Complex Form Data Entry'!$G$22,'2b.  Complex Form Data Entry'!K$22,IF(A26='2b.  Complex Form Data Entry'!$G$23,'2b.  Complex Form Data Entry'!K$23,IF(A26='2b.  Complex Form Data Entry'!$G$24,'2b.  Complex Form Data Entry'!$K$24,IF(A26='2b.  Complex Form Data Entry'!G$25,'2b.  Complex Form Data Entry'!K$25,IF(A26='2b.  Complex Form Data Entry'!G$26,'2b.  Complex Form Data Entry'!K$26,"   ")))))))</f>
        <v xml:space="preserve">   </v>
      </c>
      <c r="F26" s="172" t="str">
        <f>IF(A26="   ","   ",IF(A26='2b.  Complex Form Data Entry'!$G$21,'2b.  Complex Form Data Entry'!L$21,IF(A26='2b.  Complex Form Data Entry'!$G$22,'2b.  Complex Form Data Entry'!L$22,IF(A26='2b.  Complex Form Data Entry'!$G$23,'2b.  Complex Form Data Entry'!L$23,IF(A26='2b.  Complex Form Data Entry'!$G$24,'2b.  Complex Form Data Entry'!$L$24,IF(A26='2b.  Complex Form Data Entry'!G$25,'2b.  Complex Form Data Entry'!L$25,IF(A26='2b.  Complex Form Data Entry'!G$26,'2b.  Complex Form Data Entry'!L$26,"   ")))))))</f>
        <v xml:space="preserve">   </v>
      </c>
      <c r="G26" s="87" t="str">
        <f>IF(A26="","   ",'2b.  Complex Form Data Entry'!D59)</f>
        <v xml:space="preserve"> </v>
      </c>
      <c r="H26" s="73" t="str">
        <f>IF('2b.  Complex Form Data Entry'!E59="","   ",'2b.  Complex Form Data Entry'!E59)</f>
        <v xml:space="preserve">   </v>
      </c>
      <c r="I26" s="77">
        <f>'2b.  Complex Form Data Entry'!N59</f>
        <v>0</v>
      </c>
      <c r="J26" s="74">
        <f>'2b.  Complex Form Data Entry'!G59</f>
        <v>0</v>
      </c>
      <c r="K26" s="74">
        <f>'2b.  Complex Form Data Entry'!H59</f>
        <v>0</v>
      </c>
      <c r="L26" s="77">
        <f aca="true" t="shared" si="2" ref="L26:L31">J26+K26</f>
        <v>0</v>
      </c>
      <c r="M26" s="74">
        <f>'2b.  Complex Form Data Entry'!I59</f>
        <v>0</v>
      </c>
      <c r="N26" s="74">
        <f>'2b.  Complex Form Data Entry'!J59</f>
        <v>0</v>
      </c>
      <c r="O26" s="77">
        <f t="shared" si="0"/>
        <v>0</v>
      </c>
      <c r="P26" s="74">
        <f>'2b.  Complex Form Data Entry'!K59</f>
        <v>0</v>
      </c>
      <c r="Q26" s="74">
        <f>'2b.  Complex Form Data Entry'!L59</f>
        <v>0</v>
      </c>
      <c r="R26" s="77">
        <f t="shared" si="1"/>
        <v>0</v>
      </c>
      <c r="S26" s="84">
        <f>'2b.  Complex Form Data Entry'!M59</f>
        <v>0</v>
      </c>
      <c r="T26" s="10"/>
    </row>
    <row r="27" spans="1:20" ht="14.25">
      <c r="A27" s="81" t="str">
        <f>IF('2b.  Complex Form Data Entry'!C60="","   ",'2b.  Complex Form Data Entry'!C60)</f>
        <v xml:space="preserve">   </v>
      </c>
      <c r="B27" s="82"/>
      <c r="C27" s="82"/>
      <c r="D27" s="172" t="str">
        <f>IF(A27="   ","   ",IF(A27='2b.  Complex Form Data Entry'!$G$21,'2b.  Complex Form Data Entry'!J$21,IF(A27='2b.  Complex Form Data Entry'!$G$22,'2b.  Complex Form Data Entry'!J$22,IF(A27='2b.  Complex Form Data Entry'!$G$23,'2b.  Complex Form Data Entry'!J$23,IF(A27='2b.  Complex Form Data Entry'!$G$24,'2b.  Complex Form Data Entry'!$J$24,IF(A27='2b.  Complex Form Data Entry'!$G$25,'2b.  Complex Form Data Entry'!J$25,IF(A27='2b.  Complex Form Data Entry'!$G$26,'2b.  Complex Form Data Entry'!J$26,"   ")))))))</f>
        <v xml:space="preserve">   </v>
      </c>
      <c r="E27" s="86" t="str">
        <f>IF(A27="   ","   ",IF(A27='2b.  Complex Form Data Entry'!$G$21,'2b.  Complex Form Data Entry'!K$21,IF(A27='2b.  Complex Form Data Entry'!$G$22,'2b.  Complex Form Data Entry'!K$22,IF(A27='2b.  Complex Form Data Entry'!$G$23,'2b.  Complex Form Data Entry'!K$23,IF(A27='2b.  Complex Form Data Entry'!$G$24,'2b.  Complex Form Data Entry'!$K$24,IF(A27='2b.  Complex Form Data Entry'!G$25,'2b.  Complex Form Data Entry'!K$25,IF(A27='2b.  Complex Form Data Entry'!G$26,'2b.  Complex Form Data Entry'!K$26,"   ")))))))</f>
        <v xml:space="preserve">   </v>
      </c>
      <c r="F27" s="172" t="str">
        <f>IF(A27="   ","   ",IF(A27='2b.  Complex Form Data Entry'!$G$21,'2b.  Complex Form Data Entry'!L$21,IF(A27='2b.  Complex Form Data Entry'!$G$22,'2b.  Complex Form Data Entry'!L$22,IF(A27='2b.  Complex Form Data Entry'!$G$23,'2b.  Complex Form Data Entry'!L$23,IF(A27='2b.  Complex Form Data Entry'!$G$24,'2b.  Complex Form Data Entry'!$L$24,IF(A27='2b.  Complex Form Data Entry'!G$25,'2b.  Complex Form Data Entry'!L$25,IF(A27='2b.  Complex Form Data Entry'!G$26,'2b.  Complex Form Data Entry'!L$26,"   ")))))))</f>
        <v xml:space="preserve">   </v>
      </c>
      <c r="G27" s="87" t="str">
        <f>IF(A27="","   ",'2b.  Complex Form Data Entry'!D60)</f>
        <v xml:space="preserve"> </v>
      </c>
      <c r="H27" s="189" t="str">
        <f>IF('2b.  Complex Form Data Entry'!E60="","   ",'2b.  Complex Form Data Entry'!E60)</f>
        <v xml:space="preserve">   </v>
      </c>
      <c r="I27" s="77">
        <f>'2b.  Complex Form Data Entry'!N60</f>
        <v>0</v>
      </c>
      <c r="J27" s="74">
        <f>'2b.  Complex Form Data Entry'!G60</f>
        <v>0</v>
      </c>
      <c r="K27" s="74">
        <f>'2b.  Complex Form Data Entry'!H60</f>
        <v>0</v>
      </c>
      <c r="L27" s="77">
        <f t="shared" si="2"/>
        <v>0</v>
      </c>
      <c r="M27" s="74">
        <f>'2b.  Complex Form Data Entry'!I60</f>
        <v>0</v>
      </c>
      <c r="N27" s="74">
        <f>'2b.  Complex Form Data Entry'!J60</f>
        <v>0</v>
      </c>
      <c r="O27" s="77">
        <f t="shared" si="0"/>
        <v>0</v>
      </c>
      <c r="P27" s="74">
        <f>'2b.  Complex Form Data Entry'!K60</f>
        <v>0</v>
      </c>
      <c r="Q27" s="74">
        <f>'2b.  Complex Form Data Entry'!L60</f>
        <v>0</v>
      </c>
      <c r="R27" s="77">
        <f t="shared" si="1"/>
        <v>0</v>
      </c>
      <c r="S27" s="84">
        <f>'2b.  Complex Form Data Entry'!M60</f>
        <v>0</v>
      </c>
      <c r="T27" s="10"/>
    </row>
    <row r="28" spans="1:20" ht="14.25">
      <c r="A28" s="81" t="str">
        <f>IF('2b.  Complex Form Data Entry'!C61="","   ",'2b.  Complex Form Data Entry'!C61)</f>
        <v xml:space="preserve">   </v>
      </c>
      <c r="B28" s="82"/>
      <c r="C28" s="82"/>
      <c r="D28" s="172" t="str">
        <f>IF(A28="   ","   ",IF(A28='2b.  Complex Form Data Entry'!$G$21,'2b.  Complex Form Data Entry'!J$21,IF(A28='2b.  Complex Form Data Entry'!$G$22,'2b.  Complex Form Data Entry'!J$22,IF(A28='2b.  Complex Form Data Entry'!$G$23,'2b.  Complex Form Data Entry'!J$23,IF(A28='2b.  Complex Form Data Entry'!$G$24,'2b.  Complex Form Data Entry'!$J$24,IF(A28='2b.  Complex Form Data Entry'!$G$25,'2b.  Complex Form Data Entry'!J$25,IF(A28='2b.  Complex Form Data Entry'!$G$26,'2b.  Complex Form Data Entry'!J$26,"   ")))))))</f>
        <v xml:space="preserve">   </v>
      </c>
      <c r="E28" s="86" t="str">
        <f>IF(A28="   ","   ",IF(A28='2b.  Complex Form Data Entry'!$G$21,'2b.  Complex Form Data Entry'!K$21,IF(A28='2b.  Complex Form Data Entry'!$G$22,'2b.  Complex Form Data Entry'!K$22,IF(A28='2b.  Complex Form Data Entry'!$G$23,'2b.  Complex Form Data Entry'!K$23,IF(A28='2b.  Complex Form Data Entry'!$G$24,'2b.  Complex Form Data Entry'!$K$24,IF(A28='2b.  Complex Form Data Entry'!G$25,'2b.  Complex Form Data Entry'!K$25,IF(A28='2b.  Complex Form Data Entry'!G$26,'2b.  Complex Form Data Entry'!K$26,"   ")))))))</f>
        <v xml:space="preserve">   </v>
      </c>
      <c r="F28" s="172" t="str">
        <f>IF(A28="   ","   ",IF(A28='2b.  Complex Form Data Entry'!$G$21,'2b.  Complex Form Data Entry'!L$21,IF(A28='2b.  Complex Form Data Entry'!$G$22,'2b.  Complex Form Data Entry'!L$22,IF(A28='2b.  Complex Form Data Entry'!$G$23,'2b.  Complex Form Data Entry'!L$23,IF(A28='2b.  Complex Form Data Entry'!$G$24,'2b.  Complex Form Data Entry'!$L$24,IF(A28='2b.  Complex Form Data Entry'!G$25,'2b.  Complex Form Data Entry'!L$25,IF(A28='2b.  Complex Form Data Entry'!G$26,'2b.  Complex Form Data Entry'!L$26,"   ")))))))</f>
        <v xml:space="preserve">   </v>
      </c>
      <c r="G28" s="87" t="str">
        <f>IF(A28="","   ",'2b.  Complex Form Data Entry'!D61)</f>
        <v xml:space="preserve"> </v>
      </c>
      <c r="H28" s="189" t="str">
        <f>IF('2b.  Complex Form Data Entry'!E61="","   ",'2b.  Complex Form Data Entry'!E61)</f>
        <v xml:space="preserve">   </v>
      </c>
      <c r="I28" s="77">
        <f>'2b.  Complex Form Data Entry'!N61</f>
        <v>0</v>
      </c>
      <c r="J28" s="74">
        <f>'2b.  Complex Form Data Entry'!G61</f>
        <v>0</v>
      </c>
      <c r="K28" s="74">
        <f>'2b.  Complex Form Data Entry'!H61</f>
        <v>0</v>
      </c>
      <c r="L28" s="77">
        <f t="shared" si="2"/>
        <v>0</v>
      </c>
      <c r="M28" s="74">
        <f>'2b.  Complex Form Data Entry'!I61</f>
        <v>0</v>
      </c>
      <c r="N28" s="74">
        <f>'2b.  Complex Form Data Entry'!J61</f>
        <v>0</v>
      </c>
      <c r="O28" s="77">
        <f t="shared" si="0"/>
        <v>0</v>
      </c>
      <c r="P28" s="74">
        <f>'2b.  Complex Form Data Entry'!K61</f>
        <v>0</v>
      </c>
      <c r="Q28" s="74">
        <f>'2b.  Complex Form Data Entry'!L61</f>
        <v>0</v>
      </c>
      <c r="R28" s="77">
        <f t="shared" si="1"/>
        <v>0</v>
      </c>
      <c r="S28" s="84">
        <f>'2b.  Complex Form Data Entry'!M61</f>
        <v>0</v>
      </c>
      <c r="T28" s="10"/>
    </row>
    <row r="29" spans="1:20" ht="14.25">
      <c r="A29" s="81" t="str">
        <f>IF('2b.  Complex Form Data Entry'!C62="","   ",'2b.  Complex Form Data Entry'!C62)</f>
        <v xml:space="preserve">   </v>
      </c>
      <c r="B29" s="83"/>
      <c r="C29" s="83"/>
      <c r="D29" s="172" t="str">
        <f>IF(A29="   ","   ",IF(A29='2b.  Complex Form Data Entry'!$G$21,'2b.  Complex Form Data Entry'!J$21,IF(A29='2b.  Complex Form Data Entry'!$G$22,'2b.  Complex Form Data Entry'!J$22,IF(A29='2b.  Complex Form Data Entry'!$G$23,'2b.  Complex Form Data Entry'!J$23,IF(A29='2b.  Complex Form Data Entry'!$G$24,'2b.  Complex Form Data Entry'!$J$24,IF(A29='2b.  Complex Form Data Entry'!$G$25,'2b.  Complex Form Data Entry'!J$25,IF(A29='2b.  Complex Form Data Entry'!$G$26,'2b.  Complex Form Data Entry'!J$26,"   ")))))))</f>
        <v xml:space="preserve">   </v>
      </c>
      <c r="E29" s="86" t="str">
        <f>IF(A29="   ","   ",IF(A29='2b.  Complex Form Data Entry'!$G$21,'2b.  Complex Form Data Entry'!K$21,IF(A29='2b.  Complex Form Data Entry'!$G$22,'2b.  Complex Form Data Entry'!K$22,IF(A29='2b.  Complex Form Data Entry'!$G$23,'2b.  Complex Form Data Entry'!K$23,IF(A29='2b.  Complex Form Data Entry'!$G$24,'2b.  Complex Form Data Entry'!$K$24,IF(A29='2b.  Complex Form Data Entry'!G$25,'2b.  Complex Form Data Entry'!K$25,IF(A29='2b.  Complex Form Data Entry'!G$26,'2b.  Complex Form Data Entry'!K$26,"   ")))))))</f>
        <v xml:space="preserve">   </v>
      </c>
      <c r="F29" s="172" t="str">
        <f>IF(A29="   ","   ",IF(A29='2b.  Complex Form Data Entry'!$G$21,'2b.  Complex Form Data Entry'!L$21,IF(A29='2b.  Complex Form Data Entry'!$G$22,'2b.  Complex Form Data Entry'!L$22,IF(A29='2b.  Complex Form Data Entry'!$G$23,'2b.  Complex Form Data Entry'!L$23,IF(A29='2b.  Complex Form Data Entry'!$G$24,'2b.  Complex Form Data Entry'!$L$24,IF(A29='2b.  Complex Form Data Entry'!G$25,'2b.  Complex Form Data Entry'!L$25,IF(A29='2b.  Complex Form Data Entry'!G$26,'2b.  Complex Form Data Entry'!L$26,"   ")))))))</f>
        <v xml:space="preserve">   </v>
      </c>
      <c r="G29" s="87" t="str">
        <f>IF(A29="","   ",'2b.  Complex Form Data Entry'!D62)</f>
        <v xml:space="preserve"> </v>
      </c>
      <c r="H29" s="189" t="str">
        <f>IF('2b.  Complex Form Data Entry'!E62="","   ",'2b.  Complex Form Data Entry'!E62)</f>
        <v xml:space="preserve">   </v>
      </c>
      <c r="I29" s="77">
        <f>'2b.  Complex Form Data Entry'!N62</f>
        <v>0</v>
      </c>
      <c r="J29" s="74">
        <f>'2b.  Complex Form Data Entry'!G62</f>
        <v>0</v>
      </c>
      <c r="K29" s="74">
        <f>'2b.  Complex Form Data Entry'!H62</f>
        <v>0</v>
      </c>
      <c r="L29" s="77">
        <f t="shared" si="2"/>
        <v>0</v>
      </c>
      <c r="M29" s="74">
        <f>'2b.  Complex Form Data Entry'!I62</f>
        <v>0</v>
      </c>
      <c r="N29" s="74">
        <f>'2b.  Complex Form Data Entry'!J62</f>
        <v>0</v>
      </c>
      <c r="O29" s="77">
        <f t="shared" si="0"/>
        <v>0</v>
      </c>
      <c r="P29" s="74">
        <f>'2b.  Complex Form Data Entry'!K62</f>
        <v>0</v>
      </c>
      <c r="Q29" s="74">
        <f>'2b.  Complex Form Data Entry'!L62</f>
        <v>0</v>
      </c>
      <c r="R29" s="77">
        <f t="shared" si="1"/>
        <v>0</v>
      </c>
      <c r="S29" s="84">
        <f>'2b.  Complex Form Data Entry'!M62</f>
        <v>0</v>
      </c>
      <c r="T29" s="10"/>
    </row>
    <row r="30" spans="1:20" ht="14.25">
      <c r="A30" s="81" t="str">
        <f>IF('2b.  Complex Form Data Entry'!C63="","   ",'2b.  Complex Form Data Entry'!C63)</f>
        <v xml:space="preserve">   </v>
      </c>
      <c r="B30" s="83"/>
      <c r="C30" s="83"/>
      <c r="D30" s="172" t="str">
        <f>IF(A30="   ","   ",IF(A30='2b.  Complex Form Data Entry'!$G$21,'2b.  Complex Form Data Entry'!J$21,IF(A30='2b.  Complex Form Data Entry'!$G$22,'2b.  Complex Form Data Entry'!J$22,IF(A30='2b.  Complex Form Data Entry'!$G$23,'2b.  Complex Form Data Entry'!J$23,IF(A30='2b.  Complex Form Data Entry'!$G$24,'2b.  Complex Form Data Entry'!$J$24,IF(A30='2b.  Complex Form Data Entry'!$G$25,'2b.  Complex Form Data Entry'!J$25,IF(A30='2b.  Complex Form Data Entry'!$G$26,'2b.  Complex Form Data Entry'!J$26,"   ")))))))</f>
        <v xml:space="preserve">   </v>
      </c>
      <c r="E30" s="86" t="str">
        <f>IF(A30="   ","   ",IF(A30='2b.  Complex Form Data Entry'!$G$21,'2b.  Complex Form Data Entry'!K$21,IF(A30='2b.  Complex Form Data Entry'!$G$22,'2b.  Complex Form Data Entry'!K$22,IF(A30='2b.  Complex Form Data Entry'!$G$23,'2b.  Complex Form Data Entry'!K$23,IF(A30='2b.  Complex Form Data Entry'!$G$24,'2b.  Complex Form Data Entry'!$K$24,IF(A30='2b.  Complex Form Data Entry'!G$25,'2b.  Complex Form Data Entry'!K$25,IF(A30='2b.  Complex Form Data Entry'!G$26,'2b.  Complex Form Data Entry'!K$26,"   ")))))))</f>
        <v xml:space="preserve">   </v>
      </c>
      <c r="F30" s="172" t="str">
        <f>IF(A30="   ","   ",IF(A30='2b.  Complex Form Data Entry'!$G$21,'2b.  Complex Form Data Entry'!L$21,IF(A30='2b.  Complex Form Data Entry'!$G$22,'2b.  Complex Form Data Entry'!L$22,IF(A30='2b.  Complex Form Data Entry'!$G$23,'2b.  Complex Form Data Entry'!L$23,IF(A30='2b.  Complex Form Data Entry'!$G$24,'2b.  Complex Form Data Entry'!$L$24,IF(A30='2b.  Complex Form Data Entry'!G$25,'2b.  Complex Form Data Entry'!L$25,IF(A30='2b.  Complex Form Data Entry'!G$26,'2b.  Complex Form Data Entry'!L$26,"   ")))))))</f>
        <v xml:space="preserve">   </v>
      </c>
      <c r="G30" s="87" t="str">
        <f>IF(A30="","   ",'2b.  Complex Form Data Entry'!D63)</f>
        <v xml:space="preserve"> </v>
      </c>
      <c r="H30" s="189" t="str">
        <f>IF('2b.  Complex Form Data Entry'!E63="","   ",'2b.  Complex Form Data Entry'!E63)</f>
        <v xml:space="preserve">   </v>
      </c>
      <c r="I30" s="77">
        <f>'2b.  Complex Form Data Entry'!N63</f>
        <v>0</v>
      </c>
      <c r="J30" s="74">
        <f>'2b.  Complex Form Data Entry'!G63</f>
        <v>0</v>
      </c>
      <c r="K30" s="74">
        <f>'2b.  Complex Form Data Entry'!H63</f>
        <v>0</v>
      </c>
      <c r="L30" s="77">
        <f t="shared" si="2"/>
        <v>0</v>
      </c>
      <c r="M30" s="74">
        <f>'2b.  Complex Form Data Entry'!I63</f>
        <v>0</v>
      </c>
      <c r="N30" s="98">
        <f>'2b.  Complex Form Data Entry'!J63</f>
        <v>0</v>
      </c>
      <c r="O30" s="77">
        <f t="shared" si="0"/>
        <v>0</v>
      </c>
      <c r="P30" s="98">
        <f>'2b.  Complex Form Data Entry'!K63</f>
        <v>0</v>
      </c>
      <c r="Q30" s="98">
        <f>'2b.  Complex Form Data Entry'!L63</f>
        <v>0</v>
      </c>
      <c r="R30" s="77">
        <f t="shared" si="1"/>
        <v>0</v>
      </c>
      <c r="S30" s="84">
        <f>'2b.  Complex Form Data Entry'!M63</f>
        <v>0</v>
      </c>
      <c r="T30" s="10"/>
    </row>
    <row r="31" spans="1:20" ht="15" thickBot="1">
      <c r="A31" s="5"/>
      <c r="B31" s="6"/>
      <c r="C31" s="273" t="s">
        <v>130</v>
      </c>
      <c r="D31" s="7"/>
      <c r="E31" s="7"/>
      <c r="F31" s="7"/>
      <c r="G31" s="7"/>
      <c r="H31" s="190"/>
      <c r="I31" s="53">
        <f aca="true" t="shared" si="3" ref="I31:S31">SUM(I25:I30)</f>
        <v>0</v>
      </c>
      <c r="J31" s="53">
        <f t="shared" si="3"/>
        <v>0</v>
      </c>
      <c r="K31" s="53">
        <f t="shared" si="3"/>
        <v>0</v>
      </c>
      <c r="L31" s="53">
        <f t="shared" si="2"/>
        <v>0</v>
      </c>
      <c r="M31" s="53">
        <f t="shared" si="3"/>
        <v>0</v>
      </c>
      <c r="N31" s="53">
        <f t="shared" si="3"/>
        <v>0</v>
      </c>
      <c r="O31" s="53">
        <f t="shared" si="0"/>
        <v>0</v>
      </c>
      <c r="P31" s="53">
        <f aca="true" t="shared" si="4" ref="P31:Q31">SUM(P25:P30)</f>
        <v>0</v>
      </c>
      <c r="Q31" s="53">
        <f t="shared" si="4"/>
        <v>0</v>
      </c>
      <c r="R31" s="53">
        <f t="shared" si="1"/>
        <v>0</v>
      </c>
      <c r="S31" s="62">
        <f t="shared" si="3"/>
        <v>0</v>
      </c>
      <c r="T31" s="10"/>
    </row>
    <row r="32" spans="1:20" ht="3" customHeight="1">
      <c r="A32" s="308"/>
      <c r="B32" s="308"/>
      <c r="C32" s="308"/>
      <c r="D32" s="308"/>
      <c r="E32" s="308"/>
      <c r="F32" s="308"/>
      <c r="G32" s="308"/>
      <c r="H32" s="308"/>
      <c r="I32" s="308"/>
      <c r="J32" s="3"/>
      <c r="K32" s="3"/>
      <c r="L32" s="3"/>
      <c r="M32" s="3"/>
      <c r="N32" s="3"/>
      <c r="O32" s="3"/>
      <c r="P32" s="3"/>
      <c r="Q32" s="3"/>
      <c r="R32" s="3"/>
      <c r="T32" s="10"/>
    </row>
    <row r="33" spans="1:20" ht="16.5" thickBot="1">
      <c r="A33" s="8" t="s">
        <v>154</v>
      </c>
      <c r="B33" s="8"/>
      <c r="C33" s="2"/>
      <c r="D33" s="2"/>
      <c r="E33" s="308"/>
      <c r="F33" s="308"/>
      <c r="G33" s="308"/>
      <c r="H33" s="308"/>
      <c r="I33" s="308"/>
      <c r="J33" s="67"/>
      <c r="K33" s="308"/>
      <c r="L33" s="308"/>
      <c r="M33" s="308"/>
      <c r="N33" s="308"/>
      <c r="O33" s="308"/>
      <c r="P33" s="308"/>
      <c r="Q33" s="308"/>
      <c r="R33" s="308"/>
      <c r="T33" s="10"/>
    </row>
    <row r="34" spans="1:20" ht="44.25" thickBot="1">
      <c r="A34" s="89" t="s">
        <v>132</v>
      </c>
      <c r="B34" s="90"/>
      <c r="C34" s="91"/>
      <c r="D34" s="92" t="s">
        <v>126</v>
      </c>
      <c r="E34" s="93" t="s">
        <v>30</v>
      </c>
      <c r="F34" s="92" t="s">
        <v>31</v>
      </c>
      <c r="G34" s="92" t="s">
        <v>80</v>
      </c>
      <c r="H34" s="92" t="s">
        <v>82</v>
      </c>
      <c r="I34" s="92" t="str">
        <f>'2b.  Complex Form Data Entry'!N81</f>
        <v>Sum of Expenditures Prior to 2019</v>
      </c>
      <c r="J34" s="92">
        <f>'2b.  Complex Form Data Entry'!G19</f>
        <v>2019</v>
      </c>
      <c r="K34" s="93">
        <f>J34+1</f>
        <v>2020</v>
      </c>
      <c r="L34" s="93" t="str">
        <f>CONCATENATE(J34," / ",K34)</f>
        <v>2019 / 2020</v>
      </c>
      <c r="M34" s="93">
        <f>K34+1</f>
        <v>2021</v>
      </c>
      <c r="N34" s="93">
        <f>M34+1</f>
        <v>2022</v>
      </c>
      <c r="O34" s="93" t="str">
        <f>CONCATENATE(M34," / ",N34)</f>
        <v>2021 / 2022</v>
      </c>
      <c r="P34" s="93">
        <f>N34+1</f>
        <v>2023</v>
      </c>
      <c r="Q34" s="93">
        <f>P34+1</f>
        <v>2024</v>
      </c>
      <c r="R34" s="93" t="str">
        <f>CONCATENATE(P34," / ",Q34)</f>
        <v>2023 / 2024</v>
      </c>
      <c r="S34" s="94" t="s">
        <v>129</v>
      </c>
      <c r="T34" s="11"/>
    </row>
    <row r="35" spans="1:20" ht="14.25">
      <c r="A35" s="444" t="str">
        <f>IF('2b.  Complex Form Data Entry'!E80="","   ",'2b.  Complex Form Data Entry'!E80)</f>
        <v xml:space="preserve">   </v>
      </c>
      <c r="B35" s="445"/>
      <c r="C35" s="446"/>
      <c r="D35" s="172" t="str">
        <f>IF(A35="   ","   ",IF(A35='2b.  Complex Form Data Entry'!$G$21,'2b.  Complex Form Data Entry'!J$21,IF(A35='2b.  Complex Form Data Entry'!$G$22,'2b.  Complex Form Data Entry'!J$22,IF(A35='2b.  Complex Form Data Entry'!$G$23,'2b.  Complex Form Data Entry'!J$23,IF(A35='2b.  Complex Form Data Entry'!$G$24,'2b.  Complex Form Data Entry'!$J$24,IF(A35='2b.  Complex Form Data Entry'!$G$25,'2b.  Complex Form Data Entry'!J$25,IF(A35='2b.  Complex Form Data Entry'!$G$26,'2b.  Complex Form Data Entry'!J$26,"   ")))))))</f>
        <v xml:space="preserve">   </v>
      </c>
      <c r="E35" s="86" t="str">
        <f>IF(A35="   ","   ",IF(A35='2b.  Complex Form Data Entry'!$G$21,'2b.  Complex Form Data Entry'!K$21,IF(A35='2b.  Complex Form Data Entry'!$G$22,'2b.  Complex Form Data Entry'!K$22,IF(A35='2b.  Complex Form Data Entry'!$G$23,'2b.  Complex Form Data Entry'!K$23,IF(A35='2b.  Complex Form Data Entry'!$G$24,'2b.  Complex Form Data Entry'!$K$24,IF(A35='2b.  Complex Form Data Entry'!G$25,'2b.  Complex Form Data Entry'!K$25,IF(A35='2b.  Complex Form Data Entry'!G$26,'2b.  Complex Form Data Entry'!K$26,"   ")))))))</f>
        <v xml:space="preserve">   </v>
      </c>
      <c r="F35" s="172" t="str">
        <f>IF(A35="   ","   ",IF(A35='2b.  Complex Form Data Entry'!$G$21,'2b.  Complex Form Data Entry'!L$21,IF(A35='2b.  Complex Form Data Entry'!$G$22,'2b.  Complex Form Data Entry'!L$22,IF(A35='2b.  Complex Form Data Entry'!$G$23,'2b.  Complex Form Data Entry'!L$23,IF(A35='2b.  Complex Form Data Entry'!$G$24,'2b.  Complex Form Data Entry'!$L$24,IF(A35='2b.  Complex Form Data Entry'!G$25,'2b.  Complex Form Data Entry'!L$25,IF(A35='2b.  Complex Form Data Entry'!G$26,'2b.  Complex Form Data Entry'!L$26,"   ")))))))</f>
        <v xml:space="preserve">   </v>
      </c>
      <c r="G35" s="76" t="str">
        <f>IF('2b.  Complex Form Data Entry'!I80="","   ",'2b.  Complex Form Data Entry'!I80)</f>
        <v xml:space="preserve"> </v>
      </c>
      <c r="H35" s="44"/>
      <c r="I35" s="44"/>
      <c r="J35" s="16"/>
      <c r="K35" s="13"/>
      <c r="L35" s="14"/>
      <c r="M35" s="14"/>
      <c r="N35" s="13"/>
      <c r="O35" s="14"/>
      <c r="P35" s="14"/>
      <c r="Q35" s="14"/>
      <c r="R35" s="14"/>
      <c r="S35" s="95"/>
      <c r="T35" s="11"/>
    </row>
    <row r="36" spans="1:20" ht="13.5" customHeight="1">
      <c r="A36" s="15"/>
      <c r="B36" s="48" t="s">
        <v>65</v>
      </c>
      <c r="C36" s="19"/>
      <c r="D36" s="43"/>
      <c r="E36" s="43"/>
      <c r="F36" s="43"/>
      <c r="G36" s="43"/>
      <c r="H36" s="191" t="str">
        <f>IF('2b.  Complex Form Data Entry'!E82="","  ",'2b.  Complex Form Data Entry'!E82)</f>
        <v xml:space="preserve">  </v>
      </c>
      <c r="I36" s="77">
        <f>'2b.  Complex Form Data Entry'!N82</f>
        <v>0</v>
      </c>
      <c r="J36" s="77">
        <f>'2b.  Complex Form Data Entry'!G82</f>
        <v>0</v>
      </c>
      <c r="K36" s="77">
        <f>'2b.  Complex Form Data Entry'!H82</f>
        <v>0</v>
      </c>
      <c r="L36" s="77">
        <f>J36+K36</f>
        <v>0</v>
      </c>
      <c r="M36" s="77">
        <f>'2b.  Complex Form Data Entry'!I82</f>
        <v>0</v>
      </c>
      <c r="N36" s="77">
        <f>'2b.  Complex Form Data Entry'!J82</f>
        <v>0</v>
      </c>
      <c r="O36" s="77">
        <f aca="true" t="shared" si="5" ref="O36:O43">M36+N36</f>
        <v>0</v>
      </c>
      <c r="P36" s="77">
        <f>'2b.  Complex Form Data Entry'!K82</f>
        <v>0</v>
      </c>
      <c r="Q36" s="77">
        <f>'2b.  Complex Form Data Entry'!L82</f>
        <v>0</v>
      </c>
      <c r="R36" s="77">
        <f aca="true" t="shared" si="6" ref="R36:R43">P36+Q36</f>
        <v>0</v>
      </c>
      <c r="S36" s="80">
        <f>'2b.  Complex Form Data Entry'!M82</f>
        <v>0</v>
      </c>
      <c r="T36" s="11"/>
    </row>
    <row r="37" spans="1:20" ht="13.5" customHeight="1">
      <c r="A37" s="15"/>
      <c r="B37" s="48" t="s">
        <v>67</v>
      </c>
      <c r="C37" s="19"/>
      <c r="D37" s="43"/>
      <c r="E37" s="43"/>
      <c r="F37" s="43"/>
      <c r="G37" s="43"/>
      <c r="H37" s="191" t="str">
        <f>IF('2b.  Complex Form Data Entry'!E83="","  ",'2b.  Complex Form Data Entry'!E83)</f>
        <v xml:space="preserve">  </v>
      </c>
      <c r="I37" s="77">
        <f>'2b.  Complex Form Data Entry'!N83</f>
        <v>0</v>
      </c>
      <c r="J37" s="77">
        <f>'2b.  Complex Form Data Entry'!G83</f>
        <v>0</v>
      </c>
      <c r="K37" s="77">
        <f>'2b.  Complex Form Data Entry'!H83</f>
        <v>0</v>
      </c>
      <c r="L37" s="77">
        <f aca="true" t="shared" si="7" ref="L37:L43">J37+K37</f>
        <v>0</v>
      </c>
      <c r="M37" s="77">
        <f>'2b.  Complex Form Data Entry'!I83</f>
        <v>0</v>
      </c>
      <c r="N37" s="77">
        <f>'2b.  Complex Form Data Entry'!J83</f>
        <v>0</v>
      </c>
      <c r="O37" s="77">
        <f t="shared" si="5"/>
        <v>0</v>
      </c>
      <c r="P37" s="77">
        <f>'2b.  Complex Form Data Entry'!K83</f>
        <v>0</v>
      </c>
      <c r="Q37" s="77">
        <f>'2b.  Complex Form Data Entry'!L83</f>
        <v>0</v>
      </c>
      <c r="R37" s="77">
        <f t="shared" si="6"/>
        <v>0</v>
      </c>
      <c r="S37" s="80">
        <f>'2b.  Complex Form Data Entry'!M83</f>
        <v>0</v>
      </c>
      <c r="T37" s="11"/>
    </row>
    <row r="38" spans="1:20" ht="13.5" customHeight="1">
      <c r="A38" s="15"/>
      <c r="B38" s="48" t="s">
        <v>69</v>
      </c>
      <c r="C38" s="19"/>
      <c r="D38" s="43"/>
      <c r="E38" s="43"/>
      <c r="F38" s="43"/>
      <c r="G38" s="43"/>
      <c r="H38" s="191" t="str">
        <f>IF('2b.  Complex Form Data Entry'!E84="","  ",'2b.  Complex Form Data Entry'!E84)</f>
        <v xml:space="preserve">  </v>
      </c>
      <c r="I38" s="77">
        <f>'2b.  Complex Form Data Entry'!N84</f>
        <v>0</v>
      </c>
      <c r="J38" s="77">
        <f>'2b.  Complex Form Data Entry'!G84</f>
        <v>0</v>
      </c>
      <c r="K38" s="77">
        <f>'2b.  Complex Form Data Entry'!H84</f>
        <v>0</v>
      </c>
      <c r="L38" s="77">
        <f t="shared" si="7"/>
        <v>0</v>
      </c>
      <c r="M38" s="77">
        <f>'2b.  Complex Form Data Entry'!I84</f>
        <v>0</v>
      </c>
      <c r="N38" s="77">
        <f>'2b.  Complex Form Data Entry'!J84</f>
        <v>0</v>
      </c>
      <c r="O38" s="77">
        <f t="shared" si="5"/>
        <v>0</v>
      </c>
      <c r="P38" s="77">
        <f>'2b.  Complex Form Data Entry'!K84</f>
        <v>0</v>
      </c>
      <c r="Q38" s="77">
        <f>'2b.  Complex Form Data Entry'!L84</f>
        <v>0</v>
      </c>
      <c r="R38" s="77">
        <f t="shared" si="6"/>
        <v>0</v>
      </c>
      <c r="S38" s="80">
        <f>'2b.  Complex Form Data Entry'!M84</f>
        <v>0</v>
      </c>
      <c r="T38" s="11"/>
    </row>
    <row r="39" spans="1:20" ht="13.5" customHeight="1">
      <c r="A39" s="15"/>
      <c r="B39" s="396" t="s">
        <v>71</v>
      </c>
      <c r="C39" s="397"/>
      <c r="D39" s="43"/>
      <c r="E39" s="43"/>
      <c r="F39" s="43"/>
      <c r="G39" s="43"/>
      <c r="H39" s="191" t="str">
        <f>IF('2b.  Complex Form Data Entry'!E85="","  ",'2b.  Complex Form Data Entry'!E85)</f>
        <v xml:space="preserve">  </v>
      </c>
      <c r="I39" s="77">
        <f>'2b.  Complex Form Data Entry'!N85</f>
        <v>0</v>
      </c>
      <c r="J39" s="77">
        <f>'2b.  Complex Form Data Entry'!G85</f>
        <v>0</v>
      </c>
      <c r="K39" s="77">
        <f>'2b.  Complex Form Data Entry'!H85</f>
        <v>0</v>
      </c>
      <c r="L39" s="77">
        <f t="shared" si="7"/>
        <v>0</v>
      </c>
      <c r="M39" s="77">
        <f>'2b.  Complex Form Data Entry'!I85</f>
        <v>0</v>
      </c>
      <c r="N39" s="77">
        <f>'2b.  Complex Form Data Entry'!J85</f>
        <v>0</v>
      </c>
      <c r="O39" s="77">
        <f t="shared" si="5"/>
        <v>0</v>
      </c>
      <c r="P39" s="77">
        <f>'2b.  Complex Form Data Entry'!K85</f>
        <v>0</v>
      </c>
      <c r="Q39" s="77">
        <f>'2b.  Complex Form Data Entry'!L85</f>
        <v>0</v>
      </c>
      <c r="R39" s="77">
        <f t="shared" si="6"/>
        <v>0</v>
      </c>
      <c r="S39" s="80">
        <f>'2b.  Complex Form Data Entry'!M85</f>
        <v>0</v>
      </c>
      <c r="T39" s="11"/>
    </row>
    <row r="40" spans="1:20" ht="13.5" customHeight="1">
      <c r="A40" s="15"/>
      <c r="B40" s="383" t="s">
        <v>73</v>
      </c>
      <c r="C40" s="384"/>
      <c r="D40" s="43"/>
      <c r="E40" s="43"/>
      <c r="F40" s="43"/>
      <c r="G40" s="43"/>
      <c r="H40" s="191" t="str">
        <f>IF('2b.  Complex Form Data Entry'!E86="","  ",'2b.  Complex Form Data Entry'!E86)</f>
        <v xml:space="preserve">  </v>
      </c>
      <c r="I40" s="77">
        <f>'2b.  Complex Form Data Entry'!N86</f>
        <v>0</v>
      </c>
      <c r="J40" s="77">
        <f>'2b.  Complex Form Data Entry'!G86</f>
        <v>0</v>
      </c>
      <c r="K40" s="77">
        <f>'2b.  Complex Form Data Entry'!H86</f>
        <v>0</v>
      </c>
      <c r="L40" s="77">
        <f t="shared" si="7"/>
        <v>0</v>
      </c>
      <c r="M40" s="77">
        <f>'2b.  Complex Form Data Entry'!I86</f>
        <v>0</v>
      </c>
      <c r="N40" s="77">
        <f>'2b.  Complex Form Data Entry'!J86</f>
        <v>0</v>
      </c>
      <c r="O40" s="77">
        <f t="shared" si="5"/>
        <v>0</v>
      </c>
      <c r="P40" s="77">
        <f>'2b.  Complex Form Data Entry'!K86</f>
        <v>0</v>
      </c>
      <c r="Q40" s="77">
        <f>'2b.  Complex Form Data Entry'!L86</f>
        <v>0</v>
      </c>
      <c r="R40" s="77">
        <f t="shared" si="6"/>
        <v>0</v>
      </c>
      <c r="S40" s="80">
        <f>'2b.  Complex Form Data Entry'!M86</f>
        <v>0</v>
      </c>
      <c r="T40" s="11"/>
    </row>
    <row r="41" spans="1:20" ht="13.5" customHeight="1">
      <c r="A41" s="15"/>
      <c r="B41" s="396" t="s">
        <v>75</v>
      </c>
      <c r="C41" s="397"/>
      <c r="D41" s="43"/>
      <c r="E41" s="43"/>
      <c r="F41" s="43"/>
      <c r="G41" s="43"/>
      <c r="H41" s="191" t="str">
        <f>IF('2b.  Complex Form Data Entry'!E87="","  ",'2b.  Complex Form Data Entry'!E87)</f>
        <v xml:space="preserve">  </v>
      </c>
      <c r="I41" s="77">
        <f>'2b.  Complex Form Data Entry'!N87</f>
        <v>0</v>
      </c>
      <c r="J41" s="77">
        <f>'2b.  Complex Form Data Entry'!G87</f>
        <v>0</v>
      </c>
      <c r="K41" s="77">
        <f>'2b.  Complex Form Data Entry'!H87</f>
        <v>0</v>
      </c>
      <c r="L41" s="77">
        <f t="shared" si="7"/>
        <v>0</v>
      </c>
      <c r="M41" s="77">
        <f>'2b.  Complex Form Data Entry'!I87</f>
        <v>0</v>
      </c>
      <c r="N41" s="77">
        <f>'2b.  Complex Form Data Entry'!J87</f>
        <v>0</v>
      </c>
      <c r="O41" s="77">
        <f t="shared" si="5"/>
        <v>0</v>
      </c>
      <c r="P41" s="77">
        <f>'2b.  Complex Form Data Entry'!K87</f>
        <v>0</v>
      </c>
      <c r="Q41" s="77">
        <f>'2b.  Complex Form Data Entry'!L87</f>
        <v>0</v>
      </c>
      <c r="R41" s="77">
        <f t="shared" si="6"/>
        <v>0</v>
      </c>
      <c r="S41" s="80">
        <f>'2b.  Complex Form Data Entry'!M87</f>
        <v>0</v>
      </c>
      <c r="T41" s="11"/>
    </row>
    <row r="42" spans="1:20" ht="13.5" customHeight="1">
      <c r="A42" s="15"/>
      <c r="B42" s="385" t="s">
        <v>76</v>
      </c>
      <c r="C42" s="386"/>
      <c r="D42" s="43"/>
      <c r="E42" s="43"/>
      <c r="F42" s="43"/>
      <c r="G42" s="43"/>
      <c r="H42" s="191" t="str">
        <f>IF('2b.  Complex Form Data Entry'!E88="","  ",'2b.  Complex Form Data Entry'!E88)</f>
        <v xml:space="preserve">  </v>
      </c>
      <c r="I42" s="77">
        <f>'2b.  Complex Form Data Entry'!N88</f>
        <v>0</v>
      </c>
      <c r="J42" s="77">
        <f>'2b.  Complex Form Data Entry'!G88</f>
        <v>0</v>
      </c>
      <c r="K42" s="77">
        <f>'2b.  Complex Form Data Entry'!H88</f>
        <v>0</v>
      </c>
      <c r="L42" s="77">
        <f t="shared" si="7"/>
        <v>0</v>
      </c>
      <c r="M42" s="77">
        <f>'2b.  Complex Form Data Entry'!I88</f>
        <v>0</v>
      </c>
      <c r="N42" s="77">
        <f>'2b.  Complex Form Data Entry'!J88</f>
        <v>0</v>
      </c>
      <c r="O42" s="77">
        <f t="shared" si="5"/>
        <v>0</v>
      </c>
      <c r="P42" s="77">
        <f>'2b.  Complex Form Data Entry'!K88</f>
        <v>0</v>
      </c>
      <c r="Q42" s="77">
        <f>'2b.  Complex Form Data Entry'!L88</f>
        <v>0</v>
      </c>
      <c r="R42" s="77">
        <f t="shared" si="6"/>
        <v>0</v>
      </c>
      <c r="S42" s="80">
        <f>'2b.  Complex Form Data Entry'!M88</f>
        <v>0</v>
      </c>
      <c r="T42" s="11"/>
    </row>
    <row r="43" spans="1:20" ht="14.25">
      <c r="A43" s="25"/>
      <c r="B43" s="26"/>
      <c r="C43" s="27" t="s">
        <v>133</v>
      </c>
      <c r="D43" s="28"/>
      <c r="E43" s="28"/>
      <c r="F43" s="28"/>
      <c r="G43" s="28"/>
      <c r="H43" s="192"/>
      <c r="I43" s="60">
        <f aca="true" t="shared" si="8" ref="I43:S43">SUM(I36:I42)</f>
        <v>0</v>
      </c>
      <c r="J43" s="60">
        <f t="shared" si="8"/>
        <v>0</v>
      </c>
      <c r="K43" s="60">
        <f t="shared" si="8"/>
        <v>0</v>
      </c>
      <c r="L43" s="60">
        <f t="shared" si="7"/>
        <v>0</v>
      </c>
      <c r="M43" s="60">
        <f t="shared" si="8"/>
        <v>0</v>
      </c>
      <c r="N43" s="60">
        <f t="shared" si="8"/>
        <v>0</v>
      </c>
      <c r="O43" s="60">
        <f t="shared" si="5"/>
        <v>0</v>
      </c>
      <c r="P43" s="60">
        <f aca="true" t="shared" si="9" ref="P43:Q43">SUM(P36:P42)</f>
        <v>0</v>
      </c>
      <c r="Q43" s="60">
        <f t="shared" si="9"/>
        <v>0</v>
      </c>
      <c r="R43" s="60">
        <f t="shared" si="6"/>
        <v>0</v>
      </c>
      <c r="S43" s="61">
        <f t="shared" si="8"/>
        <v>0</v>
      </c>
      <c r="T43" s="11"/>
    </row>
    <row r="44" spans="1:20" ht="3" customHeight="1">
      <c r="A44" s="15"/>
      <c r="B44" s="17"/>
      <c r="C44" s="21"/>
      <c r="D44" s="22"/>
      <c r="E44" s="22"/>
      <c r="F44" s="22"/>
      <c r="G44" s="22"/>
      <c r="H44" s="187"/>
      <c r="I44" s="45"/>
      <c r="J44" s="23"/>
      <c r="K44" s="23"/>
      <c r="L44" s="23"/>
      <c r="M44" s="23"/>
      <c r="N44" s="23"/>
      <c r="O44" s="23"/>
      <c r="P44" s="23"/>
      <c r="Q44" s="23"/>
      <c r="R44" s="276"/>
      <c r="S44" s="24"/>
      <c r="T44" s="11"/>
    </row>
    <row r="45" spans="1:20" ht="14.25">
      <c r="A45" s="387" t="str">
        <f>IF('2b.  Complex Form Data Entry'!E91="","   ",'2b.  Complex Form Data Entry'!E91)</f>
        <v xml:space="preserve">   </v>
      </c>
      <c r="B45" s="388"/>
      <c r="C45" s="389"/>
      <c r="D45" s="172" t="str">
        <f>IF(A45="   ","   ",IF(A45='2b.  Complex Form Data Entry'!$G$21,'2b.  Complex Form Data Entry'!J$21,IF(A45='2b.  Complex Form Data Entry'!$G$22,'2b.  Complex Form Data Entry'!J$22,IF(A45='2b.  Complex Form Data Entry'!$G$23,'2b.  Complex Form Data Entry'!J$23,IF(A45='2b.  Complex Form Data Entry'!$G$24,'2b.  Complex Form Data Entry'!$J$24,IF(A45='2b.  Complex Form Data Entry'!$G$25,'2b.  Complex Form Data Entry'!J$25,IF(A45='2b.  Complex Form Data Entry'!$G$26,'2b.  Complex Form Data Entry'!J$26,"   ")))))))</f>
        <v xml:space="preserve">   </v>
      </c>
      <c r="E45" s="86" t="str">
        <f>IF(A45="   ","   ",IF(A45='2b.  Complex Form Data Entry'!$G$21,'2b.  Complex Form Data Entry'!K$21,IF(A45='2b.  Complex Form Data Entry'!$G$22,'2b.  Complex Form Data Entry'!K$22,IF(A45='2b.  Complex Form Data Entry'!$G$23,'2b.  Complex Form Data Entry'!K$23,IF(A45='2b.  Complex Form Data Entry'!$G$24,'2b.  Complex Form Data Entry'!$K$24,IF(A45='2b.  Complex Form Data Entry'!G$25,'2b.  Complex Form Data Entry'!K$25,IF(A45='2b.  Complex Form Data Entry'!G$26,'2b.  Complex Form Data Entry'!K$26,"   ")))))))</f>
        <v xml:space="preserve">   </v>
      </c>
      <c r="F45" s="172" t="str">
        <f>IF(A45="   ","   ",IF(A45='2b.  Complex Form Data Entry'!$G$21,'2b.  Complex Form Data Entry'!L$21,IF(A45='2b.  Complex Form Data Entry'!$G$22,'2b.  Complex Form Data Entry'!L$22,IF(A45='2b.  Complex Form Data Entry'!$G$23,'2b.  Complex Form Data Entry'!L$23,IF(A45='2b.  Complex Form Data Entry'!$G$24,'2b.  Complex Form Data Entry'!$L$24,IF(A45='2b.  Complex Form Data Entry'!G$25,'2b.  Complex Form Data Entry'!L$25,IF(A45='2b.  Complex Form Data Entry'!G$26,'2b.  Complex Form Data Entry'!L$26,"   ")))))))</f>
        <v xml:space="preserve">   </v>
      </c>
      <c r="G45" s="76" t="str">
        <f>IF('2b.  Complex Form Data Entry'!I91="","   ",'2b.  Complex Form Data Entry'!I91)</f>
        <v xml:space="preserve"> </v>
      </c>
      <c r="H45" s="189"/>
      <c r="I45" s="46"/>
      <c r="J45" s="37"/>
      <c r="K45" s="37"/>
      <c r="L45" s="37"/>
      <c r="M45" s="37"/>
      <c r="N45" s="37"/>
      <c r="O45" s="37"/>
      <c r="P45" s="37"/>
      <c r="Q45" s="37"/>
      <c r="R45" s="277"/>
      <c r="S45" s="38"/>
      <c r="T45" s="11"/>
    </row>
    <row r="46" spans="1:20" ht="13.5" customHeight="1">
      <c r="A46" s="18"/>
      <c r="B46" s="48" t="s">
        <v>65</v>
      </c>
      <c r="C46" s="19"/>
      <c r="D46" s="43"/>
      <c r="E46" s="43"/>
      <c r="F46" s="43"/>
      <c r="G46" s="43"/>
      <c r="H46" s="191" t="str">
        <f>IF('2b.  Complex Form Data Entry'!E93="","  ",'2b.  Complex Form Data Entry'!E93)</f>
        <v xml:space="preserve">  </v>
      </c>
      <c r="I46" s="78">
        <f>'2b.  Complex Form Data Entry'!N93</f>
        <v>0</v>
      </c>
      <c r="J46" s="78">
        <f>'2b.  Complex Form Data Entry'!G93</f>
        <v>0</v>
      </c>
      <c r="K46" s="78">
        <f>'2b.  Complex Form Data Entry'!H93</f>
        <v>0</v>
      </c>
      <c r="L46" s="77">
        <f aca="true" t="shared" si="10" ref="L46:L95">J46+K46</f>
        <v>0</v>
      </c>
      <c r="M46" s="78">
        <f>'2b.  Complex Form Data Entry'!I93</f>
        <v>0</v>
      </c>
      <c r="N46" s="78">
        <f>'2b.  Complex Form Data Entry'!J93</f>
        <v>0</v>
      </c>
      <c r="O46" s="77">
        <f aca="true" t="shared" si="11" ref="O46:O95">M46+N46</f>
        <v>0</v>
      </c>
      <c r="P46" s="78">
        <f>'2b.  Complex Form Data Entry'!K93</f>
        <v>0</v>
      </c>
      <c r="Q46" s="78">
        <f>'2b.  Complex Form Data Entry'!L93</f>
        <v>0</v>
      </c>
      <c r="R46" s="77">
        <f aca="true" t="shared" si="12" ref="R46:R95">P46+Q46</f>
        <v>0</v>
      </c>
      <c r="S46" s="80">
        <f>'2b.  Complex Form Data Entry'!M93</f>
        <v>0</v>
      </c>
      <c r="T46" s="11"/>
    </row>
    <row r="47" spans="1:20" ht="13.5" customHeight="1">
      <c r="A47" s="18"/>
      <c r="B47" s="48" t="s">
        <v>67</v>
      </c>
      <c r="C47" s="19"/>
      <c r="D47" s="43"/>
      <c r="E47" s="43"/>
      <c r="F47" s="43"/>
      <c r="G47" s="43"/>
      <c r="H47" s="191" t="str">
        <f>IF('2b.  Complex Form Data Entry'!E94="","  ",'2b.  Complex Form Data Entry'!E94)</f>
        <v xml:space="preserve">  </v>
      </c>
      <c r="I47" s="78">
        <f>'2b.  Complex Form Data Entry'!N94</f>
        <v>0</v>
      </c>
      <c r="J47" s="78">
        <f>'2b.  Complex Form Data Entry'!G94</f>
        <v>0</v>
      </c>
      <c r="K47" s="78">
        <f>'2b.  Complex Form Data Entry'!H94</f>
        <v>0</v>
      </c>
      <c r="L47" s="77">
        <f t="shared" si="10"/>
        <v>0</v>
      </c>
      <c r="M47" s="78">
        <f>'2b.  Complex Form Data Entry'!I94</f>
        <v>0</v>
      </c>
      <c r="N47" s="78">
        <f>'2b.  Complex Form Data Entry'!J94</f>
        <v>0</v>
      </c>
      <c r="O47" s="77">
        <f t="shared" si="11"/>
        <v>0</v>
      </c>
      <c r="P47" s="78">
        <f>'2b.  Complex Form Data Entry'!K94</f>
        <v>0</v>
      </c>
      <c r="Q47" s="78">
        <f>'2b.  Complex Form Data Entry'!L94</f>
        <v>0</v>
      </c>
      <c r="R47" s="77">
        <f t="shared" si="12"/>
        <v>0</v>
      </c>
      <c r="S47" s="80">
        <f>'2b.  Complex Form Data Entry'!M94</f>
        <v>0</v>
      </c>
      <c r="T47" s="11"/>
    </row>
    <row r="48" spans="1:20" ht="13.5" customHeight="1">
      <c r="A48" s="18"/>
      <c r="B48" s="48" t="s">
        <v>69</v>
      </c>
      <c r="C48" s="19"/>
      <c r="D48" s="43"/>
      <c r="E48" s="43"/>
      <c r="F48" s="43"/>
      <c r="G48" s="43"/>
      <c r="H48" s="191" t="str">
        <f>IF('2b.  Complex Form Data Entry'!E95="","  ",'2b.  Complex Form Data Entry'!E95)</f>
        <v xml:space="preserve">  </v>
      </c>
      <c r="I48" s="78">
        <f>'2b.  Complex Form Data Entry'!N95</f>
        <v>0</v>
      </c>
      <c r="J48" s="78">
        <f>'2b.  Complex Form Data Entry'!G95</f>
        <v>0</v>
      </c>
      <c r="K48" s="78">
        <f>'2b.  Complex Form Data Entry'!H95</f>
        <v>0</v>
      </c>
      <c r="L48" s="77">
        <f t="shared" si="10"/>
        <v>0</v>
      </c>
      <c r="M48" s="78">
        <f>'2b.  Complex Form Data Entry'!I95</f>
        <v>0</v>
      </c>
      <c r="N48" s="78">
        <f>'2b.  Complex Form Data Entry'!J95</f>
        <v>0</v>
      </c>
      <c r="O48" s="77">
        <f t="shared" si="11"/>
        <v>0</v>
      </c>
      <c r="P48" s="78">
        <f>'2b.  Complex Form Data Entry'!K95</f>
        <v>0</v>
      </c>
      <c r="Q48" s="78">
        <f>'2b.  Complex Form Data Entry'!L95</f>
        <v>0</v>
      </c>
      <c r="R48" s="77">
        <f t="shared" si="12"/>
        <v>0</v>
      </c>
      <c r="S48" s="80">
        <f>'2b.  Complex Form Data Entry'!M95</f>
        <v>0</v>
      </c>
      <c r="T48" s="11"/>
    </row>
    <row r="49" spans="1:20" ht="13.5" customHeight="1">
      <c r="A49" s="18"/>
      <c r="B49" s="396" t="s">
        <v>71</v>
      </c>
      <c r="C49" s="397"/>
      <c r="D49" s="43"/>
      <c r="E49" s="43"/>
      <c r="F49" s="43"/>
      <c r="G49" s="43"/>
      <c r="H49" s="191" t="str">
        <f>IF('2b.  Complex Form Data Entry'!E96="","  ",'2b.  Complex Form Data Entry'!E96)</f>
        <v xml:space="preserve">  </v>
      </c>
      <c r="I49" s="78">
        <f>'2b.  Complex Form Data Entry'!N96</f>
        <v>0</v>
      </c>
      <c r="J49" s="78">
        <f>'2b.  Complex Form Data Entry'!G96</f>
        <v>0</v>
      </c>
      <c r="K49" s="78">
        <f>'2b.  Complex Form Data Entry'!H96</f>
        <v>0</v>
      </c>
      <c r="L49" s="77">
        <f t="shared" si="10"/>
        <v>0</v>
      </c>
      <c r="M49" s="78">
        <f>'2b.  Complex Form Data Entry'!I96</f>
        <v>0</v>
      </c>
      <c r="N49" s="78">
        <f>'2b.  Complex Form Data Entry'!J96</f>
        <v>0</v>
      </c>
      <c r="O49" s="77">
        <f t="shared" si="11"/>
        <v>0</v>
      </c>
      <c r="P49" s="78">
        <f>'2b.  Complex Form Data Entry'!K96</f>
        <v>0</v>
      </c>
      <c r="Q49" s="78">
        <f>'2b.  Complex Form Data Entry'!L96</f>
        <v>0</v>
      </c>
      <c r="R49" s="77">
        <f t="shared" si="12"/>
        <v>0</v>
      </c>
      <c r="S49" s="80">
        <f>'2b.  Complex Form Data Entry'!M96</f>
        <v>0</v>
      </c>
      <c r="T49" s="11"/>
    </row>
    <row r="50" spans="1:20" ht="13.5" customHeight="1">
      <c r="A50" s="18"/>
      <c r="B50" s="383" t="s">
        <v>73</v>
      </c>
      <c r="C50" s="384"/>
      <c r="D50" s="43"/>
      <c r="E50" s="43"/>
      <c r="F50" s="43"/>
      <c r="G50" s="43"/>
      <c r="H50" s="191" t="str">
        <f>IF('2b.  Complex Form Data Entry'!E97="","  ",'2b.  Complex Form Data Entry'!E97)</f>
        <v xml:space="preserve">  </v>
      </c>
      <c r="I50" s="78">
        <f>'2b.  Complex Form Data Entry'!N97</f>
        <v>0</v>
      </c>
      <c r="J50" s="78">
        <f>'2b.  Complex Form Data Entry'!G97</f>
        <v>0</v>
      </c>
      <c r="K50" s="78">
        <f>'2b.  Complex Form Data Entry'!H97</f>
        <v>0</v>
      </c>
      <c r="L50" s="77">
        <f t="shared" si="10"/>
        <v>0</v>
      </c>
      <c r="M50" s="78">
        <f>'2b.  Complex Form Data Entry'!I97</f>
        <v>0</v>
      </c>
      <c r="N50" s="78">
        <f>'2b.  Complex Form Data Entry'!J97</f>
        <v>0</v>
      </c>
      <c r="O50" s="77">
        <f t="shared" si="11"/>
        <v>0</v>
      </c>
      <c r="P50" s="78">
        <f>'2b.  Complex Form Data Entry'!K97</f>
        <v>0</v>
      </c>
      <c r="Q50" s="78">
        <f>'2b.  Complex Form Data Entry'!L97</f>
        <v>0</v>
      </c>
      <c r="R50" s="77">
        <f t="shared" si="12"/>
        <v>0</v>
      </c>
      <c r="S50" s="80">
        <f>'2b.  Complex Form Data Entry'!M97</f>
        <v>0</v>
      </c>
      <c r="T50" s="11"/>
    </row>
    <row r="51" spans="1:20" ht="13.5" customHeight="1">
      <c r="A51" s="18"/>
      <c r="B51" s="396" t="s">
        <v>75</v>
      </c>
      <c r="C51" s="397"/>
      <c r="D51" s="43"/>
      <c r="E51" s="43"/>
      <c r="F51" s="43"/>
      <c r="G51" s="43"/>
      <c r="H51" s="191" t="str">
        <f>IF('2b.  Complex Form Data Entry'!E98="","  ",'2b.  Complex Form Data Entry'!E98)</f>
        <v xml:space="preserve">  </v>
      </c>
      <c r="I51" s="78">
        <f>'2b.  Complex Form Data Entry'!N98</f>
        <v>0</v>
      </c>
      <c r="J51" s="78">
        <f>'2b.  Complex Form Data Entry'!G98</f>
        <v>0</v>
      </c>
      <c r="K51" s="78">
        <f>'2b.  Complex Form Data Entry'!H98</f>
        <v>0</v>
      </c>
      <c r="L51" s="77">
        <f t="shared" si="10"/>
        <v>0</v>
      </c>
      <c r="M51" s="78">
        <f>'2b.  Complex Form Data Entry'!I98</f>
        <v>0</v>
      </c>
      <c r="N51" s="78">
        <f>'2b.  Complex Form Data Entry'!J98</f>
        <v>0</v>
      </c>
      <c r="O51" s="77">
        <f t="shared" si="11"/>
        <v>0</v>
      </c>
      <c r="P51" s="78">
        <f>'2b.  Complex Form Data Entry'!K98</f>
        <v>0</v>
      </c>
      <c r="Q51" s="78">
        <f>'2b.  Complex Form Data Entry'!L98</f>
        <v>0</v>
      </c>
      <c r="R51" s="77">
        <f t="shared" si="12"/>
        <v>0</v>
      </c>
      <c r="S51" s="80">
        <f>'2b.  Complex Form Data Entry'!M98</f>
        <v>0</v>
      </c>
      <c r="T51" s="11"/>
    </row>
    <row r="52" spans="1:20" ht="13.5" customHeight="1">
      <c r="A52" s="18"/>
      <c r="B52" s="385" t="s">
        <v>76</v>
      </c>
      <c r="C52" s="386"/>
      <c r="D52" s="43"/>
      <c r="E52" s="43"/>
      <c r="F52" s="43"/>
      <c r="G52" s="43"/>
      <c r="H52" s="191" t="str">
        <f>IF('2b.  Complex Form Data Entry'!E99="","  ",'2b.  Complex Form Data Entry'!E99)</f>
        <v xml:space="preserve">  </v>
      </c>
      <c r="I52" s="78">
        <f>'2b.  Complex Form Data Entry'!N99</f>
        <v>0</v>
      </c>
      <c r="J52" s="78">
        <f>'2b.  Complex Form Data Entry'!G99</f>
        <v>0</v>
      </c>
      <c r="K52" s="78">
        <f>'2b.  Complex Form Data Entry'!H99</f>
        <v>0</v>
      </c>
      <c r="L52" s="77">
        <f t="shared" si="10"/>
        <v>0</v>
      </c>
      <c r="M52" s="78">
        <f>'2b.  Complex Form Data Entry'!I99</f>
        <v>0</v>
      </c>
      <c r="N52" s="78">
        <f>'2b.  Complex Form Data Entry'!J99</f>
        <v>0</v>
      </c>
      <c r="O52" s="77">
        <f t="shared" si="11"/>
        <v>0</v>
      </c>
      <c r="P52" s="78">
        <f>'2b.  Complex Form Data Entry'!K99</f>
        <v>0</v>
      </c>
      <c r="Q52" s="78">
        <f>'2b.  Complex Form Data Entry'!L99</f>
        <v>0</v>
      </c>
      <c r="R52" s="77">
        <f t="shared" si="12"/>
        <v>0</v>
      </c>
      <c r="S52" s="80">
        <f>'2b.  Complex Form Data Entry'!M99</f>
        <v>0</v>
      </c>
      <c r="T52" s="11"/>
    </row>
    <row r="53" spans="1:20" ht="14.25">
      <c r="A53" s="25"/>
      <c r="B53" s="26"/>
      <c r="C53" s="27" t="s">
        <v>133</v>
      </c>
      <c r="D53" s="28"/>
      <c r="E53" s="28"/>
      <c r="F53" s="28"/>
      <c r="G53" s="28"/>
      <c r="H53" s="192"/>
      <c r="I53" s="60">
        <f aca="true" t="shared" si="13" ref="I53:S53">SUM(I46:I52)</f>
        <v>0</v>
      </c>
      <c r="J53" s="60">
        <f t="shared" si="13"/>
        <v>0</v>
      </c>
      <c r="K53" s="60">
        <f t="shared" si="13"/>
        <v>0</v>
      </c>
      <c r="L53" s="60">
        <f t="shared" si="10"/>
        <v>0</v>
      </c>
      <c r="M53" s="60">
        <f t="shared" si="13"/>
        <v>0</v>
      </c>
      <c r="N53" s="60">
        <f t="shared" si="13"/>
        <v>0</v>
      </c>
      <c r="O53" s="60">
        <f t="shared" si="11"/>
        <v>0</v>
      </c>
      <c r="P53" s="60">
        <f aca="true" t="shared" si="14" ref="P53:Q53">SUM(P46:P52)</f>
        <v>0</v>
      </c>
      <c r="Q53" s="60">
        <f t="shared" si="14"/>
        <v>0</v>
      </c>
      <c r="R53" s="60">
        <f t="shared" si="12"/>
        <v>0</v>
      </c>
      <c r="S53" s="61">
        <f t="shared" si="13"/>
        <v>0</v>
      </c>
      <c r="T53" s="11"/>
    </row>
    <row r="54" spans="1:20" ht="3" customHeight="1">
      <c r="A54" s="15"/>
      <c r="B54" s="17"/>
      <c r="C54" s="12"/>
      <c r="D54" s="22"/>
      <c r="E54" s="22"/>
      <c r="F54" s="22"/>
      <c r="G54" s="22"/>
      <c r="H54" s="193"/>
      <c r="I54" s="56"/>
      <c r="J54" s="57"/>
      <c r="K54" s="57"/>
      <c r="L54" s="77">
        <f t="shared" si="10"/>
        <v>0</v>
      </c>
      <c r="M54" s="58"/>
      <c r="N54" s="57"/>
      <c r="O54" s="77">
        <f t="shared" si="11"/>
        <v>0</v>
      </c>
      <c r="P54" s="57"/>
      <c r="Q54" s="57"/>
      <c r="R54" s="77">
        <f t="shared" si="12"/>
        <v>0</v>
      </c>
      <c r="S54" s="59"/>
      <c r="T54" s="11"/>
    </row>
    <row r="55" spans="1:20" ht="14.25">
      <c r="A55" s="387" t="str">
        <f>IF('2b.  Complex Form Data Entry'!E102="","   ",'2b.  Complex Form Data Entry'!E102)</f>
        <v xml:space="preserve">   </v>
      </c>
      <c r="B55" s="388"/>
      <c r="C55" s="389"/>
      <c r="D55" s="172" t="str">
        <f>IF(A55="   ","   ",IF(A55='2b.  Complex Form Data Entry'!$G$21,'2b.  Complex Form Data Entry'!J$21,IF(A55='2b.  Complex Form Data Entry'!$G$22,'2b.  Complex Form Data Entry'!J$22,IF(A55='2b.  Complex Form Data Entry'!$G$23,'2b.  Complex Form Data Entry'!J$23,IF(A55='2b.  Complex Form Data Entry'!$G$24,'2b.  Complex Form Data Entry'!$J$24,IF(A55='2b.  Complex Form Data Entry'!$G$25,'2b.  Complex Form Data Entry'!J$25,IF(A55='2b.  Complex Form Data Entry'!$G$26,'2b.  Complex Form Data Entry'!J$26,"   ")))))))</f>
        <v xml:space="preserve">   </v>
      </c>
      <c r="E55" s="86" t="str">
        <f>IF(A55="   ","   ",IF(A55='2b.  Complex Form Data Entry'!$G$21,'2b.  Complex Form Data Entry'!K$21,IF(A55='2b.  Complex Form Data Entry'!$G$22,'2b.  Complex Form Data Entry'!K$22,IF(A55='2b.  Complex Form Data Entry'!$G$23,'2b.  Complex Form Data Entry'!K$23,IF(A55='2b.  Complex Form Data Entry'!$G$24,'2b.  Complex Form Data Entry'!$K$24,IF(A55='2b.  Complex Form Data Entry'!G$25,'2b.  Complex Form Data Entry'!K$25,IF(A55='2b.  Complex Form Data Entry'!G$26,'2b.  Complex Form Data Entry'!K$26,"   ")))))))</f>
        <v xml:space="preserve">   </v>
      </c>
      <c r="F55" s="172" t="str">
        <f>IF(A55="   ","   ",IF(A55='2b.  Complex Form Data Entry'!$G$21,'2b.  Complex Form Data Entry'!L$21,IF(A55='2b.  Complex Form Data Entry'!$G$22,'2b.  Complex Form Data Entry'!L$22,IF(A55='2b.  Complex Form Data Entry'!$G$23,'2b.  Complex Form Data Entry'!L$23,IF(A55='2b.  Complex Form Data Entry'!$G$24,'2b.  Complex Form Data Entry'!$L$24,IF(A55='2b.  Complex Form Data Entry'!$G$25,'2b.  Complex Form Data Entry'!$L$25,IF(A55='2b.  Complex Form Data Entry'!$G$26,'2b.  Complex Form Data Entry'!$L$26,"   ")))))))</f>
        <v xml:space="preserve">   </v>
      </c>
      <c r="G55" s="76" t="str">
        <f>IF('2b.  Complex Form Data Entry'!I102="","   ",'2b.  Complex Form Data Entry'!I102)</f>
        <v xml:space="preserve"> </v>
      </c>
      <c r="H55" s="189"/>
      <c r="I55" s="46"/>
      <c r="J55" s="37"/>
      <c r="K55" s="37"/>
      <c r="L55" s="77">
        <f t="shared" si="10"/>
        <v>0</v>
      </c>
      <c r="M55" s="37"/>
      <c r="N55" s="37"/>
      <c r="O55" s="77">
        <f t="shared" si="11"/>
        <v>0</v>
      </c>
      <c r="P55" s="37"/>
      <c r="Q55" s="37"/>
      <c r="R55" s="77">
        <f t="shared" si="12"/>
        <v>0</v>
      </c>
      <c r="S55" s="38"/>
      <c r="T55" s="11"/>
    </row>
    <row r="56" spans="1:20" ht="13.5" customHeight="1">
      <c r="A56" s="18"/>
      <c r="B56" s="48" t="s">
        <v>65</v>
      </c>
      <c r="C56" s="19"/>
      <c r="D56" s="43"/>
      <c r="E56" s="43"/>
      <c r="F56" s="43"/>
      <c r="G56" s="43"/>
      <c r="H56" s="191" t="str">
        <f>IF('2b.  Complex Form Data Entry'!E104="","  ",'2b.  Complex Form Data Entry'!E104)</f>
        <v xml:space="preserve">  </v>
      </c>
      <c r="I56" s="78">
        <f>'2b.  Complex Form Data Entry'!N104</f>
        <v>0</v>
      </c>
      <c r="J56" s="78">
        <f>'2b.  Complex Form Data Entry'!G104</f>
        <v>0</v>
      </c>
      <c r="K56" s="78">
        <f>'2b.  Complex Form Data Entry'!H104</f>
        <v>0</v>
      </c>
      <c r="L56" s="77">
        <f t="shared" si="10"/>
        <v>0</v>
      </c>
      <c r="M56" s="78">
        <f>'2b.  Complex Form Data Entry'!I104</f>
        <v>0</v>
      </c>
      <c r="N56" s="78">
        <f>'2b.  Complex Form Data Entry'!J104</f>
        <v>0</v>
      </c>
      <c r="O56" s="77">
        <f t="shared" si="11"/>
        <v>0</v>
      </c>
      <c r="P56" s="78">
        <f>'2b.  Complex Form Data Entry'!K104</f>
        <v>0</v>
      </c>
      <c r="Q56" s="78">
        <f>'2b.  Complex Form Data Entry'!L104</f>
        <v>0</v>
      </c>
      <c r="R56" s="77">
        <f t="shared" si="12"/>
        <v>0</v>
      </c>
      <c r="S56" s="80">
        <f>'2b.  Complex Form Data Entry'!M104</f>
        <v>0</v>
      </c>
      <c r="T56" s="11"/>
    </row>
    <row r="57" spans="1:20" ht="13.5" customHeight="1">
      <c r="A57" s="18"/>
      <c r="B57" s="48" t="s">
        <v>67</v>
      </c>
      <c r="C57" s="19"/>
      <c r="D57" s="43"/>
      <c r="E57" s="43"/>
      <c r="F57" s="43"/>
      <c r="G57" s="43"/>
      <c r="H57" s="191" t="str">
        <f>IF('2b.  Complex Form Data Entry'!E105="","  ",'2b.  Complex Form Data Entry'!E105)</f>
        <v xml:space="preserve">  </v>
      </c>
      <c r="I57" s="78">
        <f>'2b.  Complex Form Data Entry'!N105</f>
        <v>0</v>
      </c>
      <c r="J57" s="78">
        <f>'2b.  Complex Form Data Entry'!G105</f>
        <v>0</v>
      </c>
      <c r="K57" s="78">
        <f>'2b.  Complex Form Data Entry'!H105</f>
        <v>0</v>
      </c>
      <c r="L57" s="77">
        <f t="shared" si="10"/>
        <v>0</v>
      </c>
      <c r="M57" s="78">
        <f>'2b.  Complex Form Data Entry'!I105</f>
        <v>0</v>
      </c>
      <c r="N57" s="78">
        <f>'2b.  Complex Form Data Entry'!J105</f>
        <v>0</v>
      </c>
      <c r="O57" s="77">
        <f t="shared" si="11"/>
        <v>0</v>
      </c>
      <c r="P57" s="78">
        <f>'2b.  Complex Form Data Entry'!K105</f>
        <v>0</v>
      </c>
      <c r="Q57" s="78">
        <f>'2b.  Complex Form Data Entry'!L105</f>
        <v>0</v>
      </c>
      <c r="R57" s="77">
        <f t="shared" si="12"/>
        <v>0</v>
      </c>
      <c r="S57" s="80">
        <f>'2b.  Complex Form Data Entry'!M105</f>
        <v>0</v>
      </c>
      <c r="T57" s="11"/>
    </row>
    <row r="58" spans="1:20" ht="13.5" customHeight="1">
      <c r="A58" s="18"/>
      <c r="B58" s="48" t="s">
        <v>69</v>
      </c>
      <c r="C58" s="19"/>
      <c r="D58" s="43"/>
      <c r="E58" s="43"/>
      <c r="F58" s="43"/>
      <c r="G58" s="43"/>
      <c r="H58" s="191" t="str">
        <f>IF('2b.  Complex Form Data Entry'!E106="","  ",'2b.  Complex Form Data Entry'!E106)</f>
        <v xml:space="preserve">  </v>
      </c>
      <c r="I58" s="78">
        <f>'2b.  Complex Form Data Entry'!N106</f>
        <v>0</v>
      </c>
      <c r="J58" s="78">
        <f>'2b.  Complex Form Data Entry'!G106</f>
        <v>0</v>
      </c>
      <c r="K58" s="78">
        <f>'2b.  Complex Form Data Entry'!H106</f>
        <v>0</v>
      </c>
      <c r="L58" s="77">
        <f t="shared" si="10"/>
        <v>0</v>
      </c>
      <c r="M58" s="78">
        <f>'2b.  Complex Form Data Entry'!I106</f>
        <v>0</v>
      </c>
      <c r="N58" s="78">
        <f>'2b.  Complex Form Data Entry'!J106</f>
        <v>0</v>
      </c>
      <c r="O58" s="77">
        <f t="shared" si="11"/>
        <v>0</v>
      </c>
      <c r="P58" s="78">
        <f>'2b.  Complex Form Data Entry'!K106</f>
        <v>0</v>
      </c>
      <c r="Q58" s="78">
        <f>'2b.  Complex Form Data Entry'!L106</f>
        <v>0</v>
      </c>
      <c r="R58" s="77">
        <f t="shared" si="12"/>
        <v>0</v>
      </c>
      <c r="S58" s="80">
        <f>'2b.  Complex Form Data Entry'!M106</f>
        <v>0</v>
      </c>
      <c r="T58" s="11"/>
    </row>
    <row r="59" spans="1:20" ht="13.5" customHeight="1">
      <c r="A59" s="18"/>
      <c r="B59" s="396" t="s">
        <v>71</v>
      </c>
      <c r="C59" s="397"/>
      <c r="D59" s="43"/>
      <c r="E59" s="43"/>
      <c r="F59" s="43"/>
      <c r="G59" s="43"/>
      <c r="H59" s="191" t="str">
        <f>IF('2b.  Complex Form Data Entry'!E107="","  ",'2b.  Complex Form Data Entry'!E107)</f>
        <v xml:space="preserve">  </v>
      </c>
      <c r="I59" s="78">
        <f>'2b.  Complex Form Data Entry'!N107</f>
        <v>0</v>
      </c>
      <c r="J59" s="78">
        <f>'2b.  Complex Form Data Entry'!G107</f>
        <v>0</v>
      </c>
      <c r="K59" s="78">
        <f>'2b.  Complex Form Data Entry'!H107</f>
        <v>0</v>
      </c>
      <c r="L59" s="77">
        <f t="shared" si="10"/>
        <v>0</v>
      </c>
      <c r="M59" s="78">
        <f>'2b.  Complex Form Data Entry'!I107</f>
        <v>0</v>
      </c>
      <c r="N59" s="78">
        <f>'2b.  Complex Form Data Entry'!J107</f>
        <v>0</v>
      </c>
      <c r="O59" s="77">
        <f t="shared" si="11"/>
        <v>0</v>
      </c>
      <c r="P59" s="78">
        <f>'2b.  Complex Form Data Entry'!K107</f>
        <v>0</v>
      </c>
      <c r="Q59" s="78">
        <f>'2b.  Complex Form Data Entry'!L107</f>
        <v>0</v>
      </c>
      <c r="R59" s="77">
        <f t="shared" si="12"/>
        <v>0</v>
      </c>
      <c r="S59" s="80">
        <f>'2b.  Complex Form Data Entry'!M107</f>
        <v>0</v>
      </c>
      <c r="T59" s="11"/>
    </row>
    <row r="60" spans="1:20" ht="13.5" customHeight="1">
      <c r="A60" s="18"/>
      <c r="B60" s="383" t="s">
        <v>73</v>
      </c>
      <c r="C60" s="384"/>
      <c r="D60" s="43"/>
      <c r="E60" s="43"/>
      <c r="F60" s="43"/>
      <c r="G60" s="43"/>
      <c r="H60" s="191" t="str">
        <f>IF('2b.  Complex Form Data Entry'!E108="","  ",'2b.  Complex Form Data Entry'!E108)</f>
        <v xml:space="preserve">  </v>
      </c>
      <c r="I60" s="78">
        <f>'2b.  Complex Form Data Entry'!N108</f>
        <v>0</v>
      </c>
      <c r="J60" s="78">
        <f>'2b.  Complex Form Data Entry'!G108</f>
        <v>0</v>
      </c>
      <c r="K60" s="78">
        <f>'2b.  Complex Form Data Entry'!H108</f>
        <v>0</v>
      </c>
      <c r="L60" s="77">
        <f t="shared" si="10"/>
        <v>0</v>
      </c>
      <c r="M60" s="78">
        <f>'2b.  Complex Form Data Entry'!I108</f>
        <v>0</v>
      </c>
      <c r="N60" s="78">
        <f>'2b.  Complex Form Data Entry'!J108</f>
        <v>0</v>
      </c>
      <c r="O60" s="77">
        <f t="shared" si="11"/>
        <v>0</v>
      </c>
      <c r="P60" s="78">
        <f>'2b.  Complex Form Data Entry'!K108</f>
        <v>0</v>
      </c>
      <c r="Q60" s="78">
        <f>'2b.  Complex Form Data Entry'!L108</f>
        <v>0</v>
      </c>
      <c r="R60" s="77">
        <f t="shared" si="12"/>
        <v>0</v>
      </c>
      <c r="S60" s="80">
        <f>'2b.  Complex Form Data Entry'!M108</f>
        <v>0</v>
      </c>
      <c r="T60" s="11"/>
    </row>
    <row r="61" spans="1:20" ht="13.5" customHeight="1">
      <c r="A61" s="18"/>
      <c r="B61" s="396" t="s">
        <v>75</v>
      </c>
      <c r="C61" s="397"/>
      <c r="D61" s="43"/>
      <c r="E61" s="43"/>
      <c r="F61" s="43"/>
      <c r="G61" s="43"/>
      <c r="H61" s="191" t="str">
        <f>IF('2b.  Complex Form Data Entry'!E109="","  ",'2b.  Complex Form Data Entry'!E109)</f>
        <v xml:space="preserve">  </v>
      </c>
      <c r="I61" s="78">
        <f>'2b.  Complex Form Data Entry'!N109</f>
        <v>0</v>
      </c>
      <c r="J61" s="78">
        <f>'2b.  Complex Form Data Entry'!G109</f>
        <v>0</v>
      </c>
      <c r="K61" s="78">
        <f>'2b.  Complex Form Data Entry'!H109</f>
        <v>0</v>
      </c>
      <c r="L61" s="77">
        <f t="shared" si="10"/>
        <v>0</v>
      </c>
      <c r="M61" s="78">
        <f>'2b.  Complex Form Data Entry'!I109</f>
        <v>0</v>
      </c>
      <c r="N61" s="78">
        <f>'2b.  Complex Form Data Entry'!J109</f>
        <v>0</v>
      </c>
      <c r="O61" s="77">
        <f t="shared" si="11"/>
        <v>0</v>
      </c>
      <c r="P61" s="78">
        <f>'2b.  Complex Form Data Entry'!K109</f>
        <v>0</v>
      </c>
      <c r="Q61" s="78">
        <f>'2b.  Complex Form Data Entry'!L109</f>
        <v>0</v>
      </c>
      <c r="R61" s="77">
        <f t="shared" si="12"/>
        <v>0</v>
      </c>
      <c r="S61" s="80">
        <f>'2b.  Complex Form Data Entry'!M109</f>
        <v>0</v>
      </c>
      <c r="T61" s="11"/>
    </row>
    <row r="62" spans="1:20" ht="13.5" customHeight="1">
      <c r="A62" s="18"/>
      <c r="B62" s="385" t="s">
        <v>76</v>
      </c>
      <c r="C62" s="386"/>
      <c r="D62" s="43"/>
      <c r="E62" s="43"/>
      <c r="F62" s="43"/>
      <c r="G62" s="43"/>
      <c r="H62" s="191" t="str">
        <f>IF('2b.  Complex Form Data Entry'!E110="","  ",'2b.  Complex Form Data Entry'!E110)</f>
        <v xml:space="preserve">  </v>
      </c>
      <c r="I62" s="78">
        <f>'2b.  Complex Form Data Entry'!N110</f>
        <v>0</v>
      </c>
      <c r="J62" s="78">
        <f>'2b.  Complex Form Data Entry'!G110</f>
        <v>0</v>
      </c>
      <c r="K62" s="78">
        <f>'2b.  Complex Form Data Entry'!H110</f>
        <v>0</v>
      </c>
      <c r="L62" s="77">
        <f t="shared" si="10"/>
        <v>0</v>
      </c>
      <c r="M62" s="78">
        <f>'2b.  Complex Form Data Entry'!I110</f>
        <v>0</v>
      </c>
      <c r="N62" s="78">
        <f>'2b.  Complex Form Data Entry'!J110</f>
        <v>0</v>
      </c>
      <c r="O62" s="77">
        <f t="shared" si="11"/>
        <v>0</v>
      </c>
      <c r="P62" s="78">
        <f>'2b.  Complex Form Data Entry'!K110</f>
        <v>0</v>
      </c>
      <c r="Q62" s="78">
        <f>'2b.  Complex Form Data Entry'!L110</f>
        <v>0</v>
      </c>
      <c r="R62" s="77">
        <f t="shared" si="12"/>
        <v>0</v>
      </c>
      <c r="S62" s="80">
        <f>'2b.  Complex Form Data Entry'!M110</f>
        <v>0</v>
      </c>
      <c r="T62" s="11"/>
    </row>
    <row r="63" spans="1:20" ht="14.25">
      <c r="A63" s="25"/>
      <c r="B63" s="26"/>
      <c r="C63" s="27" t="s">
        <v>133</v>
      </c>
      <c r="D63" s="28"/>
      <c r="E63" s="28"/>
      <c r="F63" s="28"/>
      <c r="G63" s="28"/>
      <c r="H63" s="192"/>
      <c r="I63" s="60">
        <f aca="true" t="shared" si="15" ref="I63:S63">SUM(I56:I62)</f>
        <v>0</v>
      </c>
      <c r="J63" s="60">
        <f t="shared" si="15"/>
        <v>0</v>
      </c>
      <c r="K63" s="60">
        <f t="shared" si="15"/>
        <v>0</v>
      </c>
      <c r="L63" s="60">
        <f t="shared" si="10"/>
        <v>0</v>
      </c>
      <c r="M63" s="60">
        <f t="shared" si="15"/>
        <v>0</v>
      </c>
      <c r="N63" s="60">
        <f t="shared" si="15"/>
        <v>0</v>
      </c>
      <c r="O63" s="60">
        <f t="shared" si="11"/>
        <v>0</v>
      </c>
      <c r="P63" s="60">
        <f aca="true" t="shared" si="16" ref="P63:Q63">SUM(P56:P62)</f>
        <v>0</v>
      </c>
      <c r="Q63" s="60">
        <f t="shared" si="16"/>
        <v>0</v>
      </c>
      <c r="R63" s="60">
        <f t="shared" si="12"/>
        <v>0</v>
      </c>
      <c r="S63" s="61">
        <f t="shared" si="15"/>
        <v>0</v>
      </c>
      <c r="T63" s="11"/>
    </row>
    <row r="64" spans="1:20" ht="3" customHeight="1">
      <c r="A64" s="54"/>
      <c r="B64" s="55"/>
      <c r="C64" s="2"/>
      <c r="D64" s="22"/>
      <c r="E64" s="22"/>
      <c r="F64" s="22"/>
      <c r="G64" s="22"/>
      <c r="H64" s="193"/>
      <c r="I64" s="56"/>
      <c r="J64" s="57"/>
      <c r="K64" s="57"/>
      <c r="L64" s="77">
        <f t="shared" si="10"/>
        <v>0</v>
      </c>
      <c r="M64" s="58"/>
      <c r="N64" s="57"/>
      <c r="O64" s="77">
        <f t="shared" si="11"/>
        <v>0</v>
      </c>
      <c r="P64" s="57"/>
      <c r="Q64" s="57"/>
      <c r="R64" s="77">
        <f t="shared" si="12"/>
        <v>0</v>
      </c>
      <c r="S64" s="59"/>
      <c r="T64" s="11"/>
    </row>
    <row r="65" spans="1:20" ht="14.25">
      <c r="A65" s="387" t="str">
        <f>IF('2b.  Complex Form Data Entry'!E113="","   ",'2b.  Complex Form Data Entry'!E113)</f>
        <v xml:space="preserve">   </v>
      </c>
      <c r="B65" s="388"/>
      <c r="C65" s="389"/>
      <c r="D65" s="172" t="str">
        <f>IF(A65="   ","   ",IF(A65='2b.  Complex Form Data Entry'!$G$21,'2b.  Complex Form Data Entry'!J$21,IF(A65='2b.  Complex Form Data Entry'!$G$22,'2b.  Complex Form Data Entry'!J$22,IF(A65='2b.  Complex Form Data Entry'!$G$23,'2b.  Complex Form Data Entry'!J$23,IF(A65='2b.  Complex Form Data Entry'!$G$24,'2b.  Complex Form Data Entry'!$J$24,IF(A65='2b.  Complex Form Data Entry'!$G$25,'2b.  Complex Form Data Entry'!J$25,IF(A65='2b.  Complex Form Data Entry'!$G$26,'2b.  Complex Form Data Entry'!J$26,"   ")))))))</f>
        <v xml:space="preserve">   </v>
      </c>
      <c r="E65" s="86" t="str">
        <f>IF(A65="   ","   ",IF(A65='2b.  Complex Form Data Entry'!$G$21,'2b.  Complex Form Data Entry'!K$21,IF(A65='2b.  Complex Form Data Entry'!$G$22,'2b.  Complex Form Data Entry'!K$22,IF(A65='2b.  Complex Form Data Entry'!$G$23,'2b.  Complex Form Data Entry'!K$23,IF(A65='2b.  Complex Form Data Entry'!$G$24,'2b.  Complex Form Data Entry'!$K$24,IF(A65='2b.  Complex Form Data Entry'!G$25,'2b.  Complex Form Data Entry'!K$25,IF(A65='2b.  Complex Form Data Entry'!G$26,'2b.  Complex Form Data Entry'!K$26,"   ")))))))</f>
        <v xml:space="preserve">   </v>
      </c>
      <c r="F65" s="172" t="str">
        <f>IF(A65="   ","   ",IF(A65='2b.  Complex Form Data Entry'!$G$21,'2b.  Complex Form Data Entry'!L$21,IF(A65='2b.  Complex Form Data Entry'!$G$22,'2b.  Complex Form Data Entry'!L$22,IF(A65='2b.  Complex Form Data Entry'!$G$23,'2b.  Complex Form Data Entry'!L$23,IF(A65='2b.  Complex Form Data Entry'!$G$24,'2b.  Complex Form Data Entry'!$L$24,IF(A65='2b.  Complex Form Data Entry'!$G$25,'2b.  Complex Form Data Entry'!$L$25,IF(A65='2b.  Complex Form Data Entry'!$G$26,'2b.  Complex Form Data Entry'!$L$26,"   ")))))))</f>
        <v xml:space="preserve">   </v>
      </c>
      <c r="G65" s="76" t="str">
        <f>IF('2b.  Complex Form Data Entry'!I113="","   ",'2b.  Complex Form Data Entry'!I113)</f>
        <v xml:space="preserve"> </v>
      </c>
      <c r="H65" s="189"/>
      <c r="I65" s="46"/>
      <c r="J65" s="37"/>
      <c r="K65" s="37"/>
      <c r="L65" s="77">
        <f t="shared" si="10"/>
        <v>0</v>
      </c>
      <c r="M65" s="37"/>
      <c r="N65" s="37"/>
      <c r="O65" s="77">
        <f t="shared" si="11"/>
        <v>0</v>
      </c>
      <c r="P65" s="37"/>
      <c r="Q65" s="37"/>
      <c r="R65" s="77">
        <f t="shared" si="12"/>
        <v>0</v>
      </c>
      <c r="S65" s="38"/>
      <c r="T65" s="11"/>
    </row>
    <row r="66" spans="1:20" ht="13.5" customHeight="1">
      <c r="A66" s="18"/>
      <c r="B66" s="48" t="s">
        <v>65</v>
      </c>
      <c r="C66" s="19"/>
      <c r="D66" s="43"/>
      <c r="E66" s="43"/>
      <c r="F66" s="43"/>
      <c r="G66" s="43"/>
      <c r="H66" s="191" t="str">
        <f>IF('2b.  Complex Form Data Entry'!E115="","  ",'2b.  Complex Form Data Entry'!E115)</f>
        <v xml:space="preserve">  </v>
      </c>
      <c r="I66" s="78">
        <f>'2b.  Complex Form Data Entry'!N115</f>
        <v>0</v>
      </c>
      <c r="J66" s="78">
        <f>'2b.  Complex Form Data Entry'!G115</f>
        <v>0</v>
      </c>
      <c r="K66" s="78">
        <f>'2b.  Complex Form Data Entry'!H115</f>
        <v>0</v>
      </c>
      <c r="L66" s="77">
        <f t="shared" si="10"/>
        <v>0</v>
      </c>
      <c r="M66" s="78">
        <f>'2b.  Complex Form Data Entry'!I115</f>
        <v>0</v>
      </c>
      <c r="N66" s="78">
        <f>'2b.  Complex Form Data Entry'!J115</f>
        <v>0</v>
      </c>
      <c r="O66" s="77">
        <f t="shared" si="11"/>
        <v>0</v>
      </c>
      <c r="P66" s="78">
        <f>'2b.  Complex Form Data Entry'!K115</f>
        <v>0</v>
      </c>
      <c r="Q66" s="78">
        <f>'2b.  Complex Form Data Entry'!L115</f>
        <v>0</v>
      </c>
      <c r="R66" s="77">
        <f t="shared" si="12"/>
        <v>0</v>
      </c>
      <c r="S66" s="80">
        <f>'2b.  Complex Form Data Entry'!M115</f>
        <v>0</v>
      </c>
      <c r="T66" s="11"/>
    </row>
    <row r="67" spans="1:20" ht="13.5" customHeight="1">
      <c r="A67" s="18"/>
      <c r="B67" s="48" t="s">
        <v>67</v>
      </c>
      <c r="C67" s="19"/>
      <c r="D67" s="43"/>
      <c r="E67" s="43"/>
      <c r="F67" s="43"/>
      <c r="G67" s="43"/>
      <c r="H67" s="191" t="str">
        <f>IF('2b.  Complex Form Data Entry'!E116="","  ",'2b.  Complex Form Data Entry'!E116)</f>
        <v xml:space="preserve">  </v>
      </c>
      <c r="I67" s="78">
        <f>'2b.  Complex Form Data Entry'!N116</f>
        <v>0</v>
      </c>
      <c r="J67" s="78">
        <f>'2b.  Complex Form Data Entry'!G116</f>
        <v>0</v>
      </c>
      <c r="K67" s="78">
        <f>'2b.  Complex Form Data Entry'!H116</f>
        <v>0</v>
      </c>
      <c r="L67" s="77">
        <f t="shared" si="10"/>
        <v>0</v>
      </c>
      <c r="M67" s="78">
        <f>'2b.  Complex Form Data Entry'!I116</f>
        <v>0</v>
      </c>
      <c r="N67" s="78">
        <f>'2b.  Complex Form Data Entry'!J116</f>
        <v>0</v>
      </c>
      <c r="O67" s="77">
        <f t="shared" si="11"/>
        <v>0</v>
      </c>
      <c r="P67" s="78">
        <f>'2b.  Complex Form Data Entry'!K116</f>
        <v>0</v>
      </c>
      <c r="Q67" s="78">
        <f>'2b.  Complex Form Data Entry'!L116</f>
        <v>0</v>
      </c>
      <c r="R67" s="77">
        <f t="shared" si="12"/>
        <v>0</v>
      </c>
      <c r="S67" s="80">
        <f>'2b.  Complex Form Data Entry'!M116</f>
        <v>0</v>
      </c>
      <c r="T67" s="11"/>
    </row>
    <row r="68" spans="1:20" ht="13.5" customHeight="1">
      <c r="A68" s="18"/>
      <c r="B68" s="48" t="s">
        <v>69</v>
      </c>
      <c r="C68" s="19"/>
      <c r="D68" s="43"/>
      <c r="E68" s="43"/>
      <c r="F68" s="43"/>
      <c r="G68" s="43"/>
      <c r="H68" s="191" t="str">
        <f>IF('2b.  Complex Form Data Entry'!E117="","  ",'2b.  Complex Form Data Entry'!E117)</f>
        <v xml:space="preserve">  </v>
      </c>
      <c r="I68" s="78">
        <f>'2b.  Complex Form Data Entry'!N117</f>
        <v>0</v>
      </c>
      <c r="J68" s="78">
        <f>'2b.  Complex Form Data Entry'!G117</f>
        <v>0</v>
      </c>
      <c r="K68" s="78">
        <f>'2b.  Complex Form Data Entry'!H117</f>
        <v>0</v>
      </c>
      <c r="L68" s="77">
        <f t="shared" si="10"/>
        <v>0</v>
      </c>
      <c r="M68" s="78">
        <f>'2b.  Complex Form Data Entry'!I117</f>
        <v>0</v>
      </c>
      <c r="N68" s="78">
        <f>'2b.  Complex Form Data Entry'!J117</f>
        <v>0</v>
      </c>
      <c r="O68" s="77">
        <f t="shared" si="11"/>
        <v>0</v>
      </c>
      <c r="P68" s="78">
        <f>'2b.  Complex Form Data Entry'!K117</f>
        <v>0</v>
      </c>
      <c r="Q68" s="78">
        <f>'2b.  Complex Form Data Entry'!L117</f>
        <v>0</v>
      </c>
      <c r="R68" s="77">
        <f t="shared" si="12"/>
        <v>0</v>
      </c>
      <c r="S68" s="80">
        <f>'2b.  Complex Form Data Entry'!M117</f>
        <v>0</v>
      </c>
      <c r="T68" s="11"/>
    </row>
    <row r="69" spans="1:20" ht="13.5" customHeight="1">
      <c r="A69" s="18"/>
      <c r="B69" s="396" t="s">
        <v>71</v>
      </c>
      <c r="C69" s="397"/>
      <c r="D69" s="43"/>
      <c r="E69" s="43"/>
      <c r="F69" s="43"/>
      <c r="G69" s="43"/>
      <c r="H69" s="191" t="str">
        <f>IF('2b.  Complex Form Data Entry'!E118="","  ",'2b.  Complex Form Data Entry'!E118)</f>
        <v xml:space="preserve">  </v>
      </c>
      <c r="I69" s="78">
        <f>'2b.  Complex Form Data Entry'!N118</f>
        <v>0</v>
      </c>
      <c r="J69" s="78">
        <f>'2b.  Complex Form Data Entry'!G118</f>
        <v>0</v>
      </c>
      <c r="K69" s="78">
        <f>'2b.  Complex Form Data Entry'!H118</f>
        <v>0</v>
      </c>
      <c r="L69" s="77">
        <f t="shared" si="10"/>
        <v>0</v>
      </c>
      <c r="M69" s="78">
        <f>'2b.  Complex Form Data Entry'!I118</f>
        <v>0</v>
      </c>
      <c r="N69" s="78">
        <f>'2b.  Complex Form Data Entry'!J118</f>
        <v>0</v>
      </c>
      <c r="O69" s="77">
        <f t="shared" si="11"/>
        <v>0</v>
      </c>
      <c r="P69" s="78">
        <f>'2b.  Complex Form Data Entry'!K118</f>
        <v>0</v>
      </c>
      <c r="Q69" s="78">
        <f>'2b.  Complex Form Data Entry'!L118</f>
        <v>0</v>
      </c>
      <c r="R69" s="77">
        <f t="shared" si="12"/>
        <v>0</v>
      </c>
      <c r="S69" s="80">
        <f>'2b.  Complex Form Data Entry'!M118</f>
        <v>0</v>
      </c>
      <c r="T69" s="11"/>
    </row>
    <row r="70" spans="1:20" ht="13.5" customHeight="1">
      <c r="A70" s="18"/>
      <c r="B70" s="383" t="s">
        <v>73</v>
      </c>
      <c r="C70" s="384"/>
      <c r="D70" s="43"/>
      <c r="E70" s="43"/>
      <c r="F70" s="43"/>
      <c r="G70" s="43"/>
      <c r="H70" s="191" t="str">
        <f>IF('2b.  Complex Form Data Entry'!E119="","  ",'2b.  Complex Form Data Entry'!E119)</f>
        <v xml:space="preserve">  </v>
      </c>
      <c r="I70" s="78">
        <f>'2b.  Complex Form Data Entry'!N119</f>
        <v>0</v>
      </c>
      <c r="J70" s="78">
        <f>'2b.  Complex Form Data Entry'!G119</f>
        <v>0</v>
      </c>
      <c r="K70" s="78">
        <f>'2b.  Complex Form Data Entry'!H119</f>
        <v>0</v>
      </c>
      <c r="L70" s="77">
        <f t="shared" si="10"/>
        <v>0</v>
      </c>
      <c r="M70" s="78">
        <f>'2b.  Complex Form Data Entry'!I119</f>
        <v>0</v>
      </c>
      <c r="N70" s="78">
        <f>'2b.  Complex Form Data Entry'!J119</f>
        <v>0</v>
      </c>
      <c r="O70" s="77">
        <f t="shared" si="11"/>
        <v>0</v>
      </c>
      <c r="P70" s="78">
        <f>'2b.  Complex Form Data Entry'!K119</f>
        <v>0</v>
      </c>
      <c r="Q70" s="78">
        <f>'2b.  Complex Form Data Entry'!L119</f>
        <v>0</v>
      </c>
      <c r="R70" s="77">
        <f t="shared" si="12"/>
        <v>0</v>
      </c>
      <c r="S70" s="80">
        <f>'2b.  Complex Form Data Entry'!M119</f>
        <v>0</v>
      </c>
      <c r="T70" s="11"/>
    </row>
    <row r="71" spans="1:20" ht="13.5" customHeight="1">
      <c r="A71" s="18"/>
      <c r="B71" s="396" t="s">
        <v>75</v>
      </c>
      <c r="C71" s="397"/>
      <c r="D71" s="43"/>
      <c r="E71" s="43"/>
      <c r="F71" s="43"/>
      <c r="G71" s="43"/>
      <c r="H71" s="191" t="str">
        <f>IF('2b.  Complex Form Data Entry'!E120="","  ",'2b.  Complex Form Data Entry'!E120)</f>
        <v xml:space="preserve">  </v>
      </c>
      <c r="I71" s="78">
        <f>'2b.  Complex Form Data Entry'!N120</f>
        <v>0</v>
      </c>
      <c r="J71" s="78">
        <f>'2b.  Complex Form Data Entry'!G120</f>
        <v>0</v>
      </c>
      <c r="K71" s="78">
        <f>'2b.  Complex Form Data Entry'!H120</f>
        <v>0</v>
      </c>
      <c r="L71" s="77">
        <f t="shared" si="10"/>
        <v>0</v>
      </c>
      <c r="M71" s="78">
        <f>'2b.  Complex Form Data Entry'!I120</f>
        <v>0</v>
      </c>
      <c r="N71" s="78">
        <f>'2b.  Complex Form Data Entry'!J120</f>
        <v>0</v>
      </c>
      <c r="O71" s="77">
        <f t="shared" si="11"/>
        <v>0</v>
      </c>
      <c r="P71" s="78">
        <f>'2b.  Complex Form Data Entry'!K120</f>
        <v>0</v>
      </c>
      <c r="Q71" s="78">
        <f>'2b.  Complex Form Data Entry'!L120</f>
        <v>0</v>
      </c>
      <c r="R71" s="77">
        <f t="shared" si="12"/>
        <v>0</v>
      </c>
      <c r="S71" s="80">
        <f>'2b.  Complex Form Data Entry'!M120</f>
        <v>0</v>
      </c>
      <c r="T71" s="11"/>
    </row>
    <row r="72" spans="1:20" ht="13.5" customHeight="1">
      <c r="A72" s="18"/>
      <c r="B72" s="385" t="s">
        <v>76</v>
      </c>
      <c r="C72" s="386"/>
      <c r="D72" s="43"/>
      <c r="E72" s="43"/>
      <c r="F72" s="43"/>
      <c r="G72" s="43"/>
      <c r="H72" s="191" t="str">
        <f>IF('2b.  Complex Form Data Entry'!E121="","  ",'2b.  Complex Form Data Entry'!E121)</f>
        <v xml:space="preserve">  </v>
      </c>
      <c r="I72" s="78">
        <f>'2b.  Complex Form Data Entry'!N121</f>
        <v>0</v>
      </c>
      <c r="J72" s="78">
        <f>'2b.  Complex Form Data Entry'!G121</f>
        <v>0</v>
      </c>
      <c r="K72" s="78">
        <f>'2b.  Complex Form Data Entry'!H121</f>
        <v>0</v>
      </c>
      <c r="L72" s="77">
        <f t="shared" si="10"/>
        <v>0</v>
      </c>
      <c r="M72" s="78">
        <f>'2b.  Complex Form Data Entry'!I121</f>
        <v>0</v>
      </c>
      <c r="N72" s="78">
        <f>'2b.  Complex Form Data Entry'!J121</f>
        <v>0</v>
      </c>
      <c r="O72" s="77">
        <f t="shared" si="11"/>
        <v>0</v>
      </c>
      <c r="P72" s="78">
        <f>'2b.  Complex Form Data Entry'!K121</f>
        <v>0</v>
      </c>
      <c r="Q72" s="78">
        <f>'2b.  Complex Form Data Entry'!L121</f>
        <v>0</v>
      </c>
      <c r="R72" s="77">
        <f t="shared" si="12"/>
        <v>0</v>
      </c>
      <c r="S72" s="80">
        <f>'2b.  Complex Form Data Entry'!M121</f>
        <v>0</v>
      </c>
      <c r="T72" s="11"/>
    </row>
    <row r="73" spans="1:20" ht="14.25">
      <c r="A73" s="25"/>
      <c r="B73" s="26"/>
      <c r="C73" s="27" t="s">
        <v>133</v>
      </c>
      <c r="D73" s="28"/>
      <c r="E73" s="28"/>
      <c r="F73" s="28"/>
      <c r="G73" s="28"/>
      <c r="H73" s="192"/>
      <c r="I73" s="60">
        <f aca="true" t="shared" si="17" ref="I73:S73">SUM(I66:I72)</f>
        <v>0</v>
      </c>
      <c r="J73" s="60">
        <f t="shared" si="17"/>
        <v>0</v>
      </c>
      <c r="K73" s="60">
        <f t="shared" si="17"/>
        <v>0</v>
      </c>
      <c r="L73" s="60">
        <f t="shared" si="10"/>
        <v>0</v>
      </c>
      <c r="M73" s="60">
        <f t="shared" si="17"/>
        <v>0</v>
      </c>
      <c r="N73" s="60">
        <f t="shared" si="17"/>
        <v>0</v>
      </c>
      <c r="O73" s="60">
        <f t="shared" si="11"/>
        <v>0</v>
      </c>
      <c r="P73" s="60">
        <f aca="true" t="shared" si="18" ref="P73:Q73">SUM(P66:P72)</f>
        <v>0</v>
      </c>
      <c r="Q73" s="60">
        <f t="shared" si="18"/>
        <v>0</v>
      </c>
      <c r="R73" s="60">
        <f t="shared" si="12"/>
        <v>0</v>
      </c>
      <c r="S73" s="61">
        <f t="shared" si="17"/>
        <v>0</v>
      </c>
      <c r="T73" s="11"/>
    </row>
    <row r="74" spans="1:20" ht="3" customHeight="1">
      <c r="A74" s="54"/>
      <c r="B74" s="55"/>
      <c r="C74" s="2"/>
      <c r="D74" s="22"/>
      <c r="E74" s="22"/>
      <c r="F74" s="22"/>
      <c r="G74" s="22"/>
      <c r="H74" s="193"/>
      <c r="I74" s="56"/>
      <c r="J74" s="57"/>
      <c r="K74" s="57"/>
      <c r="L74" s="77">
        <f t="shared" si="10"/>
        <v>0</v>
      </c>
      <c r="M74" s="58"/>
      <c r="N74" s="57"/>
      <c r="O74" s="77">
        <f t="shared" si="11"/>
        <v>0</v>
      </c>
      <c r="P74" s="57"/>
      <c r="Q74" s="57"/>
      <c r="R74" s="77">
        <f t="shared" si="12"/>
        <v>0</v>
      </c>
      <c r="S74" s="59"/>
      <c r="T74" s="11"/>
    </row>
    <row r="75" spans="1:20" ht="14.25">
      <c r="A75" s="387" t="str">
        <f>IF('2b.  Complex Form Data Entry'!E124="","   ",'2b.  Complex Form Data Entry'!E124)</f>
        <v xml:space="preserve">   </v>
      </c>
      <c r="B75" s="388"/>
      <c r="C75" s="389"/>
      <c r="D75" s="172" t="str">
        <f>IF(A75="   ","   ",IF(A75='2b.  Complex Form Data Entry'!$G$21,'2b.  Complex Form Data Entry'!J$21,IF(A75='2b.  Complex Form Data Entry'!$G$22,'2b.  Complex Form Data Entry'!J$22,IF(A75='2b.  Complex Form Data Entry'!$G$23,'2b.  Complex Form Data Entry'!J$23,IF(A75='2b.  Complex Form Data Entry'!$G$24,'2b.  Complex Form Data Entry'!$J$24,IF(A75='2b.  Complex Form Data Entry'!$G$25,'2b.  Complex Form Data Entry'!J$25,IF(A75='2b.  Complex Form Data Entry'!$G$26,'2b.  Complex Form Data Entry'!J$26,"   ")))))))</f>
        <v xml:space="preserve">   </v>
      </c>
      <c r="E75" s="86" t="str">
        <f>IF(A75="   ","   ",IF(A75='2b.  Complex Form Data Entry'!$G$21,'2b.  Complex Form Data Entry'!K$21,IF(A75='2b.  Complex Form Data Entry'!$G$22,'2b.  Complex Form Data Entry'!K$22,IF(A75='2b.  Complex Form Data Entry'!$G$23,'2b.  Complex Form Data Entry'!K$23,IF(A75='2b.  Complex Form Data Entry'!$G$24,'2b.  Complex Form Data Entry'!$K$24,IF(A75='2b.  Complex Form Data Entry'!G$25,'2b.  Complex Form Data Entry'!K$25,IF(A75='2b.  Complex Form Data Entry'!G$26,'2b.  Complex Form Data Entry'!K$26,"   ")))))))</f>
        <v xml:space="preserve">   </v>
      </c>
      <c r="F75" s="172" t="str">
        <f>IF(A75="   ","   ",IF(A75='2b.  Complex Form Data Entry'!$G$21,'2b.  Complex Form Data Entry'!L$21,IF(A75='2b.  Complex Form Data Entry'!$G$22,'2b.  Complex Form Data Entry'!L$22,IF(A75='2b.  Complex Form Data Entry'!$G$23,'2b.  Complex Form Data Entry'!L$23,IF(A75='2b.  Complex Form Data Entry'!$G$24,'2b.  Complex Form Data Entry'!$L$24,IF(A75='2b.  Complex Form Data Entry'!$G$25,'2b.  Complex Form Data Entry'!$L$25,IF(A75='2b.  Complex Form Data Entry'!$G$26,'2b.  Complex Form Data Entry'!$L$26,"   ")))))))</f>
        <v xml:space="preserve">   </v>
      </c>
      <c r="G75" s="76" t="str">
        <f>IF('2b.  Complex Form Data Entry'!I124="","   ",'2b.  Complex Form Data Entry'!I124)</f>
        <v xml:space="preserve"> </v>
      </c>
      <c r="H75" s="189"/>
      <c r="I75" s="46"/>
      <c r="J75" s="37"/>
      <c r="K75" s="37"/>
      <c r="L75" s="77">
        <f t="shared" si="10"/>
        <v>0</v>
      </c>
      <c r="M75" s="37"/>
      <c r="N75" s="37"/>
      <c r="O75" s="77">
        <f t="shared" si="11"/>
        <v>0</v>
      </c>
      <c r="P75" s="37"/>
      <c r="Q75" s="37"/>
      <c r="R75" s="77">
        <f t="shared" si="12"/>
        <v>0</v>
      </c>
      <c r="S75" s="38"/>
      <c r="T75" s="11"/>
    </row>
    <row r="76" spans="1:20" ht="14.25">
      <c r="A76" s="18"/>
      <c r="B76" s="48" t="s">
        <v>65</v>
      </c>
      <c r="C76" s="19"/>
      <c r="D76" s="43"/>
      <c r="E76" s="43"/>
      <c r="F76" s="43"/>
      <c r="G76" s="43"/>
      <c r="H76" s="191" t="str">
        <f>IF('2b.  Complex Form Data Entry'!E126="","  ",'2b.  Complex Form Data Entry'!E126)</f>
        <v xml:space="preserve">  </v>
      </c>
      <c r="I76" s="78">
        <f>'2b.  Complex Form Data Entry'!N126</f>
        <v>0</v>
      </c>
      <c r="J76" s="78">
        <f>'2b.  Complex Form Data Entry'!G126</f>
        <v>0</v>
      </c>
      <c r="K76" s="78">
        <f>'2b.  Complex Form Data Entry'!H126</f>
        <v>0</v>
      </c>
      <c r="L76" s="77">
        <f t="shared" si="10"/>
        <v>0</v>
      </c>
      <c r="M76" s="78">
        <f>'2b.  Complex Form Data Entry'!I126</f>
        <v>0</v>
      </c>
      <c r="N76" s="78">
        <f>'2b.  Complex Form Data Entry'!J126</f>
        <v>0</v>
      </c>
      <c r="O76" s="77">
        <f t="shared" si="11"/>
        <v>0</v>
      </c>
      <c r="P76" s="78">
        <f>'2b.  Complex Form Data Entry'!K126</f>
        <v>0</v>
      </c>
      <c r="Q76" s="78">
        <f>'2b.  Complex Form Data Entry'!L126</f>
        <v>0</v>
      </c>
      <c r="R76" s="77">
        <f t="shared" si="12"/>
        <v>0</v>
      </c>
      <c r="S76" s="100">
        <f>'2b.  Complex Form Data Entry'!M126</f>
        <v>0</v>
      </c>
      <c r="T76" s="11"/>
    </row>
    <row r="77" spans="1:20" ht="14.25">
      <c r="A77" s="18"/>
      <c r="B77" s="48" t="s">
        <v>67</v>
      </c>
      <c r="C77" s="19"/>
      <c r="D77" s="43"/>
      <c r="E77" s="43"/>
      <c r="F77" s="43"/>
      <c r="G77" s="43"/>
      <c r="H77" s="191" t="str">
        <f>IF('2b.  Complex Form Data Entry'!E127="","  ",'2b.  Complex Form Data Entry'!E127)</f>
        <v xml:space="preserve">  </v>
      </c>
      <c r="I77" s="78">
        <f>'2b.  Complex Form Data Entry'!N127</f>
        <v>0</v>
      </c>
      <c r="J77" s="78">
        <f>'2b.  Complex Form Data Entry'!G127</f>
        <v>0</v>
      </c>
      <c r="K77" s="78">
        <f>'2b.  Complex Form Data Entry'!H127</f>
        <v>0</v>
      </c>
      <c r="L77" s="77">
        <f t="shared" si="10"/>
        <v>0</v>
      </c>
      <c r="M77" s="78">
        <f>'2b.  Complex Form Data Entry'!I127</f>
        <v>0</v>
      </c>
      <c r="N77" s="78">
        <f>'2b.  Complex Form Data Entry'!J127</f>
        <v>0</v>
      </c>
      <c r="O77" s="77">
        <f t="shared" si="11"/>
        <v>0</v>
      </c>
      <c r="P77" s="78">
        <f>'2b.  Complex Form Data Entry'!K127</f>
        <v>0</v>
      </c>
      <c r="Q77" s="78">
        <f>'2b.  Complex Form Data Entry'!L127</f>
        <v>0</v>
      </c>
      <c r="R77" s="77">
        <f t="shared" si="12"/>
        <v>0</v>
      </c>
      <c r="S77" s="100">
        <f>'2b.  Complex Form Data Entry'!M127</f>
        <v>0</v>
      </c>
      <c r="T77" s="11"/>
    </row>
    <row r="78" spans="1:20" ht="14.25">
      <c r="A78" s="18"/>
      <c r="B78" s="48" t="s">
        <v>69</v>
      </c>
      <c r="C78" s="19"/>
      <c r="D78" s="43"/>
      <c r="E78" s="43"/>
      <c r="F78" s="43"/>
      <c r="G78" s="43"/>
      <c r="H78" s="191" t="str">
        <f>IF('2b.  Complex Form Data Entry'!E128="","  ",'2b.  Complex Form Data Entry'!E128)</f>
        <v xml:space="preserve">  </v>
      </c>
      <c r="I78" s="78">
        <f>'2b.  Complex Form Data Entry'!N128</f>
        <v>0</v>
      </c>
      <c r="J78" s="78">
        <f>'2b.  Complex Form Data Entry'!G128</f>
        <v>0</v>
      </c>
      <c r="K78" s="78">
        <f>'2b.  Complex Form Data Entry'!H128</f>
        <v>0</v>
      </c>
      <c r="L78" s="77">
        <f t="shared" si="10"/>
        <v>0</v>
      </c>
      <c r="M78" s="78">
        <f>'2b.  Complex Form Data Entry'!I128</f>
        <v>0</v>
      </c>
      <c r="N78" s="78">
        <f>'2b.  Complex Form Data Entry'!J128</f>
        <v>0</v>
      </c>
      <c r="O78" s="77">
        <f t="shared" si="11"/>
        <v>0</v>
      </c>
      <c r="P78" s="78">
        <f>'2b.  Complex Form Data Entry'!K128</f>
        <v>0</v>
      </c>
      <c r="Q78" s="78">
        <f>'2b.  Complex Form Data Entry'!L128</f>
        <v>0</v>
      </c>
      <c r="R78" s="77">
        <f t="shared" si="12"/>
        <v>0</v>
      </c>
      <c r="S78" s="100">
        <f>'2b.  Complex Form Data Entry'!M128</f>
        <v>0</v>
      </c>
      <c r="T78" s="11"/>
    </row>
    <row r="79" spans="1:20" ht="14.25">
      <c r="A79" s="18"/>
      <c r="B79" s="396" t="s">
        <v>71</v>
      </c>
      <c r="C79" s="397"/>
      <c r="D79" s="43"/>
      <c r="E79" s="43"/>
      <c r="F79" s="43"/>
      <c r="G79" s="43"/>
      <c r="H79" s="191" t="str">
        <f>IF('2b.  Complex Form Data Entry'!E129="","  ",'2b.  Complex Form Data Entry'!E129)</f>
        <v xml:space="preserve">  </v>
      </c>
      <c r="I79" s="78">
        <f>'2b.  Complex Form Data Entry'!N129</f>
        <v>0</v>
      </c>
      <c r="J79" s="78">
        <f>'2b.  Complex Form Data Entry'!G129</f>
        <v>0</v>
      </c>
      <c r="K79" s="78">
        <f>'2b.  Complex Form Data Entry'!H129</f>
        <v>0</v>
      </c>
      <c r="L79" s="77">
        <f t="shared" si="10"/>
        <v>0</v>
      </c>
      <c r="M79" s="78">
        <f>'2b.  Complex Form Data Entry'!I129</f>
        <v>0</v>
      </c>
      <c r="N79" s="78">
        <f>'2b.  Complex Form Data Entry'!J129</f>
        <v>0</v>
      </c>
      <c r="O79" s="77">
        <f t="shared" si="11"/>
        <v>0</v>
      </c>
      <c r="P79" s="78">
        <f>'2b.  Complex Form Data Entry'!K129</f>
        <v>0</v>
      </c>
      <c r="Q79" s="78">
        <f>'2b.  Complex Form Data Entry'!L129</f>
        <v>0</v>
      </c>
      <c r="R79" s="77">
        <f t="shared" si="12"/>
        <v>0</v>
      </c>
      <c r="S79" s="100">
        <f>'2b.  Complex Form Data Entry'!M129</f>
        <v>0</v>
      </c>
      <c r="T79" s="11"/>
    </row>
    <row r="80" spans="1:20" ht="14.25">
      <c r="A80" s="18"/>
      <c r="B80" s="383" t="s">
        <v>73</v>
      </c>
      <c r="C80" s="384"/>
      <c r="D80" s="43"/>
      <c r="E80" s="43"/>
      <c r="F80" s="43"/>
      <c r="G80" s="43"/>
      <c r="H80" s="191" t="str">
        <f>IF('2b.  Complex Form Data Entry'!E130="","  ",'2b.  Complex Form Data Entry'!E130)</f>
        <v xml:space="preserve">  </v>
      </c>
      <c r="I80" s="78">
        <f>'2b.  Complex Form Data Entry'!N130</f>
        <v>0</v>
      </c>
      <c r="J80" s="78">
        <f>'2b.  Complex Form Data Entry'!G130</f>
        <v>0</v>
      </c>
      <c r="K80" s="78">
        <f>'2b.  Complex Form Data Entry'!H130</f>
        <v>0</v>
      </c>
      <c r="L80" s="77">
        <f t="shared" si="10"/>
        <v>0</v>
      </c>
      <c r="M80" s="78">
        <f>'2b.  Complex Form Data Entry'!I130</f>
        <v>0</v>
      </c>
      <c r="N80" s="78">
        <f>'2b.  Complex Form Data Entry'!J130</f>
        <v>0</v>
      </c>
      <c r="O80" s="77">
        <f t="shared" si="11"/>
        <v>0</v>
      </c>
      <c r="P80" s="78">
        <f>'2b.  Complex Form Data Entry'!K130</f>
        <v>0</v>
      </c>
      <c r="Q80" s="78">
        <f>'2b.  Complex Form Data Entry'!L130</f>
        <v>0</v>
      </c>
      <c r="R80" s="77">
        <f t="shared" si="12"/>
        <v>0</v>
      </c>
      <c r="S80" s="100">
        <f>'2b.  Complex Form Data Entry'!M130</f>
        <v>0</v>
      </c>
      <c r="T80" s="11"/>
    </row>
    <row r="81" spans="1:20" ht="14.25">
      <c r="A81" s="18"/>
      <c r="B81" s="396" t="s">
        <v>75</v>
      </c>
      <c r="C81" s="397"/>
      <c r="D81" s="43"/>
      <c r="E81" s="43"/>
      <c r="F81" s="43"/>
      <c r="G81" s="43"/>
      <c r="H81" s="191" t="str">
        <f>IF('2b.  Complex Form Data Entry'!E131="","  ",'2b.  Complex Form Data Entry'!E131)</f>
        <v xml:space="preserve">  </v>
      </c>
      <c r="I81" s="78">
        <f>'2b.  Complex Form Data Entry'!N131</f>
        <v>0</v>
      </c>
      <c r="J81" s="78">
        <f>'2b.  Complex Form Data Entry'!G131</f>
        <v>0</v>
      </c>
      <c r="K81" s="78">
        <f>'2b.  Complex Form Data Entry'!H131</f>
        <v>0</v>
      </c>
      <c r="L81" s="77">
        <f t="shared" si="10"/>
        <v>0</v>
      </c>
      <c r="M81" s="78">
        <f>'2b.  Complex Form Data Entry'!I131</f>
        <v>0</v>
      </c>
      <c r="N81" s="78">
        <f>'2b.  Complex Form Data Entry'!J131</f>
        <v>0</v>
      </c>
      <c r="O81" s="77">
        <f t="shared" si="11"/>
        <v>0</v>
      </c>
      <c r="P81" s="78">
        <f>'2b.  Complex Form Data Entry'!K131</f>
        <v>0</v>
      </c>
      <c r="Q81" s="78">
        <f>'2b.  Complex Form Data Entry'!L131</f>
        <v>0</v>
      </c>
      <c r="R81" s="77">
        <f t="shared" si="12"/>
        <v>0</v>
      </c>
      <c r="S81" s="100">
        <f>'2b.  Complex Form Data Entry'!M131</f>
        <v>0</v>
      </c>
      <c r="T81" s="11"/>
    </row>
    <row r="82" spans="1:20" ht="14.25">
      <c r="A82" s="18"/>
      <c r="B82" s="385" t="s">
        <v>76</v>
      </c>
      <c r="C82" s="386"/>
      <c r="D82" s="43"/>
      <c r="E82" s="43"/>
      <c r="F82" s="43"/>
      <c r="G82" s="43"/>
      <c r="H82" s="191" t="str">
        <f>IF('2b.  Complex Form Data Entry'!E132="","  ",'2b.  Complex Form Data Entry'!E132)</f>
        <v xml:space="preserve">  </v>
      </c>
      <c r="I82" s="78">
        <f>'2b.  Complex Form Data Entry'!N132</f>
        <v>0</v>
      </c>
      <c r="J82" s="78">
        <f>'2b.  Complex Form Data Entry'!G132</f>
        <v>0</v>
      </c>
      <c r="K82" s="78">
        <f>'2b.  Complex Form Data Entry'!H132</f>
        <v>0</v>
      </c>
      <c r="L82" s="77">
        <f t="shared" si="10"/>
        <v>0</v>
      </c>
      <c r="M82" s="78">
        <f>'2b.  Complex Form Data Entry'!I132</f>
        <v>0</v>
      </c>
      <c r="N82" s="78">
        <f>'2b.  Complex Form Data Entry'!J132</f>
        <v>0</v>
      </c>
      <c r="O82" s="77">
        <f t="shared" si="11"/>
        <v>0</v>
      </c>
      <c r="P82" s="78">
        <f>'2b.  Complex Form Data Entry'!K132</f>
        <v>0</v>
      </c>
      <c r="Q82" s="78">
        <f>'2b.  Complex Form Data Entry'!L132</f>
        <v>0</v>
      </c>
      <c r="R82" s="77">
        <f t="shared" si="12"/>
        <v>0</v>
      </c>
      <c r="S82" s="100">
        <f>'2b.  Complex Form Data Entry'!M132</f>
        <v>0</v>
      </c>
      <c r="T82" s="11"/>
    </row>
    <row r="83" spans="1:20" ht="14.25">
      <c r="A83" s="25"/>
      <c r="B83" s="26"/>
      <c r="C83" s="27" t="s">
        <v>133</v>
      </c>
      <c r="D83" s="28"/>
      <c r="E83" s="28"/>
      <c r="F83" s="28"/>
      <c r="G83" s="28"/>
      <c r="H83" s="192"/>
      <c r="I83" s="60">
        <f aca="true" t="shared" si="19" ref="I83:S83">SUM(I76:I82)</f>
        <v>0</v>
      </c>
      <c r="J83" s="60">
        <f t="shared" si="19"/>
        <v>0</v>
      </c>
      <c r="K83" s="60">
        <f t="shared" si="19"/>
        <v>0</v>
      </c>
      <c r="L83" s="60">
        <f t="shared" si="10"/>
        <v>0</v>
      </c>
      <c r="M83" s="60">
        <f t="shared" si="19"/>
        <v>0</v>
      </c>
      <c r="N83" s="60">
        <f t="shared" si="19"/>
        <v>0</v>
      </c>
      <c r="O83" s="60">
        <f t="shared" si="11"/>
        <v>0</v>
      </c>
      <c r="P83" s="60">
        <f aca="true" t="shared" si="20" ref="P83:Q83">SUM(P76:P82)</f>
        <v>0</v>
      </c>
      <c r="Q83" s="60">
        <f t="shared" si="20"/>
        <v>0</v>
      </c>
      <c r="R83" s="60">
        <f t="shared" si="12"/>
        <v>0</v>
      </c>
      <c r="S83" s="61">
        <f t="shared" si="19"/>
        <v>0</v>
      </c>
      <c r="T83" s="11"/>
    </row>
    <row r="84" spans="1:20" ht="3" customHeight="1">
      <c r="A84" s="54"/>
      <c r="B84" s="55"/>
      <c r="C84" s="2"/>
      <c r="D84" s="22"/>
      <c r="E84" s="22"/>
      <c r="F84" s="22"/>
      <c r="G84" s="22"/>
      <c r="H84" s="193"/>
      <c r="I84" s="56"/>
      <c r="J84" s="57"/>
      <c r="K84" s="57"/>
      <c r="L84" s="77">
        <f t="shared" si="10"/>
        <v>0</v>
      </c>
      <c r="M84" s="58"/>
      <c r="N84" s="57"/>
      <c r="O84" s="77">
        <f t="shared" si="11"/>
        <v>0</v>
      </c>
      <c r="P84" s="57"/>
      <c r="Q84" s="57"/>
      <c r="R84" s="77">
        <f t="shared" si="12"/>
        <v>0</v>
      </c>
      <c r="S84" s="59"/>
      <c r="T84" s="11"/>
    </row>
    <row r="85" spans="1:20" ht="14.25">
      <c r="A85" s="387" t="str">
        <f>IF('2b.  Complex Form Data Entry'!E135="","   ",'2b.  Complex Form Data Entry'!E135)</f>
        <v xml:space="preserve">   </v>
      </c>
      <c r="B85" s="388"/>
      <c r="C85" s="389"/>
      <c r="D85" s="172" t="str">
        <f>IF(A85="   ","   ",IF(A85='2b.  Complex Form Data Entry'!$G$21,'2b.  Complex Form Data Entry'!J$21,IF(A85='2b.  Complex Form Data Entry'!$G$22,'2b.  Complex Form Data Entry'!J$22,IF(A85='2b.  Complex Form Data Entry'!$G$23,'2b.  Complex Form Data Entry'!J$23,IF(A85='2b.  Complex Form Data Entry'!$G$24,'2b.  Complex Form Data Entry'!$J$24,IF(A85='2b.  Complex Form Data Entry'!$G$25,'2b.  Complex Form Data Entry'!J$25,IF(A85='2b.  Complex Form Data Entry'!$G$26,'2b.  Complex Form Data Entry'!J$26,"   ")))))))</f>
        <v xml:space="preserve">   </v>
      </c>
      <c r="E85" s="86" t="str">
        <f>IF(A85="   ","   ",IF(A85='2b.  Complex Form Data Entry'!$G$21,'2b.  Complex Form Data Entry'!K$21,IF(A85='2b.  Complex Form Data Entry'!$G$22,'2b.  Complex Form Data Entry'!K$22,IF(A85='2b.  Complex Form Data Entry'!$G$23,'2b.  Complex Form Data Entry'!K$23,IF(A85='2b.  Complex Form Data Entry'!$G$24,'2b.  Complex Form Data Entry'!$K$24,IF(A85='2b.  Complex Form Data Entry'!G$25,'2b.  Complex Form Data Entry'!K$25,IF(A85='2b.  Complex Form Data Entry'!G$26,'2b.  Complex Form Data Entry'!K$26,"   ")))))))</f>
        <v xml:space="preserve">   </v>
      </c>
      <c r="F85" s="172" t="str">
        <f>IF(A85="   ","   ",IF(A85='2b.  Complex Form Data Entry'!$G$21,'2b.  Complex Form Data Entry'!L$21,IF(A85='2b.  Complex Form Data Entry'!$G$22,'2b.  Complex Form Data Entry'!L$22,IF(A85='2b.  Complex Form Data Entry'!$G$23,'2b.  Complex Form Data Entry'!L$23,IF(A85='2b.  Complex Form Data Entry'!$G$24,'2b.  Complex Form Data Entry'!$L$24,IF(A85='2b.  Complex Form Data Entry'!$G$25,'2b.  Complex Form Data Entry'!$L$25,IF(A85='2b.  Complex Form Data Entry'!$G$26,'2b.  Complex Form Data Entry'!$L$26,"   ")))))))</f>
        <v xml:space="preserve">   </v>
      </c>
      <c r="G85" s="76" t="str">
        <f>IF('2b.  Complex Form Data Entry'!I135="","   ",'2b.  Complex Form Data Entry'!I135)</f>
        <v xml:space="preserve"> </v>
      </c>
      <c r="H85" s="189"/>
      <c r="I85" s="46"/>
      <c r="J85" s="37"/>
      <c r="K85" s="37"/>
      <c r="L85" s="77">
        <f t="shared" si="10"/>
        <v>0</v>
      </c>
      <c r="M85" s="37"/>
      <c r="N85" s="37"/>
      <c r="O85" s="77">
        <f t="shared" si="11"/>
        <v>0</v>
      </c>
      <c r="P85" s="37"/>
      <c r="Q85" s="37"/>
      <c r="R85" s="77">
        <f t="shared" si="12"/>
        <v>0</v>
      </c>
      <c r="S85" s="38"/>
      <c r="T85" s="11"/>
    </row>
    <row r="86" spans="1:20" ht="14.25">
      <c r="A86" s="18"/>
      <c r="B86" s="48" t="s">
        <v>65</v>
      </c>
      <c r="C86" s="19"/>
      <c r="D86" s="43"/>
      <c r="E86" s="43"/>
      <c r="F86" s="43"/>
      <c r="G86" s="43"/>
      <c r="H86" s="191" t="str">
        <f>IF('2b.  Complex Form Data Entry'!E137="","  ",'2b.  Complex Form Data Entry'!E137)</f>
        <v xml:space="preserve">  </v>
      </c>
      <c r="I86" s="78">
        <f>'2b.  Complex Form Data Entry'!N137</f>
        <v>0</v>
      </c>
      <c r="J86" s="78">
        <f>'2b.  Complex Form Data Entry'!G137</f>
        <v>0</v>
      </c>
      <c r="K86" s="78">
        <f>'2b.  Complex Form Data Entry'!H137</f>
        <v>0</v>
      </c>
      <c r="L86" s="77">
        <f t="shared" si="10"/>
        <v>0</v>
      </c>
      <c r="M86" s="78">
        <f>'2b.  Complex Form Data Entry'!I137</f>
        <v>0</v>
      </c>
      <c r="N86" s="78">
        <f>'2b.  Complex Form Data Entry'!J137</f>
        <v>0</v>
      </c>
      <c r="O86" s="77">
        <f t="shared" si="11"/>
        <v>0</v>
      </c>
      <c r="P86" s="78">
        <f>'2b.  Complex Form Data Entry'!K137</f>
        <v>0</v>
      </c>
      <c r="Q86" s="78">
        <f>'2b.  Complex Form Data Entry'!L137</f>
        <v>0</v>
      </c>
      <c r="R86" s="77">
        <f t="shared" si="12"/>
        <v>0</v>
      </c>
      <c r="S86" s="100">
        <f>'2b.  Complex Form Data Entry'!M137</f>
        <v>0</v>
      </c>
      <c r="T86" s="11"/>
    </row>
    <row r="87" spans="1:20" ht="14.25">
      <c r="A87" s="18"/>
      <c r="B87" s="48" t="s">
        <v>67</v>
      </c>
      <c r="C87" s="19"/>
      <c r="D87" s="43"/>
      <c r="E87" s="43"/>
      <c r="F87" s="43"/>
      <c r="G87" s="43"/>
      <c r="H87" s="191" t="str">
        <f>IF('2b.  Complex Form Data Entry'!E138="","  ",'2b.  Complex Form Data Entry'!E138)</f>
        <v xml:space="preserve">  </v>
      </c>
      <c r="I87" s="78">
        <f>'2b.  Complex Form Data Entry'!N138</f>
        <v>0</v>
      </c>
      <c r="J87" s="78">
        <f>'2b.  Complex Form Data Entry'!G138</f>
        <v>0</v>
      </c>
      <c r="K87" s="78">
        <f>'2b.  Complex Form Data Entry'!H138</f>
        <v>0</v>
      </c>
      <c r="L87" s="77">
        <f t="shared" si="10"/>
        <v>0</v>
      </c>
      <c r="M87" s="78">
        <f>'2b.  Complex Form Data Entry'!I138</f>
        <v>0</v>
      </c>
      <c r="N87" s="78">
        <f>'2b.  Complex Form Data Entry'!J138</f>
        <v>0</v>
      </c>
      <c r="O87" s="77">
        <f t="shared" si="11"/>
        <v>0</v>
      </c>
      <c r="P87" s="78">
        <f>'2b.  Complex Form Data Entry'!K138</f>
        <v>0</v>
      </c>
      <c r="Q87" s="78">
        <f>'2b.  Complex Form Data Entry'!L138</f>
        <v>0</v>
      </c>
      <c r="R87" s="77">
        <f t="shared" si="12"/>
        <v>0</v>
      </c>
      <c r="S87" s="100">
        <f>'2b.  Complex Form Data Entry'!M138</f>
        <v>0</v>
      </c>
      <c r="T87" s="11"/>
    </row>
    <row r="88" spans="1:20" ht="14.25">
      <c r="A88" s="18"/>
      <c r="B88" s="48" t="s">
        <v>69</v>
      </c>
      <c r="C88" s="19"/>
      <c r="D88" s="43"/>
      <c r="E88" s="43"/>
      <c r="F88" s="43"/>
      <c r="G88" s="43"/>
      <c r="H88" s="191" t="str">
        <f>IF('2b.  Complex Form Data Entry'!E139="","  ",'2b.  Complex Form Data Entry'!E139)</f>
        <v xml:space="preserve">  </v>
      </c>
      <c r="I88" s="78">
        <f>'2b.  Complex Form Data Entry'!N139</f>
        <v>0</v>
      </c>
      <c r="J88" s="78">
        <f>'2b.  Complex Form Data Entry'!G139</f>
        <v>0</v>
      </c>
      <c r="K88" s="78">
        <f>'2b.  Complex Form Data Entry'!H139</f>
        <v>0</v>
      </c>
      <c r="L88" s="77">
        <f t="shared" si="10"/>
        <v>0</v>
      </c>
      <c r="M88" s="78">
        <f>'2b.  Complex Form Data Entry'!I139</f>
        <v>0</v>
      </c>
      <c r="N88" s="78">
        <f>'2b.  Complex Form Data Entry'!J139</f>
        <v>0</v>
      </c>
      <c r="O88" s="77">
        <f t="shared" si="11"/>
        <v>0</v>
      </c>
      <c r="P88" s="78">
        <f>'2b.  Complex Form Data Entry'!K139</f>
        <v>0</v>
      </c>
      <c r="Q88" s="78">
        <f>'2b.  Complex Form Data Entry'!L139</f>
        <v>0</v>
      </c>
      <c r="R88" s="77">
        <f t="shared" si="12"/>
        <v>0</v>
      </c>
      <c r="S88" s="100">
        <f>'2b.  Complex Form Data Entry'!M139</f>
        <v>0</v>
      </c>
      <c r="T88" s="11"/>
    </row>
    <row r="89" spans="1:20" ht="14.25">
      <c r="A89" s="18"/>
      <c r="B89" s="396" t="s">
        <v>71</v>
      </c>
      <c r="C89" s="397"/>
      <c r="D89" s="43"/>
      <c r="E89" s="43"/>
      <c r="F89" s="43"/>
      <c r="G89" s="43"/>
      <c r="H89" s="191" t="str">
        <f>IF('2b.  Complex Form Data Entry'!E140="","  ",'2b.  Complex Form Data Entry'!E140)</f>
        <v xml:space="preserve">  </v>
      </c>
      <c r="I89" s="78">
        <f>'2b.  Complex Form Data Entry'!N140</f>
        <v>0</v>
      </c>
      <c r="J89" s="78">
        <f>'2b.  Complex Form Data Entry'!G140</f>
        <v>0</v>
      </c>
      <c r="K89" s="78">
        <f>'2b.  Complex Form Data Entry'!H140</f>
        <v>0</v>
      </c>
      <c r="L89" s="77">
        <f t="shared" si="10"/>
        <v>0</v>
      </c>
      <c r="M89" s="78">
        <f>'2b.  Complex Form Data Entry'!I140</f>
        <v>0</v>
      </c>
      <c r="N89" s="78">
        <f>'2b.  Complex Form Data Entry'!J140</f>
        <v>0</v>
      </c>
      <c r="O89" s="77">
        <f t="shared" si="11"/>
        <v>0</v>
      </c>
      <c r="P89" s="78">
        <f>'2b.  Complex Form Data Entry'!K140</f>
        <v>0</v>
      </c>
      <c r="Q89" s="78">
        <f>'2b.  Complex Form Data Entry'!L140</f>
        <v>0</v>
      </c>
      <c r="R89" s="77">
        <f t="shared" si="12"/>
        <v>0</v>
      </c>
      <c r="S89" s="100">
        <f>'2b.  Complex Form Data Entry'!M140</f>
        <v>0</v>
      </c>
      <c r="T89" s="11"/>
    </row>
    <row r="90" spans="1:20" ht="14.25">
      <c r="A90" s="18"/>
      <c r="B90" s="383" t="s">
        <v>73</v>
      </c>
      <c r="C90" s="384"/>
      <c r="D90" s="43"/>
      <c r="E90" s="43"/>
      <c r="F90" s="43"/>
      <c r="G90" s="43"/>
      <c r="H90" s="191" t="str">
        <f>IF('2b.  Complex Form Data Entry'!E141="","  ",'2b.  Complex Form Data Entry'!E141)</f>
        <v xml:space="preserve">  </v>
      </c>
      <c r="I90" s="78">
        <f>'2b.  Complex Form Data Entry'!N141</f>
        <v>0</v>
      </c>
      <c r="J90" s="78">
        <f>'2b.  Complex Form Data Entry'!G141</f>
        <v>0</v>
      </c>
      <c r="K90" s="78">
        <f>'2b.  Complex Form Data Entry'!H141</f>
        <v>0</v>
      </c>
      <c r="L90" s="77">
        <f t="shared" si="10"/>
        <v>0</v>
      </c>
      <c r="M90" s="78">
        <f>'2b.  Complex Form Data Entry'!I141</f>
        <v>0</v>
      </c>
      <c r="N90" s="78">
        <f>'2b.  Complex Form Data Entry'!J141</f>
        <v>0</v>
      </c>
      <c r="O90" s="77">
        <f t="shared" si="11"/>
        <v>0</v>
      </c>
      <c r="P90" s="78">
        <f>'2b.  Complex Form Data Entry'!K141</f>
        <v>0</v>
      </c>
      <c r="Q90" s="78">
        <f>'2b.  Complex Form Data Entry'!L141</f>
        <v>0</v>
      </c>
      <c r="R90" s="77">
        <f t="shared" si="12"/>
        <v>0</v>
      </c>
      <c r="S90" s="100">
        <f>'2b.  Complex Form Data Entry'!M141</f>
        <v>0</v>
      </c>
      <c r="T90" s="11"/>
    </row>
    <row r="91" spans="1:20" ht="14.25">
      <c r="A91" s="18"/>
      <c r="B91" s="396" t="s">
        <v>75</v>
      </c>
      <c r="C91" s="397"/>
      <c r="D91" s="43"/>
      <c r="E91" s="43"/>
      <c r="F91" s="43"/>
      <c r="G91" s="43"/>
      <c r="H91" s="191" t="str">
        <f>IF('2b.  Complex Form Data Entry'!E142="","  ",'2b.  Complex Form Data Entry'!E142)</f>
        <v xml:space="preserve">  </v>
      </c>
      <c r="I91" s="78">
        <f>'2b.  Complex Form Data Entry'!N142</f>
        <v>0</v>
      </c>
      <c r="J91" s="78">
        <f>'2b.  Complex Form Data Entry'!G142</f>
        <v>0</v>
      </c>
      <c r="K91" s="78">
        <f>'2b.  Complex Form Data Entry'!H142</f>
        <v>0</v>
      </c>
      <c r="L91" s="77">
        <f t="shared" si="10"/>
        <v>0</v>
      </c>
      <c r="M91" s="78">
        <f>'2b.  Complex Form Data Entry'!I142</f>
        <v>0</v>
      </c>
      <c r="N91" s="78">
        <f>'2b.  Complex Form Data Entry'!J142</f>
        <v>0</v>
      </c>
      <c r="O91" s="77">
        <f t="shared" si="11"/>
        <v>0</v>
      </c>
      <c r="P91" s="78">
        <f>'2b.  Complex Form Data Entry'!K142</f>
        <v>0</v>
      </c>
      <c r="Q91" s="78">
        <f>'2b.  Complex Form Data Entry'!L142</f>
        <v>0</v>
      </c>
      <c r="R91" s="77">
        <f t="shared" si="12"/>
        <v>0</v>
      </c>
      <c r="S91" s="100">
        <f>'2b.  Complex Form Data Entry'!M142</f>
        <v>0</v>
      </c>
      <c r="T91" s="11"/>
    </row>
    <row r="92" spans="1:20" ht="14.25">
      <c r="A92" s="18"/>
      <c r="B92" s="385" t="s">
        <v>76</v>
      </c>
      <c r="C92" s="386"/>
      <c r="D92" s="43"/>
      <c r="E92" s="43"/>
      <c r="F92" s="43"/>
      <c r="G92" s="43"/>
      <c r="H92" s="194" t="str">
        <f>IF('2b.  Complex Form Data Entry'!E143="","  ",'2b.  Complex Form Data Entry'!E143)</f>
        <v xml:space="preserve">  </v>
      </c>
      <c r="I92" s="78">
        <f>'2b.  Complex Form Data Entry'!N143</f>
        <v>0</v>
      </c>
      <c r="J92" s="78">
        <f>'2b.  Complex Form Data Entry'!G143</f>
        <v>0</v>
      </c>
      <c r="K92" s="78">
        <f>'2b.  Complex Form Data Entry'!H143</f>
        <v>0</v>
      </c>
      <c r="L92" s="77">
        <f t="shared" si="10"/>
        <v>0</v>
      </c>
      <c r="M92" s="78">
        <f>'2b.  Complex Form Data Entry'!I143</f>
        <v>0</v>
      </c>
      <c r="N92" s="78">
        <f>'2b.  Complex Form Data Entry'!J143</f>
        <v>0</v>
      </c>
      <c r="O92" s="77">
        <f t="shared" si="11"/>
        <v>0</v>
      </c>
      <c r="P92" s="78">
        <f>'2b.  Complex Form Data Entry'!K143</f>
        <v>0</v>
      </c>
      <c r="Q92" s="78">
        <f>'2b.  Complex Form Data Entry'!L143</f>
        <v>0</v>
      </c>
      <c r="R92" s="77">
        <f t="shared" si="12"/>
        <v>0</v>
      </c>
      <c r="S92" s="100">
        <f>'2b.  Complex Form Data Entry'!M143</f>
        <v>0</v>
      </c>
      <c r="T92" s="11"/>
    </row>
    <row r="93" spans="1:20" ht="12.75" customHeight="1">
      <c r="A93" s="25"/>
      <c r="B93" s="26"/>
      <c r="C93" s="27" t="s">
        <v>133</v>
      </c>
      <c r="D93" s="28"/>
      <c r="E93" s="28"/>
      <c r="F93" s="28"/>
      <c r="G93" s="28"/>
      <c r="H93" s="195"/>
      <c r="I93" s="60">
        <f aca="true" t="shared" si="21" ref="I93:S93">SUM(I86:I92)</f>
        <v>0</v>
      </c>
      <c r="J93" s="60">
        <f t="shared" si="21"/>
        <v>0</v>
      </c>
      <c r="K93" s="60">
        <f t="shared" si="21"/>
        <v>0</v>
      </c>
      <c r="L93" s="60">
        <f t="shared" si="10"/>
        <v>0</v>
      </c>
      <c r="M93" s="60">
        <f t="shared" si="21"/>
        <v>0</v>
      </c>
      <c r="N93" s="60">
        <f t="shared" si="21"/>
        <v>0</v>
      </c>
      <c r="O93" s="60">
        <f t="shared" si="11"/>
        <v>0</v>
      </c>
      <c r="P93" s="60">
        <f aca="true" t="shared" si="22" ref="P93:Q93">SUM(P86:P92)</f>
        <v>0</v>
      </c>
      <c r="Q93" s="60">
        <f t="shared" si="22"/>
        <v>0</v>
      </c>
      <c r="R93" s="60">
        <f t="shared" si="12"/>
        <v>0</v>
      </c>
      <c r="S93" s="61">
        <f t="shared" si="21"/>
        <v>0</v>
      </c>
      <c r="T93" s="11"/>
    </row>
    <row r="94" spans="1:19" ht="3" customHeight="1">
      <c r="A94" s="29"/>
      <c r="B94" s="2"/>
      <c r="C94" s="2"/>
      <c r="D94" s="30"/>
      <c r="E94" s="30"/>
      <c r="F94" s="30"/>
      <c r="G94" s="31"/>
      <c r="H94" s="196"/>
      <c r="I94" s="32"/>
      <c r="J94" s="33"/>
      <c r="K94" s="33"/>
      <c r="L94" s="77">
        <f t="shared" si="10"/>
        <v>0</v>
      </c>
      <c r="M94" s="34"/>
      <c r="N94" s="33"/>
      <c r="O94" s="77">
        <f t="shared" si="11"/>
        <v>0</v>
      </c>
      <c r="P94" s="33"/>
      <c r="Q94" s="33"/>
      <c r="R94" s="77">
        <f t="shared" si="12"/>
        <v>0</v>
      </c>
      <c r="S94" s="35"/>
    </row>
    <row r="95" spans="1:20" ht="15" thickBot="1">
      <c r="A95" s="5"/>
      <c r="B95" s="6"/>
      <c r="C95" s="273" t="s">
        <v>134</v>
      </c>
      <c r="D95" s="7"/>
      <c r="E95" s="7"/>
      <c r="F95" s="7"/>
      <c r="G95" s="20"/>
      <c r="H95" s="197"/>
      <c r="I95" s="53">
        <f aca="true" t="shared" si="23" ref="I95:S95">I73+I63+I53+I43+I83+I93</f>
        <v>0</v>
      </c>
      <c r="J95" s="53">
        <f t="shared" si="23"/>
        <v>0</v>
      </c>
      <c r="K95" s="53">
        <f t="shared" si="23"/>
        <v>0</v>
      </c>
      <c r="L95" s="53">
        <f t="shared" si="10"/>
        <v>0</v>
      </c>
      <c r="M95" s="53">
        <f t="shared" si="23"/>
        <v>0</v>
      </c>
      <c r="N95" s="53">
        <f t="shared" si="23"/>
        <v>0</v>
      </c>
      <c r="O95" s="53">
        <f t="shared" si="11"/>
        <v>0</v>
      </c>
      <c r="P95" s="53">
        <f aca="true" t="shared" si="24" ref="P95:Q95">P73+P63+P53+P43+P83+P93</f>
        <v>0</v>
      </c>
      <c r="Q95" s="53">
        <f t="shared" si="24"/>
        <v>0</v>
      </c>
      <c r="R95" s="53">
        <f t="shared" si="12"/>
        <v>0</v>
      </c>
      <c r="S95" s="62">
        <f t="shared" si="23"/>
        <v>0</v>
      </c>
      <c r="T95" s="4"/>
    </row>
    <row r="96" spans="1:20" ht="3" customHeight="1">
      <c r="A96" s="2"/>
      <c r="B96" s="2"/>
      <c r="C96" s="2"/>
      <c r="D96" s="2"/>
      <c r="E96" s="2"/>
      <c r="F96" s="2"/>
      <c r="G96" s="40"/>
      <c r="H96" s="40"/>
      <c r="I96" s="40"/>
      <c r="J96" s="41"/>
      <c r="K96" s="41"/>
      <c r="L96" s="41"/>
      <c r="M96" s="41"/>
      <c r="N96" s="41"/>
      <c r="O96" s="41"/>
      <c r="P96" s="41"/>
      <c r="Q96" s="41"/>
      <c r="R96" s="41"/>
      <c r="S96" s="4"/>
      <c r="T96" s="4"/>
    </row>
    <row r="97" spans="1:20" ht="18.75">
      <c r="A97" s="411" t="s">
        <v>155</v>
      </c>
      <c r="B97" s="411"/>
      <c r="C97" s="411"/>
      <c r="D97" s="411"/>
      <c r="E97" s="411"/>
      <c r="F97" s="411"/>
      <c r="G97" s="411"/>
      <c r="H97" s="411"/>
      <c r="I97" s="411"/>
      <c r="J97" s="411"/>
      <c r="K97" s="411"/>
      <c r="L97" s="411"/>
      <c r="M97" s="411"/>
      <c r="N97" s="411"/>
      <c r="O97" s="411"/>
      <c r="P97" s="411"/>
      <c r="Q97" s="411"/>
      <c r="R97" s="411"/>
      <c r="S97" s="411"/>
      <c r="T97" s="1"/>
    </row>
    <row r="98" spans="1:20" ht="3" customHeight="1" thickBot="1">
      <c r="A98" s="39"/>
      <c r="B98" s="39"/>
      <c r="C98" s="39"/>
      <c r="D98" s="39"/>
      <c r="E98" s="39"/>
      <c r="F98" s="39"/>
      <c r="G98" s="39"/>
      <c r="H98" s="39"/>
      <c r="I98" s="39"/>
      <c r="J98" s="39"/>
      <c r="K98" s="39"/>
      <c r="L98" s="39"/>
      <c r="M98" s="39"/>
      <c r="N98" s="39"/>
      <c r="O98" s="39"/>
      <c r="P98" s="39"/>
      <c r="Q98" s="39"/>
      <c r="R98" s="39"/>
      <c r="S98" s="1"/>
      <c r="T98" s="1"/>
    </row>
    <row r="99" spans="1:20" ht="18" customHeight="1" thickBot="1" thickTop="1">
      <c r="A99" s="413" t="s">
        <v>113</v>
      </c>
      <c r="B99" s="413"/>
      <c r="C99" s="413"/>
      <c r="D99" s="413"/>
      <c r="E99" s="413"/>
      <c r="F99" s="413"/>
      <c r="G99" s="413"/>
      <c r="H99" s="413"/>
      <c r="I99" s="413"/>
      <c r="J99" s="413"/>
      <c r="K99" s="413"/>
      <c r="L99" s="413"/>
      <c r="M99" s="413"/>
      <c r="N99" s="413"/>
      <c r="O99" s="413"/>
      <c r="P99" s="413"/>
      <c r="Q99" s="413"/>
      <c r="R99" s="413"/>
      <c r="S99" s="413"/>
      <c r="T99" s="1"/>
    </row>
    <row r="100" spans="1:20" ht="3" customHeight="1" thickBot="1" thickTop="1">
      <c r="A100" s="398"/>
      <c r="B100" s="399"/>
      <c r="C100" s="399"/>
      <c r="D100" s="399"/>
      <c r="E100" s="399"/>
      <c r="F100" s="399"/>
      <c r="G100" s="399"/>
      <c r="H100" s="399"/>
      <c r="I100" s="399"/>
      <c r="J100" s="399"/>
      <c r="K100" s="399"/>
      <c r="L100" s="399"/>
      <c r="M100" s="399"/>
      <c r="N100" s="399"/>
      <c r="O100" s="399"/>
      <c r="P100" s="399"/>
      <c r="Q100" s="399"/>
      <c r="R100" s="399"/>
      <c r="S100" s="399"/>
      <c r="T100" s="1"/>
    </row>
    <row r="101" spans="1:19" ht="14.25">
      <c r="A101" s="408" t="s">
        <v>114</v>
      </c>
      <c r="B101" s="406"/>
      <c r="C101" s="406"/>
      <c r="D101" s="406"/>
      <c r="E101" s="406"/>
      <c r="F101" s="406"/>
      <c r="G101" s="406"/>
      <c r="H101" s="406"/>
      <c r="I101" s="406"/>
      <c r="J101" s="406"/>
      <c r="K101" s="406"/>
      <c r="L101" s="406"/>
      <c r="M101" s="406"/>
      <c r="N101" s="406"/>
      <c r="O101" s="406"/>
      <c r="P101" s="406"/>
      <c r="Q101" s="406"/>
      <c r="R101" s="406"/>
      <c r="S101" s="407"/>
    </row>
    <row r="102" spans="1:20" ht="14.25">
      <c r="A102" s="404" t="s">
        <v>10</v>
      </c>
      <c r="B102" s="405"/>
      <c r="C102" s="403" t="str">
        <f>IF('2b.  Complex Form Data Entry'!G11="","   ",'2b.  Complex Form Data Entry'!G11)</f>
        <v xml:space="preserve">   </v>
      </c>
      <c r="D102" s="403"/>
      <c r="E102" s="403"/>
      <c r="F102" s="403"/>
      <c r="G102" s="403"/>
      <c r="H102" s="403"/>
      <c r="I102" s="403"/>
      <c r="J102" s="403"/>
      <c r="L102" s="325" t="s">
        <v>22</v>
      </c>
      <c r="M102" s="325"/>
      <c r="O102" s="69"/>
      <c r="Q102" s="69"/>
      <c r="R102" s="294" t="str">
        <f>IF('2b.  Complex Form Data Entry'!G117="","   ",'2b.  Complex Form Data Entry'!G117)</f>
        <v xml:space="preserve">   </v>
      </c>
      <c r="S102" s="68" t="s">
        <v>115</v>
      </c>
      <c r="T102" s="10"/>
    </row>
    <row r="103" spans="1:20" ht="13.5" customHeight="1">
      <c r="A103" s="409" t="s">
        <v>116</v>
      </c>
      <c r="B103" s="400"/>
      <c r="C103" s="410" t="str">
        <f>IF('2b.  Complex Form Data Entry'!G12="","   ",'2b.  Complex Form Data Entry'!G12)</f>
        <v xml:space="preserve">   </v>
      </c>
      <c r="D103" s="410"/>
      <c r="E103" s="410"/>
      <c r="F103" s="410"/>
      <c r="G103" s="410"/>
      <c r="H103" s="410"/>
      <c r="I103" s="410"/>
      <c r="J103" s="410"/>
      <c r="L103" s="321" t="s">
        <v>24</v>
      </c>
      <c r="M103" s="321"/>
      <c r="P103" s="70"/>
      <c r="Q103" s="70"/>
      <c r="R103" s="295">
        <f>'2b.  Complex Form Data Entry'!G118</f>
        <v>0</v>
      </c>
      <c r="S103" s="51"/>
      <c r="T103" s="10"/>
    </row>
    <row r="104" spans="1:20" ht="13.5" customHeight="1">
      <c r="A104" s="401" t="s">
        <v>18</v>
      </c>
      <c r="B104" s="402"/>
      <c r="C104" s="322" t="str">
        <f>IF('2b.  Complex Form Data Entry'!G15="","   ",'2b.  Complex Form Data Entry'!G15)</f>
        <v xml:space="preserve">   </v>
      </c>
      <c r="E104" s="322"/>
      <c r="F104" s="402" t="s">
        <v>20</v>
      </c>
      <c r="G104" s="402"/>
      <c r="H104" s="302" t="str">
        <f>IF('2b.  Complex Form Data Entry'!G15=""," ",'2b.  Complex Form Data Entry'!G16)</f>
        <v xml:space="preserve"> </v>
      </c>
      <c r="I104" s="322"/>
      <c r="J104" s="322"/>
      <c r="L104" s="400" t="s">
        <v>14</v>
      </c>
      <c r="M104" s="400"/>
      <c r="N104" s="400"/>
      <c r="O104" s="400"/>
      <c r="P104" s="71"/>
      <c r="Q104" s="71"/>
      <c r="R104" s="322" t="str">
        <f>IF('2b.  Complex Form Data Entry'!G13="","   ",'2b.  Complex Form Data Entry'!G13)</f>
        <v xml:space="preserve">   </v>
      </c>
      <c r="S104" s="301"/>
      <c r="T104" s="10"/>
    </row>
    <row r="105" spans="1:20" ht="13.5" customHeight="1">
      <c r="A105" s="401" t="s">
        <v>117</v>
      </c>
      <c r="B105" s="402"/>
      <c r="C105" s="309"/>
      <c r="D105" s="322"/>
      <c r="E105" s="322"/>
      <c r="F105" s="402" t="s">
        <v>118</v>
      </c>
      <c r="G105" s="402"/>
      <c r="H105" s="322"/>
      <c r="I105" s="322"/>
      <c r="J105" s="322"/>
      <c r="L105" s="400" t="s">
        <v>16</v>
      </c>
      <c r="M105" s="400"/>
      <c r="N105" s="400"/>
      <c r="O105" s="400"/>
      <c r="P105" s="52"/>
      <c r="Q105" s="52"/>
      <c r="R105" s="322" t="str">
        <f>IF('2b.  Complex Form Data Entry'!G14="","   ",'2b.  Complex Form Data Entry'!G14)</f>
        <v xml:space="preserve">   </v>
      </c>
      <c r="S105" s="301"/>
      <c r="T105" s="10"/>
    </row>
    <row r="106" spans="1:20" ht="12.75">
      <c r="A106" s="303" t="s">
        <v>9</v>
      </c>
      <c r="B106" s="304"/>
      <c r="C106" s="419" t="str">
        <f>IF('2b.  Complex Form Data Entry'!G10=""," ",'2b.  Complex Form Data Entry'!G10)</f>
        <v xml:space="preserve"> </v>
      </c>
      <c r="D106" s="419"/>
      <c r="E106" s="419"/>
      <c r="F106" s="419"/>
      <c r="G106" s="419"/>
      <c r="H106" s="419"/>
      <c r="I106" s="419"/>
      <c r="J106" s="419"/>
      <c r="K106" s="419"/>
      <c r="L106" s="419"/>
      <c r="M106" s="419"/>
      <c r="N106" s="419"/>
      <c r="O106" s="419"/>
      <c r="P106" s="419"/>
      <c r="Q106" s="419"/>
      <c r="R106" s="419"/>
      <c r="S106" s="420"/>
      <c r="T106" s="10"/>
    </row>
    <row r="107" spans="1:20" ht="13.5" thickBot="1">
      <c r="A107" s="305"/>
      <c r="B107" s="306"/>
      <c r="C107" s="421"/>
      <c r="D107" s="421"/>
      <c r="E107" s="421"/>
      <c r="F107" s="421"/>
      <c r="G107" s="421"/>
      <c r="H107" s="421"/>
      <c r="I107" s="421"/>
      <c r="J107" s="421"/>
      <c r="K107" s="421"/>
      <c r="L107" s="421"/>
      <c r="M107" s="421"/>
      <c r="N107" s="421"/>
      <c r="O107" s="421"/>
      <c r="P107" s="421"/>
      <c r="Q107" s="421"/>
      <c r="R107" s="421"/>
      <c r="S107" s="422"/>
      <c r="T107" s="10"/>
    </row>
    <row r="108" spans="1:20" ht="18.75" customHeight="1" thickBot="1" thickTop="1">
      <c r="A108" s="412" t="s">
        <v>135</v>
      </c>
      <c r="B108" s="412"/>
      <c r="C108" s="412"/>
      <c r="D108" s="412"/>
      <c r="E108" s="412"/>
      <c r="F108" s="412"/>
      <c r="G108" s="412"/>
      <c r="H108" s="412"/>
      <c r="I108" s="412"/>
      <c r="J108" s="412"/>
      <c r="K108" s="412"/>
      <c r="L108" s="412"/>
      <c r="M108" s="412"/>
      <c r="N108" s="412"/>
      <c r="O108" s="412"/>
      <c r="P108" s="412"/>
      <c r="Q108" s="412"/>
      <c r="R108" s="412"/>
      <c r="S108" s="412"/>
      <c r="T108" s="4"/>
    </row>
    <row r="109" spans="1:20" ht="3" customHeight="1" thickTop="1">
      <c r="A109" s="2"/>
      <c r="B109" s="2"/>
      <c r="C109" s="2"/>
      <c r="D109" s="2"/>
      <c r="E109" s="2"/>
      <c r="F109" s="2"/>
      <c r="G109" s="40"/>
      <c r="H109" s="40"/>
      <c r="I109" s="40"/>
      <c r="J109" s="41"/>
      <c r="K109" s="41"/>
      <c r="L109" s="41"/>
      <c r="M109" s="41"/>
      <c r="N109" s="41"/>
      <c r="O109" s="41"/>
      <c r="P109" s="41"/>
      <c r="Q109" s="41"/>
      <c r="R109" s="41"/>
      <c r="S109" s="4"/>
      <c r="T109" s="4"/>
    </row>
    <row r="110" spans="1:20" ht="15.75">
      <c r="A110" s="36" t="s">
        <v>136</v>
      </c>
      <c r="B110" s="2"/>
      <c r="C110" s="2"/>
      <c r="D110" s="2"/>
      <c r="E110" s="2"/>
      <c r="F110" s="2"/>
      <c r="G110" s="40"/>
      <c r="H110" s="40"/>
      <c r="I110" s="40"/>
      <c r="J110" s="41"/>
      <c r="K110" s="41"/>
      <c r="L110" s="41"/>
      <c r="M110" s="41"/>
      <c r="N110" s="41"/>
      <c r="O110" s="41"/>
      <c r="P110" s="41"/>
      <c r="Q110" s="41"/>
      <c r="R110" s="41"/>
      <c r="S110" s="41"/>
      <c r="T110" s="41"/>
    </row>
    <row r="111" spans="1:20" ht="3" customHeight="1" thickBot="1">
      <c r="A111" s="2"/>
      <c r="B111" s="2"/>
      <c r="C111" s="2"/>
      <c r="D111" s="2"/>
      <c r="E111" s="2"/>
      <c r="F111" s="2"/>
      <c r="G111" s="40"/>
      <c r="H111" s="40"/>
      <c r="I111" s="40"/>
      <c r="J111" s="41"/>
      <c r="K111" s="41"/>
      <c r="L111" s="41"/>
      <c r="M111" s="41"/>
      <c r="N111" s="41"/>
      <c r="O111" s="41"/>
      <c r="P111" s="41"/>
      <c r="Q111" s="41"/>
      <c r="R111" s="41"/>
      <c r="S111" s="41"/>
      <c r="T111" s="41"/>
    </row>
    <row r="112" spans="1:20" ht="15" customHeight="1">
      <c r="A112" s="390" t="s">
        <v>79</v>
      </c>
      <c r="B112" s="391"/>
      <c r="C112" s="392"/>
      <c r="D112" s="425" t="s">
        <v>137</v>
      </c>
      <c r="E112" s="425" t="s">
        <v>30</v>
      </c>
      <c r="F112" s="447" t="s">
        <v>31</v>
      </c>
      <c r="G112" s="425" t="s">
        <v>80</v>
      </c>
      <c r="H112" s="438" t="s">
        <v>94</v>
      </c>
      <c r="I112" s="290"/>
      <c r="J112" s="181">
        <f>'2b.  Complex Form Data Entry'!G19</f>
        <v>2019</v>
      </c>
      <c r="K112" s="323">
        <f>'2b.  Complex Form Data Entry'!H155</f>
        <v>2020</v>
      </c>
      <c r="L112" s="449" t="str">
        <f>CONCATENATE(L34," Appropriation Change")</f>
        <v>2019 / 2020 Appropriation Change</v>
      </c>
      <c r="O112" s="278"/>
      <c r="P112" s="278"/>
      <c r="Q112" s="278"/>
      <c r="R112" s="431" t="s">
        <v>156</v>
      </c>
      <c r="S112" s="432"/>
      <c r="T112" s="41"/>
    </row>
    <row r="113" spans="1:20" ht="37.5" customHeight="1" thickBot="1">
      <c r="A113" s="393"/>
      <c r="B113" s="394"/>
      <c r="C113" s="395"/>
      <c r="D113" s="426"/>
      <c r="E113" s="426"/>
      <c r="F113" s="448"/>
      <c r="G113" s="426"/>
      <c r="H113" s="439"/>
      <c r="I113" s="291"/>
      <c r="J113" s="182" t="s">
        <v>96</v>
      </c>
      <c r="K113" s="324" t="str">
        <f>'2b.  Complex Form Data Entry'!H156</f>
        <v>Allocation Change</v>
      </c>
      <c r="L113" s="450"/>
      <c r="O113" s="278"/>
      <c r="P113" s="278"/>
      <c r="Q113" s="278"/>
      <c r="R113" s="433"/>
      <c r="S113" s="434"/>
      <c r="T113" s="41"/>
    </row>
    <row r="114" spans="1:20" ht="47.25" customHeight="1">
      <c r="A114" s="96" t="str">
        <f>IF('2b.  Complex Form Data Entry'!C157="","   ",'2b.  Complex Form Data Entry'!C157)</f>
        <v xml:space="preserve">   </v>
      </c>
      <c r="B114" s="75"/>
      <c r="C114" s="75"/>
      <c r="D114" s="172" t="str">
        <f>IF(A114="   ","   ",IF(A114='2b.  Complex Form Data Entry'!$G$21,'2b.  Complex Form Data Entry'!J$21,IF(A114='2b.  Complex Form Data Entry'!$G$22,'2b.  Complex Form Data Entry'!J$22,IF(A114='2b.  Complex Form Data Entry'!$G$23,'2b.  Complex Form Data Entry'!J$23,IF(A114='2b.  Complex Form Data Entry'!$G$24,'2b.  Complex Form Data Entry'!$J$24,IF(A114='2b.  Complex Form Data Entry'!$G$25,'2b.  Complex Form Data Entry'!J$25,IF(A114='2b.  Complex Form Data Entry'!$G$26,'2b.  Complex Form Data Entry'!J$26,"   ")))))))</f>
        <v xml:space="preserve">   </v>
      </c>
      <c r="E114" s="86" t="str">
        <f>IF(A114="   ","   ",IF(A114='2b.  Complex Form Data Entry'!$G$21,'2b.  Complex Form Data Entry'!K$21,IF(A114='2b.  Complex Form Data Entry'!$G$22,'2b.  Complex Form Data Entry'!K$22,IF(A114='2b.  Complex Form Data Entry'!$G$23,'2b.  Complex Form Data Entry'!K$23,IF(A114='2b.  Complex Form Data Entry'!$G$24,'2b.  Complex Form Data Entry'!$K$24,IF(A114='2b.  Complex Form Data Entry'!G$25,'2b.  Complex Form Data Entry'!K$25,IF(A114='2b.  Complex Form Data Entry'!G$26,'2b.  Complex Form Data Entry'!K$26,"   ")))))))</f>
        <v xml:space="preserve">   </v>
      </c>
      <c r="F114" s="172" t="str">
        <f>IF(A114="   ","   ",IF(A114='2b.  Complex Form Data Entry'!$G$21,'2b.  Complex Form Data Entry'!L$21,IF(A114='2b.  Complex Form Data Entry'!$G$22,'2b.  Complex Form Data Entry'!L$22,IF(A114='2b.  Complex Form Data Entry'!$G$23,'2b.  Complex Form Data Entry'!L$23,IF(A114='2b.  Complex Form Data Entry'!$G$24,'2b.  Complex Form Data Entry'!$L$24,IF(A114='2b.  Complex Form Data Entry'!G$25,'2b.  Complex Form Data Entry'!L$25,IF(A114='2b.  Complex Form Data Entry'!G$26,'2b.  Complex Form Data Entry'!L$26,"   ")))))))</f>
        <v xml:space="preserve">   </v>
      </c>
      <c r="G114" s="87" t="str">
        <f>IF('2b.  Complex Form Data Entry'!C157="","   ",'2b.  Complex Form Data Entry'!D157)</f>
        <v xml:space="preserve">   </v>
      </c>
      <c r="H114" s="188">
        <f>IF('2b.  Complex Form Data Entry'!F151="Y","The transaction was anticipated in the current budget; no supplemental appropriation is required.",IF(A114="","",IF('2b.  Complex Form Data Entry'!F152="Y","The cost of the transaction can be accommodated within existing appropriation authority; no supplemental appropriation is required",'2b.  Complex Form Data Entry'!E157)))</f>
        <v>0</v>
      </c>
      <c r="I114" s="292"/>
      <c r="J114" s="97">
        <f>'2b.  Complex Form Data Entry'!G157</f>
        <v>0</v>
      </c>
      <c r="K114" s="97">
        <f>'2b.  Complex Form Data Entry'!H157</f>
        <v>0</v>
      </c>
      <c r="L114" s="286">
        <f>J114+K114</f>
        <v>0</v>
      </c>
      <c r="O114" s="279"/>
      <c r="P114" s="279"/>
      <c r="Q114" s="279"/>
      <c r="R114" s="461">
        <f>'2b.  Complex Form Data Entry'!J157</f>
        <v>0</v>
      </c>
      <c r="S114" s="462"/>
      <c r="T114" s="41"/>
    </row>
    <row r="115" spans="1:20" ht="14.25">
      <c r="A115" s="96" t="str">
        <f>IF('2b.  Complex Form Data Entry'!C158="","   ",'2b.  Complex Form Data Entry'!C158)</f>
        <v xml:space="preserve">   </v>
      </c>
      <c r="B115" s="72"/>
      <c r="C115" s="72"/>
      <c r="D115" s="172" t="str">
        <f>IF(A115="   ","   ",IF(A115='2b.  Complex Form Data Entry'!$G$21,'2b.  Complex Form Data Entry'!J$21,IF(A115='2b.  Complex Form Data Entry'!$G$22,'2b.  Complex Form Data Entry'!J$22,IF(A115='2b.  Complex Form Data Entry'!$G$23,'2b.  Complex Form Data Entry'!J$23,IF(A115='2b.  Complex Form Data Entry'!$G$24,'2b.  Complex Form Data Entry'!$J$24,IF(A115='2b.  Complex Form Data Entry'!$G$25,'2b.  Complex Form Data Entry'!J$25,IF(A115='2b.  Complex Form Data Entry'!$G$26,'2b.  Complex Form Data Entry'!J$26,"   ")))))))</f>
        <v xml:space="preserve">   </v>
      </c>
      <c r="E115" s="86" t="str">
        <f>IF(A115="   ","   ",IF(A115='2b.  Complex Form Data Entry'!$G$21,'2b.  Complex Form Data Entry'!K$21,IF(A115='2b.  Complex Form Data Entry'!$G$22,'2b.  Complex Form Data Entry'!K$22,IF(A115='2b.  Complex Form Data Entry'!$G$23,'2b.  Complex Form Data Entry'!K$23,IF(A115='2b.  Complex Form Data Entry'!$G$24,'2b.  Complex Form Data Entry'!$K$24,IF(A115='2b.  Complex Form Data Entry'!G$25,'2b.  Complex Form Data Entry'!K$25,IF(A115='2b.  Complex Form Data Entry'!G$26,'2b.  Complex Form Data Entry'!K$26,"   ")))))))</f>
        <v xml:space="preserve">   </v>
      </c>
      <c r="F115" s="172" t="str">
        <f>IF(A115="   ","   ",IF(A115='2b.  Complex Form Data Entry'!$G$21,'2b.  Complex Form Data Entry'!L$21,IF(A115='2b.  Complex Form Data Entry'!$G$22,'2b.  Complex Form Data Entry'!L$22,IF(A115='2b.  Complex Form Data Entry'!$G$23,'2b.  Complex Form Data Entry'!L$23,IF(A115='2b.  Complex Form Data Entry'!$G$24,'2b.  Complex Form Data Entry'!$L$24,IF(A115='2b.  Complex Form Data Entry'!G$25,'2b.  Complex Form Data Entry'!L$25,IF(A115='2b.  Complex Form Data Entry'!G$26,'2b.  Complex Form Data Entry'!L$26,"   ")))))))</f>
        <v xml:space="preserve">   </v>
      </c>
      <c r="G115" s="87" t="str">
        <f>IF('2b.  Complex Form Data Entry'!C158="","   ",'2b.  Complex Form Data Entry'!D158)</f>
        <v xml:space="preserve">   </v>
      </c>
      <c r="H115" s="191" t="str">
        <f>IF('2b.  Complex Form Data Entry'!E158=0,"  ",'2b.  Complex Form Data Entry'!E158)</f>
        <v xml:space="preserve">  </v>
      </c>
      <c r="I115" s="292"/>
      <c r="J115" s="79">
        <f>'2b.  Complex Form Data Entry'!G158</f>
        <v>0</v>
      </c>
      <c r="K115" s="79">
        <f>'2b.  Complex Form Data Entry'!H158</f>
        <v>0</v>
      </c>
      <c r="L115" s="286">
        <f aca="true" t="shared" si="25" ref="L115:L120">J115+K115</f>
        <v>0</v>
      </c>
      <c r="O115" s="279"/>
      <c r="P115" s="279"/>
      <c r="Q115" s="279"/>
      <c r="R115" s="461">
        <f>'2b.  Complex Form Data Entry'!J158</f>
        <v>0</v>
      </c>
      <c r="S115" s="462"/>
      <c r="T115" s="41"/>
    </row>
    <row r="116" spans="1:20" ht="14.25">
      <c r="A116" s="96" t="str">
        <f>IF('2b.  Complex Form Data Entry'!C159="","   ",'2b.  Complex Form Data Entry'!C159)</f>
        <v xml:space="preserve">   </v>
      </c>
      <c r="B116" s="72"/>
      <c r="C116" s="72"/>
      <c r="D116" s="172" t="str">
        <f>IF(A116="   ","   ",IF(A116='2b.  Complex Form Data Entry'!$G$21,'2b.  Complex Form Data Entry'!J$21,IF(A116='2b.  Complex Form Data Entry'!$G$22,'2b.  Complex Form Data Entry'!J$22,IF(A116='2b.  Complex Form Data Entry'!$G$23,'2b.  Complex Form Data Entry'!J$23,IF(A116='2b.  Complex Form Data Entry'!$G$24,'2b.  Complex Form Data Entry'!$J$24,IF(A116='2b.  Complex Form Data Entry'!$G$25,'2b.  Complex Form Data Entry'!J$25,IF(A116='2b.  Complex Form Data Entry'!$G$26,'2b.  Complex Form Data Entry'!J$26,"   ")))))))</f>
        <v xml:space="preserve">   </v>
      </c>
      <c r="E116" s="86" t="str">
        <f>IF(A116="   ","   ",IF(A116='2b.  Complex Form Data Entry'!$G$21,'2b.  Complex Form Data Entry'!K$21,IF(A116='2b.  Complex Form Data Entry'!$G$22,'2b.  Complex Form Data Entry'!K$22,IF(A116='2b.  Complex Form Data Entry'!$G$23,'2b.  Complex Form Data Entry'!K$23,IF(A116='2b.  Complex Form Data Entry'!$G$24,'2b.  Complex Form Data Entry'!$K$24,IF(A116='2b.  Complex Form Data Entry'!G$25,'2b.  Complex Form Data Entry'!K$25,IF(A116='2b.  Complex Form Data Entry'!G$26,'2b.  Complex Form Data Entry'!K$26,"   ")))))))</f>
        <v xml:space="preserve">   </v>
      </c>
      <c r="F116" s="172" t="str">
        <f>IF(A116="   ","   ",IF(A116='2b.  Complex Form Data Entry'!$G$21,'2b.  Complex Form Data Entry'!L$21,IF(A116='2b.  Complex Form Data Entry'!$G$22,'2b.  Complex Form Data Entry'!L$22,IF(A116='2b.  Complex Form Data Entry'!$G$23,'2b.  Complex Form Data Entry'!L$23,IF(A116='2b.  Complex Form Data Entry'!$G$24,'2b.  Complex Form Data Entry'!$L$24,IF(A116='2b.  Complex Form Data Entry'!G$25,'2b.  Complex Form Data Entry'!L$25,IF(A116='2b.  Complex Form Data Entry'!G$26,'2b.  Complex Form Data Entry'!L$26,"   ")))))))</f>
        <v xml:space="preserve">   </v>
      </c>
      <c r="G116" s="87" t="str">
        <f>IF('2b.  Complex Form Data Entry'!C159="","   ",'2b.  Complex Form Data Entry'!D159)</f>
        <v xml:space="preserve">   </v>
      </c>
      <c r="H116" s="191" t="str">
        <f>IF('2b.  Complex Form Data Entry'!E159=0,"  ",'2b.  Complex Form Data Entry'!E159)</f>
        <v xml:space="preserve">  </v>
      </c>
      <c r="I116" s="292"/>
      <c r="J116" s="79">
        <f>'2b.  Complex Form Data Entry'!G159</f>
        <v>0</v>
      </c>
      <c r="K116" s="79">
        <f>'2b.  Complex Form Data Entry'!H159</f>
        <v>0</v>
      </c>
      <c r="L116" s="286">
        <f t="shared" si="25"/>
        <v>0</v>
      </c>
      <c r="O116" s="279"/>
      <c r="P116" s="279"/>
      <c r="Q116" s="279"/>
      <c r="R116" s="461">
        <f>'2b.  Complex Form Data Entry'!J159</f>
        <v>0</v>
      </c>
      <c r="S116" s="462"/>
      <c r="T116" s="41"/>
    </row>
    <row r="117" spans="1:20" ht="14.25">
      <c r="A117" s="96" t="str">
        <f>IF('2b.  Complex Form Data Entry'!C160="","   ",'2b.  Complex Form Data Entry'!C160)</f>
        <v xml:space="preserve">   </v>
      </c>
      <c r="B117" s="72"/>
      <c r="C117" s="72"/>
      <c r="D117" s="172" t="str">
        <f>IF(A117="   ","   ",IF(A117='2b.  Complex Form Data Entry'!$G$21,'2b.  Complex Form Data Entry'!J$21,IF(A117='2b.  Complex Form Data Entry'!$G$22,'2b.  Complex Form Data Entry'!J$22,IF(A117='2b.  Complex Form Data Entry'!$G$23,'2b.  Complex Form Data Entry'!J$23,IF(A117='2b.  Complex Form Data Entry'!$G$24,'2b.  Complex Form Data Entry'!$J$24,IF(A117='2b.  Complex Form Data Entry'!$G$25,'2b.  Complex Form Data Entry'!J$25,IF(A117='2b.  Complex Form Data Entry'!$G$26,'2b.  Complex Form Data Entry'!J$26,"   ")))))))</f>
        <v xml:space="preserve">   </v>
      </c>
      <c r="E117" s="86" t="str">
        <f>IF(A117="   ","   ",IF(A117='2b.  Complex Form Data Entry'!$G$21,'2b.  Complex Form Data Entry'!K$21,IF(A117='2b.  Complex Form Data Entry'!$G$22,'2b.  Complex Form Data Entry'!K$22,IF(A117='2b.  Complex Form Data Entry'!$G$23,'2b.  Complex Form Data Entry'!K$23,IF(A117='2b.  Complex Form Data Entry'!$G$24,'2b.  Complex Form Data Entry'!$K$24,IF(A117='2b.  Complex Form Data Entry'!G$25,'2b.  Complex Form Data Entry'!K$25,IF(A117='2b.  Complex Form Data Entry'!G$26,'2b.  Complex Form Data Entry'!K$26,"   ")))))))</f>
        <v xml:space="preserve">   </v>
      </c>
      <c r="F117" s="172" t="str">
        <f>IF(A117="   ","   ",IF(A117='2b.  Complex Form Data Entry'!$G$21,'2b.  Complex Form Data Entry'!L$21,IF(A117='2b.  Complex Form Data Entry'!$G$22,'2b.  Complex Form Data Entry'!L$22,IF(A117='2b.  Complex Form Data Entry'!$G$23,'2b.  Complex Form Data Entry'!L$23,IF(A117='2b.  Complex Form Data Entry'!$G$24,'2b.  Complex Form Data Entry'!$L$24,IF(A117='2b.  Complex Form Data Entry'!G$25,'2b.  Complex Form Data Entry'!L$25,IF(A117='2b.  Complex Form Data Entry'!G$26,'2b.  Complex Form Data Entry'!L$26,"   ")))))))</f>
        <v xml:space="preserve">   </v>
      </c>
      <c r="G117" s="87" t="str">
        <f>IF('2b.  Complex Form Data Entry'!C160="","   ",'2b.  Complex Form Data Entry'!D160)</f>
        <v xml:space="preserve">   </v>
      </c>
      <c r="H117" s="191" t="str">
        <f>IF('2b.  Complex Form Data Entry'!E160=0,"  ",'2b.  Complex Form Data Entry'!E160)</f>
        <v xml:space="preserve">  </v>
      </c>
      <c r="I117" s="292"/>
      <c r="J117" s="79">
        <f>'2b.  Complex Form Data Entry'!G160</f>
        <v>0</v>
      </c>
      <c r="K117" s="79">
        <f>'2b.  Complex Form Data Entry'!H160</f>
        <v>0</v>
      </c>
      <c r="L117" s="286">
        <f t="shared" si="25"/>
        <v>0</v>
      </c>
      <c r="O117" s="279"/>
      <c r="P117" s="279"/>
      <c r="Q117" s="279"/>
      <c r="R117" s="461">
        <f>'2b.  Complex Form Data Entry'!J160</f>
        <v>0</v>
      </c>
      <c r="S117" s="462"/>
      <c r="T117" s="41"/>
    </row>
    <row r="118" spans="1:20" ht="14.25">
      <c r="A118" s="96" t="str">
        <f>IF('2b.  Complex Form Data Entry'!C161="","   ",'2b.  Complex Form Data Entry'!C161)</f>
        <v xml:space="preserve">   </v>
      </c>
      <c r="B118" s="72"/>
      <c r="C118" s="72"/>
      <c r="D118" s="172" t="str">
        <f>IF(A118="   ","   ",IF(A118='2b.  Complex Form Data Entry'!$G$21,'2b.  Complex Form Data Entry'!J$21,IF(A118='2b.  Complex Form Data Entry'!$G$22,'2b.  Complex Form Data Entry'!J$22,IF(A118='2b.  Complex Form Data Entry'!$G$23,'2b.  Complex Form Data Entry'!J$23,IF(A118='2b.  Complex Form Data Entry'!$G$24,'2b.  Complex Form Data Entry'!$J$24,IF(A118='2b.  Complex Form Data Entry'!$G$25,'2b.  Complex Form Data Entry'!J$25,IF(A118='2b.  Complex Form Data Entry'!$G$26,'2b.  Complex Form Data Entry'!J$26,"   ")))))))</f>
        <v xml:space="preserve">   </v>
      </c>
      <c r="E118" s="86" t="str">
        <f>IF(A118="   ","   ",IF(A118='2b.  Complex Form Data Entry'!$G$21,'2b.  Complex Form Data Entry'!K$21,IF(A118='2b.  Complex Form Data Entry'!$G$22,'2b.  Complex Form Data Entry'!K$22,IF(A118='2b.  Complex Form Data Entry'!$G$23,'2b.  Complex Form Data Entry'!K$23,IF(A118='2b.  Complex Form Data Entry'!$G$24,'2b.  Complex Form Data Entry'!$K$24,IF(A118='2b.  Complex Form Data Entry'!G$25,'2b.  Complex Form Data Entry'!K$25,IF(A118='2b.  Complex Form Data Entry'!G$26,'2b.  Complex Form Data Entry'!K$26,"   ")))))))</f>
        <v xml:space="preserve">   </v>
      </c>
      <c r="F118" s="172" t="str">
        <f>IF(A118="   ","   ",IF(A118='2b.  Complex Form Data Entry'!$G$21,'2b.  Complex Form Data Entry'!L$21,IF(A118='2b.  Complex Form Data Entry'!$G$22,'2b.  Complex Form Data Entry'!L$22,IF(A118='2b.  Complex Form Data Entry'!$G$23,'2b.  Complex Form Data Entry'!L$23,IF(A118='2b.  Complex Form Data Entry'!$G$24,'2b.  Complex Form Data Entry'!$L$24,IF(A118='2b.  Complex Form Data Entry'!G$25,'2b.  Complex Form Data Entry'!L$25,IF(A118='2b.  Complex Form Data Entry'!G$26,'2b.  Complex Form Data Entry'!L$26,"   ")))))))</f>
        <v xml:space="preserve">   </v>
      </c>
      <c r="G118" s="87" t="str">
        <f>IF('2b.  Complex Form Data Entry'!C161="","   ",'2b.  Complex Form Data Entry'!D161)</f>
        <v xml:space="preserve">   </v>
      </c>
      <c r="H118" s="191" t="str">
        <f>IF('2b.  Complex Form Data Entry'!E161=0,"  ",'2b.  Complex Form Data Entry'!E161)</f>
        <v xml:space="preserve">  </v>
      </c>
      <c r="I118" s="292"/>
      <c r="J118" s="79">
        <f>'2b.  Complex Form Data Entry'!G161</f>
        <v>0</v>
      </c>
      <c r="K118" s="79">
        <f>'2b.  Complex Form Data Entry'!H161</f>
        <v>0</v>
      </c>
      <c r="L118" s="286">
        <f t="shared" si="25"/>
        <v>0</v>
      </c>
      <c r="O118" s="279"/>
      <c r="P118" s="279"/>
      <c r="Q118" s="279"/>
      <c r="R118" s="461">
        <f>'2b.  Complex Form Data Entry'!J161</f>
        <v>0</v>
      </c>
      <c r="S118" s="462"/>
      <c r="T118" s="41"/>
    </row>
    <row r="119" spans="1:20" ht="14.25">
      <c r="A119" s="96" t="str">
        <f>IF('2b.  Complex Form Data Entry'!C162="","   ",'2b.  Complex Form Data Entry'!C162)</f>
        <v xml:space="preserve">   </v>
      </c>
      <c r="B119" s="72"/>
      <c r="C119" s="72"/>
      <c r="D119" s="172" t="str">
        <f>IF(A119="   ","   ",IF(A119='2b.  Complex Form Data Entry'!$G$21,'2b.  Complex Form Data Entry'!J$21,IF(A119='2b.  Complex Form Data Entry'!$G$22,'2b.  Complex Form Data Entry'!J$22,IF(A119='2b.  Complex Form Data Entry'!$G$23,'2b.  Complex Form Data Entry'!J$23,IF(A119='2b.  Complex Form Data Entry'!$G$24,'2b.  Complex Form Data Entry'!$J$24,IF(A119='2b.  Complex Form Data Entry'!$G$25,'2b.  Complex Form Data Entry'!J$25,IF(A119='2b.  Complex Form Data Entry'!$G$26,'2b.  Complex Form Data Entry'!J$26,"   ")))))))</f>
        <v xml:space="preserve">   </v>
      </c>
      <c r="E119" s="86" t="str">
        <f>IF(A119="   ","   ",IF(A119='2b.  Complex Form Data Entry'!$G$21,'2b.  Complex Form Data Entry'!K$21,IF(A119='2b.  Complex Form Data Entry'!$G$22,'2b.  Complex Form Data Entry'!K$22,IF(A119='2b.  Complex Form Data Entry'!$G$23,'2b.  Complex Form Data Entry'!K$23,IF(A119='2b.  Complex Form Data Entry'!$G$24,'2b.  Complex Form Data Entry'!$K$24,IF(A119='2b.  Complex Form Data Entry'!G$25,'2b.  Complex Form Data Entry'!K$25,IF(A119='2b.  Complex Form Data Entry'!G$26,'2b.  Complex Form Data Entry'!K$26,"   ")))))))</f>
        <v xml:space="preserve">   </v>
      </c>
      <c r="F119" s="172" t="str">
        <f>IF(A119="   ","   ",IF(A119='2b.  Complex Form Data Entry'!$G$21,'2b.  Complex Form Data Entry'!L$21,IF(A119='2b.  Complex Form Data Entry'!$G$22,'2b.  Complex Form Data Entry'!L$22,IF(A119='2b.  Complex Form Data Entry'!$G$23,'2b.  Complex Form Data Entry'!L$23,IF(A119='2b.  Complex Form Data Entry'!$G$24,'2b.  Complex Form Data Entry'!$L$24,IF(A119='2b.  Complex Form Data Entry'!G$25,'2b.  Complex Form Data Entry'!L$25,IF(A119='2b.  Complex Form Data Entry'!G$26,'2b.  Complex Form Data Entry'!L$26,"   ")))))))</f>
        <v xml:space="preserve">   </v>
      </c>
      <c r="G119" s="87" t="str">
        <f>IF('2b.  Complex Form Data Entry'!C162="","   ",'2b.  Complex Form Data Entry'!D162)</f>
        <v xml:space="preserve">   </v>
      </c>
      <c r="H119" s="191" t="str">
        <f>IF('2b.  Complex Form Data Entry'!E162=0,"  ",'2b.  Complex Form Data Entry'!E162)</f>
        <v xml:space="preserve">  </v>
      </c>
      <c r="I119" s="292"/>
      <c r="J119" s="79">
        <f>'2b.  Complex Form Data Entry'!G162</f>
        <v>0</v>
      </c>
      <c r="K119" s="79">
        <f>'2b.  Complex Form Data Entry'!H162</f>
        <v>0</v>
      </c>
      <c r="L119" s="286">
        <f t="shared" si="25"/>
        <v>0</v>
      </c>
      <c r="O119" s="279"/>
      <c r="P119" s="279"/>
      <c r="Q119" s="279"/>
      <c r="R119" s="461">
        <f>'2b.  Complex Form Data Entry'!J162</f>
        <v>0</v>
      </c>
      <c r="S119" s="462"/>
      <c r="T119" s="41"/>
    </row>
    <row r="120" spans="1:20" ht="15" thickBot="1">
      <c r="A120" s="5"/>
      <c r="B120" s="6"/>
      <c r="C120" s="274" t="s">
        <v>130</v>
      </c>
      <c r="D120" s="42"/>
      <c r="E120" s="42"/>
      <c r="F120" s="42"/>
      <c r="G120" s="42"/>
      <c r="H120" s="198"/>
      <c r="I120" s="293"/>
      <c r="J120" s="63">
        <f>SUM(J114:J119)</f>
        <v>0</v>
      </c>
      <c r="K120" s="63">
        <f>SUM(K114:K119)</f>
        <v>0</v>
      </c>
      <c r="L120" s="287">
        <f t="shared" si="25"/>
        <v>0</v>
      </c>
      <c r="O120" s="280"/>
      <c r="P120" s="280"/>
      <c r="Q120" s="280"/>
      <c r="R120" s="463">
        <f>SUM(R114:S119)</f>
        <v>0</v>
      </c>
      <c r="S120" s="464"/>
      <c r="T120" s="41"/>
    </row>
    <row r="121" spans="1:20" ht="3" customHeight="1">
      <c r="A121" s="2"/>
      <c r="B121" s="2"/>
      <c r="C121" s="2"/>
      <c r="D121" s="2"/>
      <c r="E121" s="2"/>
      <c r="F121" s="2"/>
      <c r="G121" s="40"/>
      <c r="H121" s="40"/>
      <c r="I121" s="40"/>
      <c r="J121" s="41"/>
      <c r="K121" s="41"/>
      <c r="L121" s="41"/>
      <c r="M121" s="41"/>
      <c r="N121" s="41"/>
      <c r="O121" s="41"/>
      <c r="P121" s="41"/>
      <c r="Q121" s="41"/>
      <c r="R121" s="41"/>
      <c r="S121" s="41"/>
      <c r="T121" s="41"/>
    </row>
    <row r="122" spans="1:20" ht="14.25">
      <c r="A122" s="308" t="s">
        <v>139</v>
      </c>
      <c r="B122" s="308"/>
      <c r="C122" s="308"/>
      <c r="D122" s="308"/>
      <c r="E122" s="308"/>
      <c r="F122" s="308"/>
      <c r="G122" s="308"/>
      <c r="H122" s="308"/>
      <c r="I122" s="308"/>
      <c r="J122" s="3"/>
      <c r="K122" s="3"/>
      <c r="L122" s="3"/>
      <c r="M122" s="3"/>
      <c r="N122" s="3"/>
      <c r="O122" s="3"/>
      <c r="P122" s="3"/>
      <c r="Q122" s="3"/>
      <c r="R122" s="3"/>
      <c r="S122" s="4"/>
      <c r="T122" s="4"/>
    </row>
    <row r="123" spans="1:20" ht="19.5" customHeight="1">
      <c r="A123" s="296" t="s">
        <v>140</v>
      </c>
      <c r="B123" s="440" t="str">
        <f>IF('2b.  Complex Form Data Entry'!G39="Y","See note 5 below.",'2b.  Complex Form Data Entry'!D43)</f>
        <v>An NPV analysis was not performed because …</v>
      </c>
      <c r="C123" s="440"/>
      <c r="D123" s="440"/>
      <c r="E123" s="440"/>
      <c r="F123" s="440"/>
      <c r="G123" s="440"/>
      <c r="H123" s="440"/>
      <c r="I123" s="440"/>
      <c r="J123" s="440"/>
      <c r="K123" s="440"/>
      <c r="L123" s="440"/>
      <c r="M123" s="440"/>
      <c r="N123" s="440"/>
      <c r="O123" s="440"/>
      <c r="P123" s="440"/>
      <c r="Q123" s="440"/>
      <c r="R123" s="440"/>
      <c r="S123" s="440"/>
      <c r="T123" s="4"/>
    </row>
    <row r="124" spans="1:20" ht="14.25">
      <c r="A124" s="65" t="s">
        <v>141</v>
      </c>
      <c r="B124" s="435" t="s">
        <v>142</v>
      </c>
      <c r="C124" s="435"/>
      <c r="D124" s="435"/>
      <c r="E124" s="435"/>
      <c r="F124" s="435"/>
      <c r="G124" s="435"/>
      <c r="H124" s="435"/>
      <c r="I124" s="435"/>
      <c r="J124" s="435"/>
      <c r="K124" s="435"/>
      <c r="L124" s="435"/>
      <c r="M124" s="435"/>
      <c r="N124" s="435"/>
      <c r="O124" s="435"/>
      <c r="P124" s="435"/>
      <c r="Q124" s="435"/>
      <c r="R124" s="435"/>
      <c r="S124" s="435"/>
      <c r="T124" s="4"/>
    </row>
    <row r="125" spans="1:20" ht="14.25" customHeight="1">
      <c r="A125" s="66" t="s">
        <v>143</v>
      </c>
      <c r="B125" s="460" t="s">
        <v>144</v>
      </c>
      <c r="C125" s="460"/>
      <c r="D125" s="460"/>
      <c r="E125" s="460"/>
      <c r="F125" s="460"/>
      <c r="G125" s="460"/>
      <c r="H125" s="460"/>
      <c r="I125" s="460"/>
      <c r="J125" s="460"/>
      <c r="K125" s="460"/>
      <c r="L125" s="460"/>
      <c r="M125" s="460"/>
      <c r="N125" s="460"/>
      <c r="O125" s="460"/>
      <c r="P125" s="460"/>
      <c r="Q125" s="460"/>
      <c r="R125" s="460"/>
      <c r="S125" s="460"/>
      <c r="T125" s="4"/>
    </row>
    <row r="126" spans="1:20" ht="16.5" customHeight="1">
      <c r="A126" s="66" t="s">
        <v>145</v>
      </c>
      <c r="B126" s="437" t="str">
        <f>IF(OR('2b.  Complex Form Data Entry'!D52="Y",'2b.  Complex Form Data Entry'!D54="Y"),CONCATENATE('2b.  Complex Form Data Entry'!E205,'2b.  Complex Form Data Entry'!E206),"This transaction does not require the use of fund balance or reallocated grant funding.")</f>
        <v>This transaction does not require the use of fund balance or reallocated grant funding.</v>
      </c>
      <c r="C126" s="437"/>
      <c r="D126" s="437"/>
      <c r="E126" s="437"/>
      <c r="F126" s="437"/>
      <c r="G126" s="437"/>
      <c r="H126" s="437"/>
      <c r="I126" s="437"/>
      <c r="J126" s="437"/>
      <c r="K126" s="437"/>
      <c r="L126" s="437"/>
      <c r="M126" s="437"/>
      <c r="N126" s="437"/>
      <c r="O126" s="437"/>
      <c r="P126" s="437"/>
      <c r="Q126" s="437"/>
      <c r="R126" s="437"/>
      <c r="S126" s="437"/>
      <c r="T126" s="4"/>
    </row>
    <row r="127" spans="1:20" ht="14.25" customHeight="1">
      <c r="A127" s="64" t="s">
        <v>146</v>
      </c>
      <c r="B127" s="424" t="str">
        <f>IF('2b.  Complex Form Data Entry'!F166="Y",'2b.  Complex Form Data Entry'!C196,CONCATENATE('2b.  Complex Form Data Entry'!C197,'2b.  Complex Form Data Entry'!C198,'2b.  Complex Form Data Entry'!C199,'2b.  Complex Form Data Entry'!C200,'2b.  Complex Form Data Entry'!C201))</f>
        <v>The transaction involves the sale of a property and the expenditures associated with this sale are limited to transaction costs.  No long-term expenditures requiring resource backing are associated with this transaction.</v>
      </c>
      <c r="C127" s="424"/>
      <c r="D127" s="424"/>
      <c r="E127" s="424"/>
      <c r="F127" s="424"/>
      <c r="G127" s="424"/>
      <c r="H127" s="424"/>
      <c r="I127" s="424"/>
      <c r="J127" s="424"/>
      <c r="K127" s="424"/>
      <c r="L127" s="424"/>
      <c r="M127" s="424"/>
      <c r="N127" s="424"/>
      <c r="O127" s="424"/>
      <c r="P127" s="424"/>
      <c r="Q127" s="424"/>
      <c r="R127" s="424"/>
      <c r="S127" s="424"/>
      <c r="T127" s="4"/>
    </row>
    <row r="128" spans="1:20" ht="16.5" customHeight="1">
      <c r="A128" s="64" t="s">
        <v>147</v>
      </c>
      <c r="B128" s="423" t="s">
        <v>148</v>
      </c>
      <c r="C128" s="423"/>
      <c r="D128" s="423"/>
      <c r="E128" s="423"/>
      <c r="F128" s="423"/>
      <c r="G128" s="423"/>
      <c r="H128" s="423"/>
      <c r="I128" s="423"/>
      <c r="J128" s="423"/>
      <c r="K128" s="423"/>
      <c r="L128" s="423"/>
      <c r="M128" s="423"/>
      <c r="N128" s="423"/>
      <c r="O128" s="423"/>
      <c r="P128" s="423"/>
      <c r="Q128" s="423"/>
      <c r="R128" s="423"/>
      <c r="S128" s="423"/>
      <c r="T128" s="4"/>
    </row>
    <row r="129" spans="1:19" ht="14.25" customHeight="1">
      <c r="A129" s="64"/>
      <c r="B129" s="441" t="str">
        <f>'2b.  Complex Form Data Entry'!C174</f>
        <v>-</v>
      </c>
      <c r="C129" s="441"/>
      <c r="D129" s="441"/>
      <c r="E129" s="441"/>
      <c r="F129" s="441"/>
      <c r="G129" s="441"/>
      <c r="H129" s="441"/>
      <c r="I129" s="441"/>
      <c r="J129" s="441"/>
      <c r="K129" s="441"/>
      <c r="L129" s="441"/>
      <c r="M129" s="441"/>
      <c r="N129" s="441"/>
      <c r="O129" s="441"/>
      <c r="P129" s="441"/>
      <c r="Q129" s="441"/>
      <c r="R129" s="441"/>
      <c r="S129" s="441"/>
    </row>
    <row r="130" spans="1:19" ht="14.25">
      <c r="A130" s="64"/>
      <c r="B130" s="441" t="str">
        <f>'2b.  Complex Form Data Entry'!C175</f>
        <v xml:space="preserve">- </v>
      </c>
      <c r="C130" s="441"/>
      <c r="D130" s="441"/>
      <c r="E130" s="441"/>
      <c r="F130" s="441"/>
      <c r="G130" s="441"/>
      <c r="H130" s="441"/>
      <c r="I130" s="441"/>
      <c r="J130" s="441"/>
      <c r="K130" s="441"/>
      <c r="L130" s="441"/>
      <c r="M130" s="441"/>
      <c r="N130" s="441"/>
      <c r="O130" s="441"/>
      <c r="P130" s="441"/>
      <c r="Q130" s="441"/>
      <c r="R130" s="441"/>
      <c r="S130" s="441"/>
    </row>
    <row r="131" spans="1:19" ht="12.75" customHeight="1">
      <c r="A131" s="64"/>
      <c r="B131" s="441" t="str">
        <f>'2b.  Complex Form Data Entry'!C176</f>
        <v xml:space="preserve">- </v>
      </c>
      <c r="C131" s="441"/>
      <c r="D131" s="441"/>
      <c r="E131" s="441"/>
      <c r="F131" s="441"/>
      <c r="G131" s="441"/>
      <c r="H131" s="441"/>
      <c r="I131" s="441"/>
      <c r="J131" s="441"/>
      <c r="K131" s="441"/>
      <c r="L131" s="441"/>
      <c r="M131" s="441"/>
      <c r="N131" s="441"/>
      <c r="O131" s="441"/>
      <c r="P131" s="441"/>
      <c r="Q131" s="441"/>
      <c r="R131" s="441"/>
      <c r="S131" s="441"/>
    </row>
    <row r="132" spans="1:19" ht="15" customHeight="1">
      <c r="A132" s="64"/>
      <c r="B132" s="441" t="str">
        <f>'2b.  Complex Form Data Entry'!C177</f>
        <v xml:space="preserve">- </v>
      </c>
      <c r="C132" s="441"/>
      <c r="D132" s="441"/>
      <c r="E132" s="441"/>
      <c r="F132" s="441"/>
      <c r="G132" s="441"/>
      <c r="H132" s="441"/>
      <c r="I132" s="441"/>
      <c r="J132" s="441"/>
      <c r="K132" s="441"/>
      <c r="L132" s="441"/>
      <c r="M132" s="441"/>
      <c r="N132" s="441"/>
      <c r="O132" s="441"/>
      <c r="P132" s="441"/>
      <c r="Q132" s="441"/>
      <c r="R132" s="441"/>
      <c r="S132" s="441"/>
    </row>
    <row r="133" spans="1:20" ht="14.25">
      <c r="A133" s="64"/>
      <c r="B133" s="441" t="str">
        <f>'2b.  Complex Form Data Entry'!C178</f>
        <v xml:space="preserve">- </v>
      </c>
      <c r="C133" s="441"/>
      <c r="D133" s="441"/>
      <c r="E133" s="441"/>
      <c r="F133" s="441"/>
      <c r="G133" s="441"/>
      <c r="H133" s="441"/>
      <c r="I133" s="441"/>
      <c r="J133" s="441"/>
      <c r="K133" s="441"/>
      <c r="L133" s="441"/>
      <c r="M133" s="441"/>
      <c r="N133" s="441"/>
      <c r="O133" s="441"/>
      <c r="P133" s="441"/>
      <c r="Q133" s="441"/>
      <c r="R133" s="441"/>
      <c r="S133" s="441"/>
      <c r="T133" s="4"/>
    </row>
    <row r="134" spans="1:19" ht="14.25">
      <c r="A134" s="64"/>
      <c r="B134" s="441"/>
      <c r="C134" s="441"/>
      <c r="D134" s="441"/>
      <c r="E134" s="441"/>
      <c r="F134" s="441"/>
      <c r="G134" s="441"/>
      <c r="H134" s="441"/>
      <c r="I134" s="441"/>
      <c r="J134" s="441"/>
      <c r="K134" s="441"/>
      <c r="L134" s="441"/>
      <c r="M134" s="441"/>
      <c r="N134" s="441"/>
      <c r="O134" s="441"/>
      <c r="P134" s="441"/>
      <c r="Q134" s="441"/>
      <c r="R134" s="441"/>
      <c r="S134" s="441"/>
    </row>
    <row r="135" spans="1:19" ht="13.5">
      <c r="A135" t="str">
        <f>IF('2b.  Complex Form Data Entry'!C181=""," ","6.")</f>
        <v xml:space="preserve"> </v>
      </c>
      <c r="B135" s="441"/>
      <c r="C135" s="441"/>
      <c r="D135" s="441"/>
      <c r="E135" s="441"/>
      <c r="F135" s="441"/>
      <c r="G135" s="441"/>
      <c r="H135" s="441"/>
      <c r="I135" s="441"/>
      <c r="J135" s="441"/>
      <c r="K135" s="441"/>
      <c r="L135" s="441"/>
      <c r="M135" s="441"/>
      <c r="N135" s="441"/>
      <c r="O135" s="441"/>
      <c r="P135" s="441"/>
      <c r="Q135" s="441"/>
      <c r="R135" s="441"/>
      <c r="S135" s="441"/>
    </row>
    <row r="136" spans="1:19" ht="13.5">
      <c r="A136" s="66"/>
      <c r="B136" s="441"/>
      <c r="C136" s="441"/>
      <c r="D136" s="441"/>
      <c r="E136" s="441"/>
      <c r="F136" s="441"/>
      <c r="G136" s="441"/>
      <c r="H136" s="441"/>
      <c r="I136" s="441"/>
      <c r="J136" s="441"/>
      <c r="K136" s="441"/>
      <c r="L136" s="441"/>
      <c r="M136" s="441"/>
      <c r="N136" s="441"/>
      <c r="O136" s="441"/>
      <c r="P136" s="441"/>
      <c r="Q136" s="441"/>
      <c r="R136" s="441"/>
      <c r="S136" s="441"/>
    </row>
    <row r="137" spans="1:19" ht="13.5">
      <c r="A137" s="66"/>
      <c r="B137" s="441"/>
      <c r="C137" s="441"/>
      <c r="D137" s="441"/>
      <c r="E137" s="441"/>
      <c r="F137" s="441"/>
      <c r="G137" s="441"/>
      <c r="H137" s="441"/>
      <c r="I137" s="441"/>
      <c r="J137" s="441"/>
      <c r="K137" s="441"/>
      <c r="L137" s="441"/>
      <c r="M137" s="441"/>
      <c r="N137" s="441"/>
      <c r="O137" s="441"/>
      <c r="P137" s="441"/>
      <c r="Q137" s="441"/>
      <c r="R137" s="441"/>
      <c r="S137" s="441"/>
    </row>
    <row r="138" spans="1:6" ht="13.5">
      <c r="A138" s="66"/>
      <c r="D138" s="50"/>
      <c r="E138" s="47"/>
      <c r="F138" s="47"/>
    </row>
    <row r="139" spans="4:6" ht="12.75">
      <c r="D139" s="50"/>
      <c r="E139" s="47"/>
      <c r="F139" s="47"/>
    </row>
    <row r="140" spans="3:6" ht="12.75">
      <c r="C140" s="49"/>
      <c r="D140" s="50"/>
      <c r="E140" s="47"/>
      <c r="F140" s="47"/>
    </row>
  </sheetData>
  <mergeCells count="100">
    <mergeCell ref="A35:C35"/>
    <mergeCell ref="A45:C45"/>
    <mergeCell ref="A55:C55"/>
    <mergeCell ref="A65:C65"/>
    <mergeCell ref="A75:C75"/>
    <mergeCell ref="B52:C52"/>
    <mergeCell ref="B59:C59"/>
    <mergeCell ref="B60:C60"/>
    <mergeCell ref="B61:C61"/>
    <mergeCell ref="B126:S126"/>
    <mergeCell ref="B123:S123"/>
    <mergeCell ref="O17:S17"/>
    <mergeCell ref="L112:L113"/>
    <mergeCell ref="R112:S113"/>
    <mergeCell ref="B124:S124"/>
    <mergeCell ref="B125:S125"/>
    <mergeCell ref="R119:S119"/>
    <mergeCell ref="R120:S120"/>
    <mergeCell ref="R114:S114"/>
    <mergeCell ref="R115:S115"/>
    <mergeCell ref="R116:S116"/>
    <mergeCell ref="R117:S117"/>
    <mergeCell ref="R118:S118"/>
    <mergeCell ref="B92:C92"/>
    <mergeCell ref="A108:S108"/>
    <mergeCell ref="B137:S137"/>
    <mergeCell ref="B127:S127"/>
    <mergeCell ref="B128:S128"/>
    <mergeCell ref="B129:S129"/>
    <mergeCell ref="B130:S130"/>
    <mergeCell ref="B131:S131"/>
    <mergeCell ref="B132:S132"/>
    <mergeCell ref="B133:S133"/>
    <mergeCell ref="B134:S134"/>
    <mergeCell ref="B135:S135"/>
    <mergeCell ref="B136:S136"/>
    <mergeCell ref="H112:H113"/>
    <mergeCell ref="A97:S97"/>
    <mergeCell ref="A99:S99"/>
    <mergeCell ref="A100:S100"/>
    <mergeCell ref="A112:C113"/>
    <mergeCell ref="D112:D113"/>
    <mergeCell ref="E112:E113"/>
    <mergeCell ref="F112:F113"/>
    <mergeCell ref="G112:G113"/>
    <mergeCell ref="C106:S107"/>
    <mergeCell ref="A104:B104"/>
    <mergeCell ref="F104:G104"/>
    <mergeCell ref="L104:O104"/>
    <mergeCell ref="A105:B105"/>
    <mergeCell ref="F105:G105"/>
    <mergeCell ref="L105:O105"/>
    <mergeCell ref="B91:C91"/>
    <mergeCell ref="B62:C62"/>
    <mergeCell ref="B69:C69"/>
    <mergeCell ref="B70:C70"/>
    <mergeCell ref="B71:C71"/>
    <mergeCell ref="B72:C72"/>
    <mergeCell ref="B79:C79"/>
    <mergeCell ref="B80:C80"/>
    <mergeCell ref="B81:C81"/>
    <mergeCell ref="B82:C82"/>
    <mergeCell ref="B89:C89"/>
    <mergeCell ref="B90:C90"/>
    <mergeCell ref="A85:C85"/>
    <mergeCell ref="A1:S1"/>
    <mergeCell ref="A3:S3"/>
    <mergeCell ref="A4:S4"/>
    <mergeCell ref="A5:B5"/>
    <mergeCell ref="C5:S5"/>
    <mergeCell ref="A6:B6"/>
    <mergeCell ref="C6:J6"/>
    <mergeCell ref="A13:S13"/>
    <mergeCell ref="A15:S15"/>
    <mergeCell ref="A17:D17"/>
    <mergeCell ref="E17:G17"/>
    <mergeCell ref="H17:M17"/>
    <mergeCell ref="L8:O8"/>
    <mergeCell ref="A9:B9"/>
    <mergeCell ref="F9:G9"/>
    <mergeCell ref="L9:O9"/>
    <mergeCell ref="C10:S11"/>
    <mergeCell ref="A8:B8"/>
    <mergeCell ref="F8:G8"/>
    <mergeCell ref="A103:B103"/>
    <mergeCell ref="C103:J103"/>
    <mergeCell ref="A102:B102"/>
    <mergeCell ref="C102:J102"/>
    <mergeCell ref="C7:J7"/>
    <mergeCell ref="A7:B7"/>
    <mergeCell ref="A101:B101"/>
    <mergeCell ref="C101:S101"/>
    <mergeCell ref="A19:S19"/>
    <mergeCell ref="B39:C39"/>
    <mergeCell ref="B40:C40"/>
    <mergeCell ref="B41:C41"/>
    <mergeCell ref="B42:C42"/>
    <mergeCell ref="B49:C49"/>
    <mergeCell ref="B50:C50"/>
    <mergeCell ref="B51:C51"/>
  </mergeCells>
  <printOptions horizontalCentered="1"/>
  <pageMargins left="0.5" right="0.5" top="0.5" bottom="0.5" header="0.5" footer="0.25"/>
  <pageSetup fitToHeight="2" horizontalDpi="600" verticalDpi="600" orientation="landscape" scale="45"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439C0B438D39E641BC7BB72D65436508" ma:contentTypeVersion="13" ma:contentTypeDescription="" ma:contentTypeScope="" ma:versionID="1ef4869109e5b3ec269783d1dd8c0b99">
  <xsd:schema xmlns:xsd="http://www.w3.org/2001/XMLSchema" xmlns:xs="http://www.w3.org/2001/XMLSchema" xmlns:p="http://schemas.microsoft.com/office/2006/metadata/properties" xmlns:ns1="http://schemas.microsoft.com/sharepoint/v3" xmlns:ns2="308dc21f-8940-46b7-9ee9-f86b439897b1" xmlns:ns3="cc811197-5a73-4d86-a206-c117da05ddaa" xmlns:ns4="5749be02-1652-4e46-a5f7-bcebca5f275b" targetNamespace="http://schemas.microsoft.com/office/2006/metadata/properties" ma:root="true" ma:fieldsID="e4aa23d5d0965ae57e68be78c24f1632" ns1:_="" ns2:_="" ns3:_="" ns4:_="">
    <xsd:import namespace="http://schemas.microsoft.com/sharepoint/v3"/>
    <xsd:import namespace="308dc21f-8940-46b7-9ee9-f86b439897b1"/>
    <xsd:import namespace="cc811197-5a73-4d86-a206-c117da05ddaa"/>
    <xsd:import namespace="5749be02-1652-4e46-a5f7-bcebca5f275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49be02-1652-4e46-a5f7-bcebca5f275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PSBReviewer" ma:index="15"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AssignedTo xmlns="http://schemas.microsoft.com/sharepoint/v3">
      <UserInfo>
        <DisplayName/>
        <AccountId xsi:nil="true"/>
        <AccountType/>
      </UserInfo>
    </AssignedTo>
    <Proposed_x002f_Passed_x0020__x0023__x003a_ xmlns="308dc21f-8940-46b7-9ee9-f86b439897b1" xsi:nil="true"/>
    <PSBReviewer xmlns="5749be02-1652-4e46-a5f7-bcebca5f275b">
      <UserInfo>
        <DisplayName/>
        <AccountId xsi:nil="true"/>
        <AccountType/>
      </UserInfo>
    </PSBReviewer>
  </documentManagement>
</p:properties>
</file>

<file path=customXml/itemProps1.xml><?xml version="1.0" encoding="utf-8"?>
<ds:datastoreItem xmlns:ds="http://schemas.openxmlformats.org/officeDocument/2006/customXml" ds:itemID="{E58321D5-EBF4-4943-A7F7-3E4014F22962}"/>
</file>

<file path=customXml/itemProps2.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3.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4.xml><?xml version="1.0" encoding="utf-8"?>
<ds:datastoreItem xmlns:ds="http://schemas.openxmlformats.org/officeDocument/2006/customXml" ds:itemID="{60F66F75-E298-49D7-923C-92FD04AD8C51}">
  <ds:schemaRefs>
    <ds:schemaRef ds:uri="http://schemas.microsoft.com/office/2006/documentManagement/types"/>
    <ds:schemaRef ds:uri="http://purl.org/dc/elements/1.1/"/>
    <ds:schemaRef ds:uri="http://schemas.microsoft.com/office/2006/metadata/properties"/>
    <ds:schemaRef ds:uri="cc811197-5a73-4d86-a206-c117da05ddaa"/>
    <ds:schemaRef ds:uri="http://schemas.openxmlformats.org/package/2006/metadata/core-properties"/>
    <ds:schemaRef ds:uri="http://purl.org/dc/terms/"/>
    <ds:schemaRef ds:uri="http://schemas.microsoft.com/office/infopath/2007/PartnerControls"/>
    <ds:schemaRef ds:uri="3ed77ef1-4fcc-4db5-8a26-d0236749c34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De Wys, Shelley</cp:lastModifiedBy>
  <dcterms:created xsi:type="dcterms:W3CDTF">1999-06-02T23:29:55Z</dcterms:created>
  <dcterms:modified xsi:type="dcterms:W3CDTF">2021-09-13T23:27:10Z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f2d3e385-f5b8-4e4b-a55d-d83065a298b0</vt:lpwstr>
  </property>
  <property fmtid="{D5CDD505-2E9C-101B-9397-08002B2CF9AE}" pid="4" name="ContentTypeId">
    <vt:lpwstr>0x010100D03C1FEDB24A304B88B22491CFC0976900439C0B438D39E641BC7BB72D65436508</vt:lpwstr>
  </property>
  <property fmtid="{D5CDD505-2E9C-101B-9397-08002B2CF9AE}" pid="5" name="AuthorIds_UIVersion_1536">
    <vt:lpwstr>1866</vt:lpwstr>
  </property>
  <property fmtid="{D5CDD505-2E9C-101B-9397-08002B2CF9AE}" pid="6" name="SV_QUERY_LIST_4F35BF76-6C0D-4D9B-82B2-816C12CF3733">
    <vt:lpwstr>empty_477D106A-C0D6-4607-AEBD-E2C9D60EA279</vt:lpwstr>
  </property>
  <property fmtid="{D5CDD505-2E9C-101B-9397-08002B2CF9AE}" pid="7" name="SV_HIDDEN_GRID_QUERY_LIST_4F35BF76-6C0D-4D9B-82B2-816C12CF3733">
    <vt:lpwstr>empty_477D106A-C0D6-4607-AEBD-E2C9D60EA279</vt:lpwstr>
  </property>
</Properties>
</file>