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  <sheet name="detail" sheetId="2" r:id="rId2"/>
  </sheets>
  <definedNames>
    <definedName name="_xlnm.Print_Area" localSheetId="0">'CSP'!$A$1:$H$39</definedName>
    <definedName name="_xlnm.Print_Area" localSheetId="1">'detail'!$A$9:$G$66</definedName>
  </definedNames>
  <calcPr fullCalcOnLoad="1"/>
</workbook>
</file>

<file path=xl/sharedStrings.xml><?xml version="1.0" encoding="utf-8"?>
<sst xmlns="http://schemas.openxmlformats.org/spreadsheetml/2006/main" count="84" uniqueCount="65">
  <si>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</si>
  <si>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</si>
  <si>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</si>
  <si>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</si>
  <si>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</si>
  <si>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</si>
  <si>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</si>
  <si>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</si>
  <si>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</si>
  <si>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</si>
  <si>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</si>
  <si>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</si>
  <si>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</si>
  <si>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</si>
  <si>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</si>
  <si>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</si>
  <si>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</si>
  <si>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</si>
  <si>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</si>
  <si>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</si>
  <si>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</si>
  <si>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</si>
  <si>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</si>
  <si>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Expenditures</t>
  </si>
  <si>
    <t>Year 1</t>
  </si>
  <si>
    <t>Year 2</t>
  </si>
  <si>
    <t>Year 3</t>
  </si>
  <si>
    <t>Number of charging stations</t>
  </si>
  <si>
    <t>Administration Costs</t>
  </si>
  <si>
    <t>Enforcement</t>
  </si>
  <si>
    <t>Capital: Power to Site</t>
  </si>
  <si>
    <t>Capital:  Power on site</t>
  </si>
  <si>
    <t>Number of locations</t>
  </si>
  <si>
    <t>Monthly subtotal</t>
  </si>
  <si>
    <t>Net Income</t>
  </si>
  <si>
    <t>Monthly Projected Expenditures and Revenues</t>
  </si>
  <si>
    <t>Electricity Cost per Vehicle</t>
  </si>
  <si>
    <t>Operations and Maintenance Costs:  Plug In Vehicle Program</t>
  </si>
  <si>
    <t>Yearly Total</t>
  </si>
  <si>
    <t>Revenues</t>
  </si>
  <si>
    <t>Reservation Fee per Vehicle</t>
  </si>
  <si>
    <t>First two outlets</t>
  </si>
  <si>
    <t>Remaining outlets</t>
  </si>
  <si>
    <t xml:space="preserve"> Fifty thousand per site</t>
  </si>
  <si>
    <t>cover power on site, doesn't cover power to site</t>
  </si>
  <si>
    <t>charging station 4,000 each ontime</t>
  </si>
  <si>
    <t>Usage percentage</t>
  </si>
  <si>
    <t>Grant:</t>
  </si>
  <si>
    <t>Nissan</t>
  </si>
  <si>
    <t>EECBG Grant</t>
  </si>
  <si>
    <t>towards charging stations</t>
  </si>
  <si>
    <t>Nissan charging stations</t>
  </si>
  <si>
    <t>Capital costs</t>
  </si>
  <si>
    <t xml:space="preserve">Operations and maintenance </t>
  </si>
  <si>
    <t>Reservation Fees</t>
  </si>
  <si>
    <t>EECBG</t>
  </si>
  <si>
    <t>Capital Costs</t>
  </si>
  <si>
    <t>Not Eligible for EECBG</t>
  </si>
  <si>
    <t>All Nissan/EECBG</t>
  </si>
  <si>
    <t>Capital: Charging stations @4000</t>
  </si>
  <si>
    <t>Eligible for EECBG</t>
  </si>
  <si>
    <t>EECBG grant to power</t>
  </si>
  <si>
    <t>PTF</t>
  </si>
  <si>
    <t>Public Transportation Fund (PTF)</t>
  </si>
  <si>
    <t>Gary Prince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</si>
</sst>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64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1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6" t="s">
        <v>7</v>
      </c>
      <c r="B11" s="37"/>
      <c r="C11" s="38" t="s">
        <v>8</v>
      </c>
      <c r="D11" s="38" t="s">
        <v>9</v>
      </c>
      <c r="E11" s="38" t="s">
        <v>10</v>
      </c>
      <c r="F11" s="38" t="s">
        <v>11</v>
      </c>
      <c r="G11" s="39" t="s">
        <v>12</v>
      </c>
      <c r="H11" s="40" t="s">
        <v>13</v>
      </c>
    </row>
    <row r="12" spans="1:8" ht="18" customHeight="1">
      <c r="A12" s="41"/>
      <c r="B12" s="20"/>
      <c r="C12" s="21" t="s">
        <v>14</v>
      </c>
      <c r="D12" s="21" t="s">
        <v>15</v>
      </c>
      <c r="E12" s="61"/>
      <c r="F12" s="61"/>
      <c r="G12" s="62"/>
      <c r="H12" s="63"/>
    </row>
    <row r="13" spans="1:8" ht="18" customHeight="1">
      <c r="A13" s="41" t="s">
        <v>54</v>
      </c>
      <c r="B13" s="20"/>
      <c r="C13" s="24">
        <v>464</v>
      </c>
      <c r="D13" s="21" t="s">
        <v>63</v>
      </c>
      <c r="E13" s="23"/>
      <c r="F13" s="23">
        <f>detail!C33</f>
        <v>48000</v>
      </c>
      <c r="G13" s="34">
        <f>F13</f>
        <v>48000</v>
      </c>
      <c r="H13" s="42">
        <f>G13</f>
        <v>48000</v>
      </c>
    </row>
    <row r="14" spans="1:8" ht="18" customHeight="1">
      <c r="A14" s="41" t="s">
        <v>55</v>
      </c>
      <c r="B14" s="20"/>
      <c r="C14" s="24">
        <v>3641</v>
      </c>
      <c r="D14" s="21" t="s">
        <v>62</v>
      </c>
      <c r="E14" s="23"/>
      <c r="F14" s="23">
        <f>detail!C56</f>
        <v>700000</v>
      </c>
      <c r="G14" s="34"/>
      <c r="H14" s="42"/>
    </row>
    <row r="15" spans="1:8" ht="18" customHeight="1">
      <c r="A15" s="41" t="s">
        <v>48</v>
      </c>
      <c r="B15" s="20"/>
      <c r="C15" s="24">
        <v>3641</v>
      </c>
      <c r="D15" s="21" t="s">
        <v>62</v>
      </c>
      <c r="E15" s="25"/>
      <c r="F15" s="25">
        <f>detail!C55</f>
        <v>560000</v>
      </c>
      <c r="G15" s="35"/>
      <c r="H15" s="43"/>
    </row>
    <row r="16" spans="1:8" ht="18" customHeight="1" thickBot="1">
      <c r="A16" s="44"/>
      <c r="B16" s="45" t="s">
        <v>16</v>
      </c>
      <c r="C16" s="46"/>
      <c r="D16" s="46"/>
      <c r="E16" s="64"/>
      <c r="F16" s="64">
        <f>SUM(F13:F15)</f>
        <v>1308000</v>
      </c>
      <c r="G16" s="64">
        <f>SUM(G13:G15)</f>
        <v>48000</v>
      </c>
      <c r="H16" s="65">
        <f>SUM(H13:H15)</f>
        <v>48000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0" t="s">
        <v>17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6" t="s">
        <v>7</v>
      </c>
      <c r="B19" s="37"/>
      <c r="C19" s="38" t="s">
        <v>8</v>
      </c>
      <c r="D19" s="38" t="s">
        <v>18</v>
      </c>
      <c r="E19" s="38" t="s">
        <v>10</v>
      </c>
      <c r="F19" s="38" t="s">
        <v>11</v>
      </c>
      <c r="G19" s="39" t="s">
        <v>12</v>
      </c>
      <c r="H19" s="40" t="s">
        <v>13</v>
      </c>
    </row>
    <row r="20" spans="1:8" ht="18" customHeight="1">
      <c r="A20" s="41"/>
      <c r="B20" s="27"/>
      <c r="C20" s="21" t="s">
        <v>14</v>
      </c>
      <c r="D20" s="21"/>
      <c r="E20" s="61"/>
      <c r="F20" s="61"/>
      <c r="G20" s="62"/>
      <c r="H20" s="63"/>
    </row>
    <row r="21" spans="1:8" ht="18" customHeight="1">
      <c r="A21" s="41" t="s">
        <v>52</v>
      </c>
      <c r="B21" s="27"/>
      <c r="C21" s="24">
        <v>3641</v>
      </c>
      <c r="D21" s="21" t="s">
        <v>62</v>
      </c>
      <c r="E21" s="23"/>
      <c r="F21" s="23">
        <f>detail!C43+detail!C45+detail!C49</f>
        <v>1760000</v>
      </c>
      <c r="G21" s="34"/>
      <c r="H21" s="42"/>
    </row>
    <row r="22" spans="1:8" ht="18" customHeight="1">
      <c r="A22" s="41" t="s">
        <v>53</v>
      </c>
      <c r="B22" s="27"/>
      <c r="C22" s="24">
        <v>464</v>
      </c>
      <c r="D22" s="21" t="s">
        <v>62</v>
      </c>
      <c r="E22" s="25"/>
      <c r="F22" s="23">
        <f>detail!C24</f>
        <v>64800</v>
      </c>
      <c r="G22" s="34">
        <f>F22</f>
        <v>64800</v>
      </c>
      <c r="H22" s="42">
        <f>G22</f>
        <v>64800</v>
      </c>
    </row>
    <row r="23" spans="1:8" ht="18" customHeight="1">
      <c r="A23" s="41"/>
      <c r="B23" s="27"/>
      <c r="C23" s="22"/>
      <c r="D23" s="22"/>
      <c r="E23" s="23"/>
      <c r="F23" s="23"/>
      <c r="G23" s="34"/>
      <c r="H23" s="42"/>
    </row>
    <row r="24" spans="1:9" ht="18" customHeight="1" thickBot="1">
      <c r="A24" s="44"/>
      <c r="B24" s="45" t="s">
        <v>19</v>
      </c>
      <c r="C24" s="46"/>
      <c r="D24" s="46"/>
      <c r="E24" s="64"/>
      <c r="F24" s="64">
        <f>SUM(F21:F23)</f>
        <v>1824800</v>
      </c>
      <c r="G24" s="64">
        <f>SUM(G21:G23)</f>
        <v>64800</v>
      </c>
      <c r="H24" s="65">
        <f>SUM(H21:H23)</f>
        <v>64800</v>
      </c>
      <c r="I24" s="60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0" t="s">
        <v>20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6"/>
      <c r="B27" s="37"/>
      <c r="C27" s="47"/>
      <c r="D27" s="48"/>
      <c r="E27" s="38" t="s">
        <v>10</v>
      </c>
      <c r="F27" s="38" t="s">
        <v>11</v>
      </c>
      <c r="G27" s="39" t="s">
        <v>12</v>
      </c>
      <c r="H27" s="40" t="s">
        <v>13</v>
      </c>
      <c r="I27" s="30"/>
      <c r="J27" s="30"/>
    </row>
    <row r="28" spans="1:10" ht="18" customHeight="1">
      <c r="A28" s="41"/>
      <c r="B28" s="20"/>
      <c r="C28" s="28"/>
      <c r="D28" s="29"/>
      <c r="E28" s="61"/>
      <c r="F28" s="61"/>
      <c r="G28" s="62"/>
      <c r="H28" s="63"/>
      <c r="I28" s="30"/>
      <c r="J28" s="30"/>
    </row>
    <row r="29" spans="1:10" ht="18" customHeight="1">
      <c r="A29" s="41"/>
      <c r="B29" s="20"/>
      <c r="C29" s="20"/>
      <c r="D29" s="27"/>
      <c r="E29" s="23"/>
      <c r="F29" s="23"/>
      <c r="G29" s="34"/>
      <c r="H29" s="42"/>
      <c r="I29" s="31"/>
      <c r="J29" s="31"/>
    </row>
    <row r="30" spans="1:10" ht="18" customHeight="1">
      <c r="A30" s="41"/>
      <c r="B30" s="20"/>
      <c r="C30" s="20"/>
      <c r="D30" s="27"/>
      <c r="E30" s="23"/>
      <c r="F30" s="23"/>
      <c r="G30" s="34"/>
      <c r="H30" s="42"/>
      <c r="I30" s="31"/>
      <c r="J30" s="31"/>
    </row>
    <row r="31" spans="1:8" ht="18" customHeight="1">
      <c r="A31" s="41"/>
      <c r="B31" s="20"/>
      <c r="C31" s="20"/>
      <c r="D31" s="27"/>
      <c r="E31" s="59"/>
      <c r="F31" s="23"/>
      <c r="G31" s="34"/>
      <c r="H31" s="42"/>
    </row>
    <row r="32" spans="1:8" ht="18" customHeight="1">
      <c r="A32" s="53"/>
      <c r="B32" s="54"/>
      <c r="C32" s="54"/>
      <c r="D32" s="55"/>
      <c r="E32" s="56"/>
      <c r="F32" s="56"/>
      <c r="G32" s="57"/>
      <c r="H32" s="58"/>
    </row>
    <row r="33" spans="1:10" ht="18" customHeight="1" thickBot="1">
      <c r="A33" s="44" t="s">
        <v>19</v>
      </c>
      <c r="B33" s="45"/>
      <c r="C33" s="45"/>
      <c r="D33" s="49"/>
      <c r="E33" s="64"/>
      <c r="F33" s="64"/>
      <c r="G33" s="64"/>
      <c r="H33" s="65"/>
      <c r="I33" s="32"/>
      <c r="J33" s="32"/>
    </row>
    <row r="34" spans="1:10" ht="18" customHeight="1">
      <c r="A34" s="19" t="s">
        <v>21</v>
      </c>
      <c r="B34" s="19"/>
      <c r="C34" s="19"/>
      <c r="D34" s="19"/>
      <c r="E34" s="26"/>
      <c r="F34" s="26"/>
      <c r="G34" s="26"/>
      <c r="H34" s="26"/>
      <c r="I34" s="32"/>
      <c r="J34" s="32"/>
    </row>
    <row r="35" spans="1:10" ht="13.5">
      <c r="A35" s="19"/>
      <c r="C35" s="19"/>
      <c r="D35" s="19"/>
      <c r="E35" s="26"/>
      <c r="F35" s="26"/>
      <c r="G35" s="26"/>
      <c r="H35" s="26"/>
      <c r="I35" s="32"/>
      <c r="J35" s="32"/>
    </row>
    <row r="36" spans="1:10" ht="13.5">
      <c r="A36" s="19"/>
      <c r="C36" s="19"/>
      <c r="D36" s="19"/>
      <c r="E36" s="26"/>
      <c r="F36" s="26"/>
      <c r="G36" s="26"/>
      <c r="H36" s="26"/>
      <c r="I36" s="32"/>
      <c r="J36" s="32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6"/>
      <c r="B38" s="19"/>
      <c r="C38" s="19"/>
      <c r="D38" s="19"/>
      <c r="E38" s="26"/>
      <c r="F38" s="26"/>
      <c r="G38" s="26"/>
      <c r="H38" s="26"/>
    </row>
    <row r="39" ht="12.75">
      <c r="A39" s="67"/>
    </row>
    <row r="40" ht="12.75">
      <c r="A40" s="68"/>
    </row>
  </sheetData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E64"/>
  <sheetViews>
    <sheetView workbookViewId="0" topLeftCell="A25">
      <selection activeCell="C60" sqref="C60"/>
    </sheetView>
  </sheetViews>
  <sheetFormatPr defaultColWidth="9.140625" defaultRowHeight="12.75"/>
  <cols>
    <col min="2" max="2" width="22.140625" style="0" customWidth="1"/>
  </cols>
  <sheetData>
    <row r="9" ht="12.75">
      <c r="A9" t="s">
        <v>37</v>
      </c>
    </row>
    <row r="10" ht="12.75">
      <c r="A10" t="s">
        <v>35</v>
      </c>
    </row>
    <row r="13" spans="1:5" ht="12.75">
      <c r="A13" s="69" t="s">
        <v>23</v>
      </c>
      <c r="C13" t="s">
        <v>24</v>
      </c>
      <c r="D13" t="s">
        <v>25</v>
      </c>
      <c r="E13" t="s">
        <v>26</v>
      </c>
    </row>
    <row r="14" spans="1:3" ht="12.75">
      <c r="A14" t="s">
        <v>32</v>
      </c>
      <c r="C14">
        <v>10</v>
      </c>
    </row>
    <row r="15" spans="1:3" ht="12.75">
      <c r="A15" t="s">
        <v>27</v>
      </c>
      <c r="C15">
        <v>200</v>
      </c>
    </row>
    <row r="16" spans="1:3" ht="12.75">
      <c r="A16" t="s">
        <v>46</v>
      </c>
      <c r="C16" s="70">
        <v>0.5</v>
      </c>
    </row>
    <row r="17" spans="1:3" ht="12.75">
      <c r="A17" t="s">
        <v>28</v>
      </c>
      <c r="C17">
        <v>4000</v>
      </c>
    </row>
    <row r="18" ht="12.75">
      <c r="A18" t="s">
        <v>29</v>
      </c>
    </row>
    <row r="20" spans="1:3" ht="12.75">
      <c r="A20" t="s">
        <v>36</v>
      </c>
      <c r="C20">
        <v>14</v>
      </c>
    </row>
    <row r="22" spans="1:3" ht="12.75">
      <c r="A22" t="s">
        <v>33</v>
      </c>
      <c r="C22">
        <f>C20*C15*C16+C17</f>
        <v>5400</v>
      </c>
    </row>
    <row r="24" spans="1:3" ht="12.75">
      <c r="A24" t="s">
        <v>38</v>
      </c>
      <c r="C24">
        <f>C22*12</f>
        <v>64800</v>
      </c>
    </row>
    <row r="28" ht="12.75">
      <c r="A28" s="69" t="s">
        <v>39</v>
      </c>
    </row>
    <row r="30" spans="1:3" ht="12.75">
      <c r="A30" t="s">
        <v>40</v>
      </c>
      <c r="C30">
        <v>40</v>
      </c>
    </row>
    <row r="33" spans="1:3" ht="12.75">
      <c r="A33" t="s">
        <v>38</v>
      </c>
      <c r="C33">
        <f>C30*12*C15*C16</f>
        <v>48000</v>
      </c>
    </row>
    <row r="36" spans="1:3" ht="12.75">
      <c r="A36" t="s">
        <v>34</v>
      </c>
      <c r="C36">
        <f>-C24+C33</f>
        <v>-16800</v>
      </c>
    </row>
    <row r="38" ht="12.75">
      <c r="A38" s="69" t="s">
        <v>56</v>
      </c>
    </row>
    <row r="40" ht="12.75">
      <c r="A40" s="69" t="s">
        <v>23</v>
      </c>
    </row>
    <row r="42" ht="12.75">
      <c r="A42" t="s">
        <v>30</v>
      </c>
    </row>
    <row r="43" spans="1:5" ht="12.75">
      <c r="A43" t="s">
        <v>43</v>
      </c>
      <c r="C43">
        <f>50000*C14</f>
        <v>500000</v>
      </c>
      <c r="E43" t="s">
        <v>57</v>
      </c>
    </row>
    <row r="45" spans="1:5" ht="12.75">
      <c r="A45" t="s">
        <v>31</v>
      </c>
      <c r="C45">
        <f>SUM(C46:C47)</f>
        <v>460000</v>
      </c>
      <c r="E45" t="s">
        <v>60</v>
      </c>
    </row>
    <row r="46" spans="2:3" ht="12.75">
      <c r="B46" t="s">
        <v>41</v>
      </c>
      <c r="C46">
        <f>C14*10000</f>
        <v>100000</v>
      </c>
    </row>
    <row r="47" spans="2:3" ht="12.75">
      <c r="B47" t="s">
        <v>42</v>
      </c>
      <c r="C47">
        <f>(C15-(C14*2))*2000</f>
        <v>360000</v>
      </c>
    </row>
    <row r="49" spans="1:5" ht="12.75">
      <c r="A49" t="s">
        <v>59</v>
      </c>
      <c r="C49">
        <f>4000*C15</f>
        <v>800000</v>
      </c>
      <c r="E49" t="s">
        <v>58</v>
      </c>
    </row>
    <row r="52" ht="12.75">
      <c r="A52" t="s">
        <v>39</v>
      </c>
    </row>
    <row r="55" spans="1:3" ht="12.75">
      <c r="A55" t="s">
        <v>48</v>
      </c>
      <c r="C55">
        <f>C60</f>
        <v>560000</v>
      </c>
    </row>
    <row r="56" spans="1:3" ht="12.75">
      <c r="A56" t="s">
        <v>49</v>
      </c>
      <c r="C56">
        <v>700000</v>
      </c>
    </row>
    <row r="58" spans="2:3" ht="12.75">
      <c r="B58" t="s">
        <v>61</v>
      </c>
      <c r="C58">
        <f>C45</f>
        <v>460000</v>
      </c>
    </row>
    <row r="59" spans="2:3" ht="12.75">
      <c r="B59" t="s">
        <v>50</v>
      </c>
      <c r="C59">
        <f>C56-C58</f>
        <v>240000</v>
      </c>
    </row>
    <row r="60" spans="2:3" ht="12.75">
      <c r="B60" t="s">
        <v>51</v>
      </c>
      <c r="C60">
        <f>C49-C59</f>
        <v>560000</v>
      </c>
    </row>
    <row r="62" spans="2:3" ht="12.75">
      <c r="B62" t="s">
        <v>47</v>
      </c>
      <c r="C62" t="s">
        <v>44</v>
      </c>
    </row>
    <row r="64" ht="12.75">
      <c r="C64" t="s">
        <v>45</v>
      </c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Gary Prince</cp:lastModifiedBy>
  <cp:lastPrinted>2009-09-25T22:35:37Z</cp:lastPrinted>
  <dcterms:created xsi:type="dcterms:W3CDTF">1999-06-02T23:29:55Z</dcterms:created>
  <dcterms:modified xsi:type="dcterms:W3CDTF">2009-09-28T18:08:18Z</dcterms:modified>
  <cp:category/>
  <cp:version/>
  <cp:contentType/>
  <cp:contentStatus/>
</cp:coreProperties>
</file>