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2009 Financial Pla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'[6]TOC Forms'!$C$57</definedName>
    <definedName name="agingtot">'[4]original TA contracts'!#REF!</definedName>
    <definedName name="all_other_reduction">'[1]2001 Final Target Reductions'!#REF!</definedName>
    <definedName name="Appro">#REF!</definedName>
    <definedName name="ApproUnitName">'[6]TOC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bbbbbbbb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'[6]TOC Forms'!$C$58</definedName>
    <definedName name="criminal" hidden="1">{"NonWhole",#N/A,FALSE,"ReorgRevisted"}</definedName>
    <definedName name="CSD_Reduction">'[1]2001 Final Target Reductions'!#REF!</definedName>
    <definedName name="CXAgncy09">'[5]09 REQ Sum Corrected 6-24-08'!$D$7:$D$9,'[5]09 REQ Sum Corrected 6-24-08'!$D$13,'[5]09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'[6]TOC Forms'!$C$56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kkkkk" hidden="1">{"Whole",#N/A,FALSE,"ReorgRevisted"}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m" hidden="1">{"cxtransfer",#N/A,FALSE,"ReorgRevisted"}</definedName>
    <definedName name="mmm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'[1]2001 Final Target Reductions'!#REF!</definedName>
    <definedName name="p" hidden="1">{"Dis",#N/A,FALSE,"ReorgRevisted"}</definedName>
    <definedName name="PERS_Percent">0.0613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vcvvvvvgvvgvvvvvvvvvvvvvvvvvvvvvvvvvvvvvvv" hidden="1">{"cxtransfer",#N/A,FALSE,"ReorgRevisted"}</definedName>
    <definedName name="vvv" hidden="1">{"Whole",#N/A,FALSE,"ReorgRevisted"}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" hidden="1">{"cxtransfer",#N/A,FALSE,"ReorgRevisted"}</definedName>
    <definedName name="xxx" hidden="1">{"Dis",#N/A,FALSE,"ReorgRevisted"}</definedName>
    <definedName name="xxx\" hidden="1">{"cxtransfer",#N/A,FALSE,"ReorgRevisted"}</definedName>
    <definedName name="xxxx" hidden="1">{"cxtransfer",#N/A,FALSE,"ReorgRevisted"}</definedName>
    <definedName name="xxxxxx" hidden="1">{"NonWhole",#N/A,FALSE,"ReorgRevisted"}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<sst xmlns="http://schemas.openxmlformats.org/spreadsheetml/2006/main" count="67" uniqueCount="66">
  <si>
    <t>Fund Number: '000002460</t>
  </si>
  <si>
    <t>Category</t>
  </si>
  <si>
    <t>Estimated-Adopted Change</t>
  </si>
  <si>
    <t>Explanation of Change</t>
  </si>
  <si>
    <t>Revenues</t>
  </si>
  <si>
    <t xml:space="preserve">* Community Development Block Grant </t>
  </si>
  <si>
    <t>* HOME</t>
  </si>
  <si>
    <t>* Shelter Plus Care Housing and Urban Development Direct</t>
  </si>
  <si>
    <t>* McKinney Homeless Housing and Urban Development Direct</t>
  </si>
  <si>
    <t>* Other Federal Grant Funds Emergency Shelter Grants, Farmers Home Administration</t>
  </si>
  <si>
    <t>* State Transitional &amp; Homeless (Not Pass Through)</t>
  </si>
  <si>
    <t>* Transfer From Developmental Disabilities Fund (Fund 1070)</t>
  </si>
  <si>
    <t xml:space="preserve">* Revenues associated with prior year balances </t>
  </si>
  <si>
    <t>Total Revenues</t>
  </si>
  <si>
    <t>Expenditures</t>
  </si>
  <si>
    <t>* Housing &amp; Community Development Projects 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</si>
  <si>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</si>
  <si>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</si>
  <si>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</si>
  <si>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</si>
  <si>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</si>
  <si>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</si>
  <si>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r>
      <t xml:space="preserve">* Committed Projects </t>
    </r>
    <r>
      <rPr>
        <vertAlign val="superscript"/>
        <sz val="8"/>
        <rFont val="Arial"/>
        <family val="2"/>
      </rPr>
      <t>4</t>
    </r>
  </si>
  <si>
    <r>
      <t xml:space="preserve">* Revenues associated with HUD letter of credit </t>
    </r>
    <r>
      <rPr>
        <vertAlign val="superscript"/>
        <sz val="8"/>
        <rFont val="Arial"/>
        <family val="2"/>
      </rPr>
      <t>5</t>
    </r>
  </si>
  <si>
    <t>Total Designations and Reserves</t>
  </si>
  <si>
    <r>
      <t xml:space="preserve">Ending Undesignated Fund Balance </t>
    </r>
    <r>
      <rPr>
        <b/>
        <vertAlign val="superscript"/>
        <sz val="8"/>
        <rFont val="Arial"/>
        <family val="2"/>
      </rPr>
      <t>6</t>
    </r>
  </si>
  <si>
    <r>
      <t xml:space="preserve">Target Fund Balance </t>
    </r>
    <r>
      <rPr>
        <b/>
        <vertAlign val="superscript"/>
        <sz val="8"/>
        <rFont val="Arial"/>
        <family val="2"/>
      </rPr>
      <t>7</t>
    </r>
  </si>
  <si>
    <t>Financial Plan Notes:</t>
  </si>
  <si>
    <t>Prepared by:  Florence Nabagenyi</t>
  </si>
  <si>
    <t>Beginning Fund Balance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</si>
  <si>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</si>
  <si>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</si>
  <si>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</si>
  <si>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r>
      <t xml:space="preserve">2009 Estimated </t>
    </r>
    <r>
      <rPr>
        <b/>
        <vertAlign val="superscript"/>
        <sz val="12"/>
        <rFont val="Times New Roman"/>
        <family val="1"/>
      </rPr>
      <t>3</t>
    </r>
  </si>
  <si>
    <t>* Subfund 2462 Greenbridge</t>
  </si>
  <si>
    <t>* Miscellaneous Revenue /Adjustment</t>
  </si>
  <si>
    <t>* Subfund 2461 Small Business Loan Program</t>
  </si>
  <si>
    <t>2008 Project Carryover balance</t>
  </si>
  <si>
    <t>* Community Development Block Grant Stimulus (CDBG)</t>
  </si>
  <si>
    <t xml:space="preserve">Direct receipt from Federal stimulus-CDBG </t>
  </si>
  <si>
    <t>* Neighborhood Stabilization Program (NSP)</t>
  </si>
  <si>
    <t>Stimulus funding from Washington State NSP</t>
  </si>
  <si>
    <t>* Homeless Prevention and Repaid Rehousing (HPRP) Stimulus - Federal</t>
  </si>
  <si>
    <t>Direct receipt from Federal stimulus - HPRP Program</t>
  </si>
  <si>
    <t>* Homeless Prevention and Repaid Rehousing (HPRP) Stimulus - State</t>
  </si>
  <si>
    <t>Indirect from Washington State Stimulus - HPRP Program</t>
  </si>
  <si>
    <t>* Housing &amp; Community Development Projects Expenditures - Stimulus</t>
  </si>
  <si>
    <t>Stimulus Expenditure</t>
  </si>
  <si>
    <t xml:space="preserve">2008  Project Carryover balance </t>
  </si>
  <si>
    <t xml:space="preserve">Net increase in CDBG Entitlement </t>
  </si>
  <si>
    <t xml:space="preserve">Net increase in HOME Entitlement </t>
  </si>
  <si>
    <t>Expenditure increase in Entitlements</t>
  </si>
  <si>
    <t>* 2008 Carryover of Project Balances</t>
  </si>
  <si>
    <t>* Greenbridge debt service</t>
  </si>
  <si>
    <t>Date Prepared:  06/23/2009</t>
  </si>
  <si>
    <t xml:space="preserve">* Rural Housing Service HOME Repair Loans </t>
  </si>
  <si>
    <t xml:space="preserve">2nd Qtr Supplemental </t>
  </si>
  <si>
    <r>
      <t xml:space="preserve">1 </t>
    </r>
    <r>
      <rPr>
        <sz val="8"/>
        <rFont val="Arial"/>
        <family val="2"/>
      </rPr>
      <t xml:space="preserve"> The 2008 Actuals are based on the ARMS Balance Sheet and ARMS 14th Month.</t>
    </r>
  </si>
  <si>
    <r>
      <t>2</t>
    </r>
    <r>
      <rPr>
        <sz val="8"/>
        <rFont val="Arial"/>
        <family val="2"/>
      </rPr>
      <t xml:space="preserve">  Adopted is taken from 2009 Adopted Budget Book</t>
    </r>
  </si>
  <si>
    <r>
      <t>4</t>
    </r>
    <r>
      <rPr>
        <sz val="8"/>
        <rFont val="Arial"/>
        <family val="2"/>
      </rPr>
      <t xml:space="preserve"> Value of committed projects which were not completed by the end of 2008 </t>
    </r>
  </si>
  <si>
    <r>
      <t>5</t>
    </r>
    <r>
      <rPr>
        <sz val="8"/>
        <rFont val="Arial"/>
        <family val="2"/>
      </rPr>
      <t xml:space="preserve">  Revenue balances in HUD letter of credit to be drawn down as committed projects expend in 2009</t>
    </r>
  </si>
  <si>
    <r>
      <t>6</t>
    </r>
    <r>
      <rPr>
        <sz val="8"/>
        <rFont val="Arial"/>
        <family val="2"/>
      </rPr>
      <t xml:space="preserve">  The ending Undesignated Fund Balance includes fund balance form Fund 2460, Subfund 2461 and Subfund 2462.</t>
    </r>
  </si>
  <si>
    <r>
      <t>7</t>
    </r>
    <r>
      <rPr>
        <sz val="8"/>
        <rFont val="Arial"/>
        <family val="2"/>
      </rPr>
      <t xml:space="preserve">  There is no target Fund balance for Fund 2460 or either of the subfunds.</t>
    </r>
  </si>
  <si>
    <r>
      <t xml:space="preserve">3  </t>
    </r>
    <r>
      <rPr>
        <sz val="8"/>
        <rFont val="Arial"/>
        <family val="2"/>
      </rPr>
      <t>2009 Estimated is based on the 2009 revenue in HUD's Letter of credit and WA State Awards.</t>
    </r>
  </si>
  <si>
    <t>Fund Name: Federal Housing and Community Development</t>
  </si>
  <si>
    <t>Non-GF Financial Plan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</si>
</sst>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  <numFmt numFmtId="165" formatCode="#,##0.00;#,##0.00"/>
    <numFmt numFmtId="166" formatCode="#,##0.000;#,##0.000\-"/>
    <numFmt numFmtId="167" formatCode="#,##0.0;#,##0.0\-"/>
    <numFmt numFmtId="168" formatCode="#,##0;#,##0\-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  <numFmt numFmtId="172" formatCode="_(&quot;$&quot;* #,##0_);_(&quot;$&quot;* \(#,##0\);_(&quot;$&quot;* &quot;-&quot;??_);_(@_)"/>
    <numFmt numFmtId="173" formatCode="0000"/>
    <numFmt numFmtId="174" formatCode="&quot;$&quot;#,##0"/>
    <numFmt numFmtId="175" formatCode="mm/dd/yy"/>
    <numFmt numFmtId="176" formatCode="&quot;$&quot;* #,##0.00_);[Red]&quot;$&quot;* \(#,##0.00\)"/>
    <numFmt numFmtId="177" formatCode="00\-000\-000\-0"/>
    <numFmt numFmtId="178" formatCode="[&lt;=9999999]000\-0000;[&gt;9999999]\(000\)\ 000\-0000;General"/>
    <numFmt numFmtId="179" formatCode="&quot;$&quot;#,##0.00;\(&quot;$&quot;#,##0.00\)"/>
    <numFmt numFmtId="180" formatCode="#,##0.00_);\-#,##0.00"/>
    <numFmt numFmtId="181" formatCode="&quot;$&quot;#,##0.00_);&quot;$&quot;#,##0.00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&quot;$&quot;#,##0.0"/>
    <numFmt numFmtId="188" formatCode="[&lt;=9999999]###\-####;\(###\)\ ###\-####"/>
    <numFmt numFmtId="189" formatCode="dddd\,\ mmmm\ dd\,\ yyyy"/>
    <numFmt numFmtId="190" formatCode="0_);\(0\)"/>
    <numFmt numFmtId="191" formatCode="#,##0.00;\(#,##0.00\)"/>
    <numFmt numFmtId="192" formatCode="#,##0.0_);[Red]\(#,##0.0\)"/>
    <numFmt numFmtId="193" formatCode="_(&quot;$&quot;* #,##0.0_);_(&quot;$&quot;* \(#,##0.0\);_(&quot;$&quot;* &quot;-&quot;??_);_(@_)"/>
    <numFmt numFmtId="194" formatCode="#,##0;[Red]\(#,##0\)"/>
    <numFmt numFmtId="195" formatCode="#,##0;[Red]\(#,##0\);0"/>
    <numFmt numFmtId="196" formatCode="m/d/yy;@"/>
    <numFmt numFmtId="197" formatCode="_(* #,##0.0000_);_(* \(#,##0.0000\);_(* &quot;-&quot;??_);_(@_)"/>
    <numFmt numFmtId="198" formatCode="#,##0.0_);\(#,##0.0\)"/>
    <numFmt numFmtId="199" formatCode="#,##0.000_);\(#,##0.000\)"/>
    <numFmt numFmtId="200" formatCode="#,###;\(#,###\);0"/>
    <numFmt numFmtId="201" formatCode="00000"/>
    <numFmt numFmtId="202" formatCode="mmmm\ d\,\ yyyy"/>
    <numFmt numFmtId="203" formatCode="mmmm\-yy"/>
    <numFmt numFmtId="204" formatCode="#,##0.00_);#,##0.00\-"/>
    <numFmt numFmtId="205" formatCode="0.0"/>
    <numFmt numFmtId="206" formatCode="[$-409]dddd\,\ mmmm\ dd\,\ yyyy"/>
    <numFmt numFmtId="207" formatCode="0_);[Red]\(0\)"/>
    <numFmt numFmtId="208" formatCode="[$-409]mmmm\ d\,\ yyyy;@"/>
    <numFmt numFmtId="209" formatCode="0.0%"/>
    <numFmt numFmtId="210" formatCode="_(&quot;$&quot;* #,##0.000_);_(&quot;$&quot;* \(#,##0.000\);_(&quot;$&quot;* &quot;-&quot;??_);_(@_)"/>
    <numFmt numFmtId="211" formatCode="_(* #,##0.0000_);_(* \(#,##0.0000\);_(* &quot;-&quot;????_);_(@_)"/>
    <numFmt numFmtId="212" formatCode="_(* #,##0.000_);_(* \(#,##0.000\);_(* &quot;-&quot;????_);_(@_)"/>
    <numFmt numFmtId="213" formatCode="_(* #,##0.00_);_(* \(#,##0.00\);_(* &quot;-&quot;????_);_(@_)"/>
    <numFmt numFmtId="214" formatCode="_(* #,##0.0_);_(* \(#,##0.0\);_(* &quot;-&quot;????_);_(@_)"/>
    <numFmt numFmtId="215" formatCode="_(* #,##0_);_(* \(#,##0\);_(* &quot;-&quot;????_);_(@_)"/>
  </numFmts>
  <fonts count="1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8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vertAlign val="superscript"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>
      <alignment horizontal="center"/>
      <protection locked="0"/>
    </xf>
    <xf numFmtId="0" fontId="14" fillId="0" borderId="0" applyNumberFormat="0" applyFill="0" applyBorder="0" applyAlignment="0" applyProtection="0"/>
    <xf numFmtId="177" fontId="0" fillId="0" borderId="0">
      <alignment horizontal="center"/>
      <protection locked="0"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0" fillId="0" borderId="1" applyFont="0" applyFill="0" applyProtection="0">
      <alignment/>
    </xf>
    <xf numFmtId="41" fontId="4" fillId="0" borderId="2" applyBorder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37" fontId="5" fillId="0" borderId="0" xfId="24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24" applyFont="1" applyBorder="1" applyAlignment="1">
      <alignment horizontal="left" vertical="top" wrapText="1"/>
      <protection/>
    </xf>
    <xf numFmtId="37" fontId="6" fillId="0" borderId="0" xfId="24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8" fillId="2" borderId="3" xfId="24" applyFont="1" applyFill="1" applyBorder="1" applyAlignment="1" applyProtection="1">
      <alignment horizontal="left" wrapText="1"/>
      <protection/>
    </xf>
    <xf numFmtId="37" fontId="8" fillId="2" borderId="4" xfId="24" applyFont="1" applyFill="1" applyBorder="1" applyAlignment="1">
      <alignment horizontal="center" wrapText="1"/>
      <protection/>
    </xf>
    <xf numFmtId="37" fontId="8" fillId="2" borderId="3" xfId="24" applyFont="1" applyFill="1" applyBorder="1" applyAlignment="1">
      <alignment horizontal="center" wrapText="1"/>
      <protection/>
    </xf>
    <xf numFmtId="37" fontId="8" fillId="0" borderId="3" xfId="24" applyFont="1" applyFill="1" applyBorder="1" applyAlignment="1">
      <alignment horizontal="left"/>
      <protection/>
    </xf>
    <xf numFmtId="169" fontId="8" fillId="0" borderId="3" xfId="15" applyNumberFormat="1" applyFont="1" applyFill="1" applyBorder="1" applyAlignment="1">
      <alignment/>
    </xf>
    <xf numFmtId="37" fontId="2" fillId="0" borderId="2" xfId="24" applyFont="1" applyBorder="1" applyAlignment="1">
      <alignment horizontal="left" vertical="top" wrapText="1"/>
      <protection/>
    </xf>
    <xf numFmtId="169" fontId="2" fillId="0" borderId="5" xfId="15" applyNumberFormat="1" applyFont="1" applyFill="1" applyBorder="1" applyAlignment="1">
      <alignment/>
    </xf>
    <xf numFmtId="169" fontId="2" fillId="0" borderId="5" xfId="15" applyNumberFormat="1" applyFont="1" applyBorder="1" applyAlignment="1">
      <alignment/>
    </xf>
    <xf numFmtId="169" fontId="2" fillId="0" borderId="6" xfId="15" applyNumberFormat="1" applyFont="1" applyBorder="1" applyAlignment="1">
      <alignment/>
    </xf>
    <xf numFmtId="169" fontId="2" fillId="0" borderId="2" xfId="15" applyNumberFormat="1" applyFont="1" applyBorder="1" applyAlignment="1">
      <alignment/>
    </xf>
    <xf numFmtId="169" fontId="2" fillId="0" borderId="2" xfId="15" applyNumberFormat="1" applyFont="1" applyBorder="1" applyAlignment="1">
      <alignment wrapText="1"/>
    </xf>
    <xf numFmtId="169" fontId="2" fillId="0" borderId="3" xfId="15" applyNumberFormat="1" applyFont="1" applyBorder="1" applyAlignment="1">
      <alignment/>
    </xf>
    <xf numFmtId="37" fontId="8" fillId="0" borderId="2" xfId="24" applyFont="1" applyFill="1" applyBorder="1" applyAlignment="1">
      <alignment horizontal="left"/>
      <protection/>
    </xf>
    <xf numFmtId="169" fontId="2" fillId="0" borderId="2" xfId="15" applyNumberFormat="1" applyFont="1" applyFill="1" applyBorder="1" applyAlignment="1">
      <alignment/>
    </xf>
    <xf numFmtId="169" fontId="2" fillId="0" borderId="7" xfId="15" applyNumberFormat="1" applyFont="1" applyBorder="1" applyAlignment="1">
      <alignment/>
    </xf>
    <xf numFmtId="169" fontId="2" fillId="0" borderId="5" xfId="15" applyNumberFormat="1" applyFont="1" applyFill="1" applyBorder="1" applyAlignment="1">
      <alignment horizontal="center"/>
    </xf>
    <xf numFmtId="169" fontId="2" fillId="0" borderId="0" xfId="15" applyNumberFormat="1" applyFont="1" applyFill="1" applyBorder="1" applyAlignment="1">
      <alignment/>
    </xf>
    <xf numFmtId="37" fontId="8" fillId="0" borderId="8" xfId="24" applyFont="1" applyFill="1" applyBorder="1" applyAlignment="1">
      <alignment horizontal="left"/>
      <protection/>
    </xf>
    <xf numFmtId="169" fontId="8" fillId="0" borderId="8" xfId="15" applyNumberFormat="1" applyFont="1" applyFill="1" applyBorder="1" applyAlignment="1">
      <alignment/>
    </xf>
    <xf numFmtId="169" fontId="2" fillId="0" borderId="8" xfId="15" applyNumberFormat="1" applyFont="1" applyBorder="1" applyAlignment="1">
      <alignment/>
    </xf>
    <xf numFmtId="169" fontId="2" fillId="3" borderId="3" xfId="15" applyNumberFormat="1" applyFont="1" applyFill="1" applyBorder="1" applyAlignment="1" quotePrefix="1">
      <alignment/>
    </xf>
    <xf numFmtId="169" fontId="2" fillId="0" borderId="9" xfId="15" applyNumberFormat="1" applyFont="1" applyFill="1" applyBorder="1" applyAlignment="1">
      <alignment/>
    </xf>
    <xf numFmtId="169" fontId="2" fillId="3" borderId="9" xfId="15" applyNumberFormat="1" applyFont="1" applyFill="1" applyBorder="1" applyAlignment="1">
      <alignment/>
    </xf>
    <xf numFmtId="169" fontId="2" fillId="0" borderId="4" xfId="15" applyNumberFormat="1" applyFont="1" applyBorder="1" applyAlignment="1">
      <alignment/>
    </xf>
    <xf numFmtId="169" fontId="2" fillId="0" borderId="2" xfId="15" applyNumberFormat="1" applyFont="1" applyFill="1" applyBorder="1" applyAlignment="1" quotePrefix="1">
      <alignment/>
    </xf>
    <xf numFmtId="169" fontId="8" fillId="0" borderId="2" xfId="15" applyNumberFormat="1" applyFont="1" applyFill="1" applyBorder="1" applyAlignment="1">
      <alignment/>
    </xf>
    <xf numFmtId="37" fontId="2" fillId="0" borderId="2" xfId="24" applyFont="1" applyFill="1" applyBorder="1" applyAlignment="1">
      <alignment horizontal="left"/>
      <protection/>
    </xf>
    <xf numFmtId="169" fontId="2" fillId="0" borderId="2" xfId="15" applyNumberFormat="1" applyFont="1" applyFill="1" applyBorder="1" applyAlignment="1">
      <alignment/>
    </xf>
    <xf numFmtId="169" fontId="8" fillId="0" borderId="5" xfId="15" applyNumberFormat="1" applyFont="1" applyFill="1" applyBorder="1" applyAlignment="1">
      <alignment/>
    </xf>
    <xf numFmtId="169" fontId="8" fillId="0" borderId="2" xfId="15" applyNumberFormat="1" applyFont="1" applyFill="1" applyBorder="1" applyAlignment="1">
      <alignment/>
    </xf>
    <xf numFmtId="169" fontId="2" fillId="0" borderId="5" xfId="15" applyNumberFormat="1" applyFont="1" applyFill="1" applyBorder="1" applyAlignment="1">
      <alignment/>
    </xf>
    <xf numFmtId="169" fontId="8" fillId="0" borderId="9" xfId="15" applyNumberFormat="1" applyFont="1" applyFill="1" applyBorder="1" applyAlignment="1">
      <alignment/>
    </xf>
    <xf numFmtId="169" fontId="6" fillId="0" borderId="10" xfId="15" applyNumberFormat="1" applyFont="1" applyBorder="1" applyAlignment="1">
      <alignment/>
    </xf>
    <xf numFmtId="169" fontId="12" fillId="0" borderId="2" xfId="15" applyNumberFormat="1" applyFont="1" applyBorder="1" applyAlignment="1">
      <alignment/>
    </xf>
    <xf numFmtId="169" fontId="2" fillId="0" borderId="3" xfId="15" applyNumberFormat="1" applyFont="1" applyFill="1" applyBorder="1" applyAlignment="1">
      <alignment/>
    </xf>
    <xf numFmtId="169" fontId="4" fillId="0" borderId="4" xfId="15" applyNumberFormat="1" applyFont="1" applyBorder="1" applyAlignment="1">
      <alignment horizontal="right"/>
    </xf>
    <xf numFmtId="169" fontId="12" fillId="0" borderId="8" xfId="15" applyNumberFormat="1" applyFont="1" applyBorder="1" applyAlignment="1">
      <alignment horizontal="right"/>
    </xf>
    <xf numFmtId="37" fontId="8" fillId="0" borderId="0" xfId="24" applyFont="1" applyAlignment="1">
      <alignment horizontal="left"/>
      <protection/>
    </xf>
    <xf numFmtId="37" fontId="12" fillId="0" borderId="0" xfId="24" applyFont="1" applyBorder="1">
      <alignment/>
      <protection/>
    </xf>
    <xf numFmtId="37" fontId="7" fillId="0" borderId="0" xfId="24" applyFont="1" applyBorder="1">
      <alignment/>
      <protection/>
    </xf>
    <xf numFmtId="0" fontId="12" fillId="0" borderId="0" xfId="0" applyFont="1" applyAlignment="1">
      <alignment/>
    </xf>
    <xf numFmtId="37" fontId="2" fillId="0" borderId="0" xfId="24" applyNumberFormat="1" applyFont="1" applyFill="1" applyBorder="1" applyAlignment="1" applyProtection="1" quotePrefix="1">
      <alignment horizontal="left" indent="1"/>
      <protection/>
    </xf>
    <xf numFmtId="0" fontId="12" fillId="0" borderId="0" xfId="0" applyFont="1" applyBorder="1" applyAlignment="1">
      <alignment/>
    </xf>
    <xf numFmtId="37" fontId="7" fillId="0" borderId="0" xfId="24" applyFont="1" applyBorder="1" applyAlignment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2" xfId="0" applyFont="1" applyFill="1" applyBorder="1" applyAlignment="1">
      <alignment/>
    </xf>
    <xf numFmtId="38" fontId="12" fillId="0" borderId="0" xfId="0" applyNumberFormat="1" applyFont="1" applyFill="1" applyAlignment="1">
      <alignment/>
    </xf>
    <xf numFmtId="38" fontId="18" fillId="0" borderId="0" xfId="0" applyNumberFormat="1" applyFont="1" applyFill="1" applyAlignment="1">
      <alignment horizontal="centerContinuous" wrapText="1"/>
    </xf>
    <xf numFmtId="38" fontId="12" fillId="0" borderId="0" xfId="0" applyNumberFormat="1" applyFont="1" applyFill="1" applyAlignment="1">
      <alignment horizontal="centerContinuous" wrapText="1"/>
    </xf>
    <xf numFmtId="38" fontId="12" fillId="0" borderId="0" xfId="0" applyNumberFormat="1" applyFont="1" applyFill="1" applyBorder="1" applyAlignment="1">
      <alignment horizontal="right"/>
    </xf>
    <xf numFmtId="38" fontId="12" fillId="0" borderId="0" xfId="0" applyNumberFormat="1" applyFont="1" applyFill="1" applyAlignment="1">
      <alignment horizontal="left"/>
    </xf>
    <xf numFmtId="38" fontId="12" fillId="0" borderId="0" xfId="0" applyNumberFormat="1" applyFont="1" applyFill="1" applyAlignment="1">
      <alignment horizontal="center"/>
    </xf>
    <xf numFmtId="37" fontId="16" fillId="0" borderId="0" xfId="24" applyFont="1" applyFill="1" applyBorder="1" applyAlignment="1">
      <alignment horizontal="left"/>
      <protection/>
    </xf>
    <xf numFmtId="38" fontId="12" fillId="0" borderId="0" xfId="24" applyNumberFormat="1" applyFont="1" applyFill="1" applyBorder="1">
      <alignment/>
      <protection/>
    </xf>
    <xf numFmtId="38" fontId="17" fillId="0" borderId="0" xfId="24" applyNumberFormat="1" applyFont="1" applyFill="1" applyBorder="1" applyAlignment="1" quotePrefix="1">
      <alignment horizontal="left" vertical="top"/>
      <protection/>
    </xf>
    <xf numFmtId="38" fontId="12" fillId="0" borderId="0" xfId="24" applyNumberFormat="1" applyFont="1" applyFill="1" applyBorder="1" applyAlignment="1">
      <alignment horizontal="centerContinuous" wrapText="1"/>
      <protection/>
    </xf>
    <xf numFmtId="43" fontId="0" fillId="0" borderId="0" xfId="15" applyAlignment="1">
      <alignment/>
    </xf>
    <xf numFmtId="198" fontId="12" fillId="0" borderId="0" xfId="24" applyNumberFormat="1" applyFont="1" applyBorder="1">
      <alignment/>
      <protection/>
    </xf>
    <xf numFmtId="169" fontId="12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37" fontId="10" fillId="0" borderId="0" xfId="24" applyNumberFormat="1" applyFont="1" applyFill="1" applyBorder="1" applyAlignment="1" applyProtection="1" quotePrefix="1">
      <alignment horizontal="left" indent="1"/>
      <protection/>
    </xf>
    <xf numFmtId="37" fontId="3" fillId="0" borderId="0" xfId="24" applyFont="1" applyBorder="1" applyAlignment="1">
      <alignment horizontal="center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Percent" xfId="25"/>
    <cellStyle name="Phone" xfId="26"/>
    <cellStyle name="Total" xfId="27"/>
    <cellStyle name="w15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6.7109375" style="56" customWidth="1"/>
    <col min="2" max="2" width="10.7109375" style="7" customWidth="1"/>
    <col min="3" max="3" width="10.57421875" style="6" customWidth="1"/>
    <col min="4" max="4" width="10.57421875" style="7" customWidth="1"/>
    <col min="5" max="5" width="10.7109375" style="7" customWidth="1"/>
    <col min="6" max="6" width="11.00390625" style="7" customWidth="1"/>
    <col min="7" max="7" width="41.140625" style="1" customWidth="1"/>
    <col min="8" max="8" width="17.7109375" style="0" bestFit="1" customWidth="1"/>
  </cols>
  <sheetData>
    <row r="1" spans="1:7" ht="18.75">
      <c r="A1" s="75" t="s">
        <v>65</v>
      </c>
      <c r="B1" s="75"/>
      <c r="C1" s="75"/>
      <c r="D1" s="75"/>
      <c r="E1" s="75"/>
      <c r="F1" s="75"/>
      <c r="G1" s="75"/>
    </row>
    <row r="2" spans="1:7" ht="14.25" customHeight="1">
      <c r="A2" s="4" t="s">
        <v>64</v>
      </c>
      <c r="B2" s="2"/>
      <c r="C2" s="2"/>
      <c r="D2" s="2"/>
      <c r="E2" s="2"/>
      <c r="F2" s="2"/>
      <c r="G2" s="2"/>
    </row>
    <row r="3" spans="1:7" ht="12.75">
      <c r="A3" s="4" t="s">
        <v>0</v>
      </c>
      <c r="B3" s="3"/>
      <c r="C3" s="3"/>
      <c r="D3" s="3"/>
      <c r="E3" s="3"/>
      <c r="F3" s="3"/>
      <c r="G3" s="4" t="s">
        <v>56</v>
      </c>
    </row>
    <row r="4" spans="1:7" ht="15.75">
      <c r="A4" s="4" t="s">
        <v>28</v>
      </c>
      <c r="B4" s="3"/>
      <c r="C4" s="3"/>
      <c r="D4" s="3"/>
      <c r="E4" s="3"/>
      <c r="F4" s="5"/>
      <c r="G4" s="4" t="s">
        <v>54</v>
      </c>
    </row>
    <row r="5" spans="1:7" ht="34.5">
      <c r="A5" s="8" t="s">
        <v>1</v>
      </c>
      <c r="B5" s="9" t="s">
        <v>30</v>
      </c>
      <c r="C5" s="10" t="s">
        <v>31</v>
      </c>
      <c r="D5" s="10" t="s">
        <v>32</v>
      </c>
      <c r="E5" s="10" t="s">
        <v>33</v>
      </c>
      <c r="F5" s="9" t="s">
        <v>2</v>
      </c>
      <c r="G5" s="10" t="s">
        <v>3</v>
      </c>
    </row>
    <row r="6" spans="1:7" ht="12.75">
      <c r="A6" s="58" t="s">
        <v>29</v>
      </c>
      <c r="B6" s="12">
        <v>841447</v>
      </c>
      <c r="C6" s="12">
        <v>841448</v>
      </c>
      <c r="D6" s="12">
        <f>B35</f>
        <v>872796</v>
      </c>
      <c r="E6" s="12">
        <f>B35</f>
        <v>872796</v>
      </c>
      <c r="F6" s="12"/>
      <c r="G6" s="12"/>
    </row>
    <row r="7" spans="1:7" ht="12.75">
      <c r="A7" s="11" t="s">
        <v>4</v>
      </c>
      <c r="B7" s="11"/>
      <c r="C7" s="11"/>
      <c r="D7" s="11"/>
      <c r="E7" s="11"/>
      <c r="F7" s="11"/>
      <c r="G7" s="11"/>
    </row>
    <row r="8" spans="1:7" ht="12.75">
      <c r="A8" s="59" t="s">
        <v>5</v>
      </c>
      <c r="B8" s="21">
        <v>7637183</v>
      </c>
      <c r="C8" s="14">
        <f>5881643+750000</f>
        <v>6631643</v>
      </c>
      <c r="D8" s="14">
        <v>6631643</v>
      </c>
      <c r="E8" s="14">
        <f>6045193+640497</f>
        <v>6685690</v>
      </c>
      <c r="F8" s="16">
        <f aca="true" t="shared" si="0" ref="F8:F20">+E8-C8</f>
        <v>54047</v>
      </c>
      <c r="G8" s="17" t="s">
        <v>49</v>
      </c>
    </row>
    <row r="9" spans="1:7" ht="12.75">
      <c r="A9" s="59" t="s">
        <v>6</v>
      </c>
      <c r="B9" s="21">
        <v>3684605</v>
      </c>
      <c r="C9" s="14">
        <v>4163757</v>
      </c>
      <c r="D9" s="14">
        <f>4444900+269078</f>
        <v>4713978</v>
      </c>
      <c r="E9" s="14">
        <f>4444900+269078</f>
        <v>4713978</v>
      </c>
      <c r="F9" s="16">
        <f>+E9-C9</f>
        <v>550221</v>
      </c>
      <c r="G9" s="17" t="s">
        <v>50</v>
      </c>
    </row>
    <row r="10" spans="1:7" ht="12.75">
      <c r="A10" s="59" t="s">
        <v>7</v>
      </c>
      <c r="B10" s="21">
        <v>4252768</v>
      </c>
      <c r="C10" s="14">
        <v>5403754</v>
      </c>
      <c r="D10" s="14">
        <f aca="true" t="shared" si="1" ref="D10:D15">C10</f>
        <v>5403754</v>
      </c>
      <c r="E10" s="14">
        <f aca="true" t="shared" si="2" ref="D10:E17">D10</f>
        <v>5403754</v>
      </c>
      <c r="F10" s="16">
        <f t="shared" si="0"/>
        <v>0</v>
      </c>
      <c r="G10" s="17"/>
    </row>
    <row r="11" spans="1:7" ht="12.75">
      <c r="A11" s="59" t="s">
        <v>8</v>
      </c>
      <c r="B11" s="21">
        <v>865275</v>
      </c>
      <c r="C11" s="14">
        <v>915280</v>
      </c>
      <c r="D11" s="14">
        <f t="shared" si="1"/>
        <v>915280</v>
      </c>
      <c r="E11" s="14">
        <f t="shared" si="2"/>
        <v>915280</v>
      </c>
      <c r="F11" s="16">
        <f t="shared" si="0"/>
        <v>0</v>
      </c>
      <c r="G11" s="17"/>
    </row>
    <row r="12" spans="1:7" ht="12.75">
      <c r="A12" s="59" t="s">
        <v>9</v>
      </c>
      <c r="B12" s="21">
        <f>203818+18398</f>
        <v>222216</v>
      </c>
      <c r="C12" s="14">
        <v>199812</v>
      </c>
      <c r="D12" s="14">
        <f t="shared" si="1"/>
        <v>199812</v>
      </c>
      <c r="E12" s="14">
        <f t="shared" si="2"/>
        <v>199812</v>
      </c>
      <c r="F12" s="16">
        <f t="shared" si="0"/>
        <v>0</v>
      </c>
      <c r="G12" s="17"/>
    </row>
    <row r="13" spans="1:7" ht="12.75">
      <c r="A13" s="59" t="s">
        <v>10</v>
      </c>
      <c r="B13" s="21">
        <v>1048027</v>
      </c>
      <c r="C13" s="14">
        <v>2018698</v>
      </c>
      <c r="D13" s="14">
        <f t="shared" si="1"/>
        <v>2018698</v>
      </c>
      <c r="E13" s="14">
        <f t="shared" si="2"/>
        <v>2018698</v>
      </c>
      <c r="F13" s="16">
        <f t="shared" si="0"/>
        <v>0</v>
      </c>
      <c r="G13" s="17"/>
    </row>
    <row r="14" spans="1:7" ht="12.75">
      <c r="A14" s="59" t="s">
        <v>11</v>
      </c>
      <c r="B14" s="21">
        <v>51460</v>
      </c>
      <c r="C14" s="14">
        <v>66137</v>
      </c>
      <c r="D14" s="14">
        <f t="shared" si="1"/>
        <v>66137</v>
      </c>
      <c r="E14" s="14">
        <f t="shared" si="2"/>
        <v>66137</v>
      </c>
      <c r="F14" s="16">
        <f t="shared" si="0"/>
        <v>0</v>
      </c>
      <c r="G14" s="17"/>
    </row>
    <row r="15" spans="1:7" ht="12.75">
      <c r="A15" s="59" t="s">
        <v>55</v>
      </c>
      <c r="B15" s="21"/>
      <c r="C15" s="14">
        <f>767521-750000</f>
        <v>17521</v>
      </c>
      <c r="D15" s="14">
        <f t="shared" si="1"/>
        <v>17521</v>
      </c>
      <c r="E15" s="14">
        <f t="shared" si="2"/>
        <v>17521</v>
      </c>
      <c r="F15" s="16">
        <f t="shared" si="0"/>
        <v>0</v>
      </c>
      <c r="G15" s="17"/>
    </row>
    <row r="16" spans="1:7" ht="12.75">
      <c r="A16" s="59" t="s">
        <v>36</v>
      </c>
      <c r="B16" s="21">
        <v>60462</v>
      </c>
      <c r="C16" s="14"/>
      <c r="D16" s="14">
        <f t="shared" si="2"/>
        <v>0</v>
      </c>
      <c r="E16" s="14">
        <f t="shared" si="2"/>
        <v>0</v>
      </c>
      <c r="F16" s="16">
        <f t="shared" si="0"/>
        <v>0</v>
      </c>
      <c r="G16" s="17"/>
    </row>
    <row r="17" spans="1:7" ht="12.75">
      <c r="A17" s="59" t="s">
        <v>34</v>
      </c>
      <c r="B17" s="21">
        <v>914638</v>
      </c>
      <c r="C17" s="14"/>
      <c r="D17" s="14">
        <f t="shared" si="2"/>
        <v>0</v>
      </c>
      <c r="E17" s="14">
        <f t="shared" si="2"/>
        <v>0</v>
      </c>
      <c r="F17" s="16">
        <f t="shared" si="0"/>
        <v>0</v>
      </c>
      <c r="G17" s="17"/>
    </row>
    <row r="18" spans="1:7" ht="12.75">
      <c r="A18" s="59" t="s">
        <v>38</v>
      </c>
      <c r="B18" s="21"/>
      <c r="C18" s="14"/>
      <c r="D18" s="14">
        <v>0</v>
      </c>
      <c r="E18" s="14">
        <v>1630159</v>
      </c>
      <c r="F18" s="16">
        <f t="shared" si="0"/>
        <v>1630159</v>
      </c>
      <c r="G18" s="59" t="s">
        <v>39</v>
      </c>
    </row>
    <row r="19" spans="1:7" ht="12.75">
      <c r="A19" s="59" t="s">
        <v>40</v>
      </c>
      <c r="B19" s="21"/>
      <c r="C19" s="14"/>
      <c r="D19" s="14">
        <v>0</v>
      </c>
      <c r="E19" s="14">
        <v>2285126</v>
      </c>
      <c r="F19" s="16">
        <f t="shared" si="0"/>
        <v>2285126</v>
      </c>
      <c r="G19" s="59" t="s">
        <v>41</v>
      </c>
    </row>
    <row r="20" spans="1:7" ht="12.75">
      <c r="A20" s="59" t="s">
        <v>42</v>
      </c>
      <c r="B20" s="21"/>
      <c r="C20" s="14"/>
      <c r="D20" s="14">
        <v>0</v>
      </c>
      <c r="E20" s="14">
        <v>1800000</v>
      </c>
      <c r="F20" s="16">
        <f t="shared" si="0"/>
        <v>1800000</v>
      </c>
      <c r="G20" s="59" t="s">
        <v>43</v>
      </c>
    </row>
    <row r="21" spans="1:7" ht="12.75">
      <c r="A21" s="59" t="s">
        <v>44</v>
      </c>
      <c r="B21" s="21"/>
      <c r="C21" s="14"/>
      <c r="D21" s="14">
        <v>0</v>
      </c>
      <c r="E21" s="14">
        <v>1300000</v>
      </c>
      <c r="F21" s="16">
        <f>+E21-C21</f>
        <v>1300000</v>
      </c>
      <c r="G21" s="59" t="s">
        <v>45</v>
      </c>
    </row>
    <row r="22" spans="1:7" ht="12.75">
      <c r="A22" s="59" t="s">
        <v>35</v>
      </c>
      <c r="B22" s="21"/>
      <c r="C22" s="14">
        <v>-187731</v>
      </c>
      <c r="D22" s="14">
        <f>C22</f>
        <v>-187731</v>
      </c>
      <c r="E22" s="14">
        <f>D22</f>
        <v>-187731</v>
      </c>
      <c r="F22" s="16">
        <v>0</v>
      </c>
      <c r="G22" s="17"/>
    </row>
    <row r="23" spans="1:8" ht="12.75">
      <c r="A23" s="13" t="s">
        <v>12</v>
      </c>
      <c r="B23" s="14"/>
      <c r="C23" s="14"/>
      <c r="D23" s="14">
        <v>0</v>
      </c>
      <c r="E23" s="14">
        <v>19715421</v>
      </c>
      <c r="F23" s="16">
        <f>E23-C23</f>
        <v>19715421</v>
      </c>
      <c r="G23" s="17" t="s">
        <v>37</v>
      </c>
      <c r="H23" s="73"/>
    </row>
    <row r="24" spans="1:7" ht="12.75">
      <c r="A24" s="11" t="s">
        <v>13</v>
      </c>
      <c r="B24" s="12">
        <f>SUM(B8:B23)</f>
        <v>18736634</v>
      </c>
      <c r="C24" s="12">
        <f>SUM(C8:C23)</f>
        <v>19228871</v>
      </c>
      <c r="D24" s="12">
        <f>SUM(D8:D23)</f>
        <v>19779092</v>
      </c>
      <c r="E24" s="12">
        <f>SUM(E8:E23)</f>
        <v>46563845</v>
      </c>
      <c r="F24" s="12">
        <f>SUM(F8:F23)</f>
        <v>27334974</v>
      </c>
      <c r="G24" s="19"/>
    </row>
    <row r="25" spans="1:7" ht="12.75">
      <c r="A25" s="20" t="s">
        <v>14</v>
      </c>
      <c r="B25" s="21"/>
      <c r="C25" s="14"/>
      <c r="D25" s="14"/>
      <c r="E25" s="17"/>
      <c r="F25" s="16"/>
      <c r="G25" s="22"/>
    </row>
    <row r="26" spans="1:8" ht="12.75">
      <c r="A26" s="59" t="s">
        <v>15</v>
      </c>
      <c r="B26" s="14">
        <v>-17758600</v>
      </c>
      <c r="C26" s="14">
        <v>-19228871</v>
      </c>
      <c r="D26" s="14">
        <v>-19228871</v>
      </c>
      <c r="E26" s="14">
        <f>D26-F9-F8</f>
        <v>-19833139</v>
      </c>
      <c r="F26" s="14">
        <f>E26-C26</f>
        <v>-604268</v>
      </c>
      <c r="G26" s="59" t="s">
        <v>51</v>
      </c>
      <c r="H26" s="70"/>
    </row>
    <row r="27" spans="1:7" ht="12.75">
      <c r="A27" s="59" t="s">
        <v>46</v>
      </c>
      <c r="B27" s="14"/>
      <c r="C27" s="14"/>
      <c r="D27" s="14">
        <f>-SUM(D18:D21)</f>
        <v>0</v>
      </c>
      <c r="E27" s="14">
        <f>-(E21+E20+E19+E18)</f>
        <v>-7015285</v>
      </c>
      <c r="F27" s="14">
        <f>+E27-C27</f>
        <v>-7015285</v>
      </c>
      <c r="G27" s="59" t="s">
        <v>47</v>
      </c>
    </row>
    <row r="28" spans="1:7" ht="12.75">
      <c r="A28" s="59" t="s">
        <v>36</v>
      </c>
      <c r="B28" s="14">
        <v>-130</v>
      </c>
      <c r="C28" s="14"/>
      <c r="D28" s="14"/>
      <c r="E28" s="14"/>
      <c r="F28" s="14"/>
      <c r="G28" s="59"/>
    </row>
    <row r="29" spans="1:7" ht="12.75">
      <c r="A29" s="59" t="s">
        <v>53</v>
      </c>
      <c r="B29" s="14">
        <v>-946555</v>
      </c>
      <c r="C29" s="14"/>
      <c r="D29" s="14"/>
      <c r="E29" s="14"/>
      <c r="F29" s="14"/>
      <c r="G29" s="59"/>
    </row>
    <row r="30" spans="1:7" ht="12.75">
      <c r="A30" s="13" t="s">
        <v>52</v>
      </c>
      <c r="B30" s="21"/>
      <c r="C30" s="23"/>
      <c r="D30" s="14">
        <v>0</v>
      </c>
      <c r="E30" s="16">
        <f>-E23</f>
        <v>-19715421</v>
      </c>
      <c r="F30" s="16">
        <f>+E30</f>
        <v>-19715421</v>
      </c>
      <c r="G30" s="18" t="s">
        <v>48</v>
      </c>
    </row>
    <row r="31" spans="1:7" ht="12.75">
      <c r="A31" s="25" t="s">
        <v>16</v>
      </c>
      <c r="B31" s="26">
        <f>SUM(B26:B29)</f>
        <v>-18705285</v>
      </c>
      <c r="C31" s="26">
        <f>SUM(C26:C29)</f>
        <v>-19228871</v>
      </c>
      <c r="D31" s="26">
        <v>-46563845</v>
      </c>
      <c r="E31" s="26">
        <f>+E26+E27+E30</f>
        <v>-46563845</v>
      </c>
      <c r="F31" s="26">
        <f>F29</f>
        <v>0</v>
      </c>
      <c r="G31" s="27"/>
    </row>
    <row r="32" spans="1:7" ht="12.75">
      <c r="A32" s="11" t="s">
        <v>17</v>
      </c>
      <c r="B32" s="28"/>
      <c r="C32" s="29"/>
      <c r="D32" s="29"/>
      <c r="E32" s="30"/>
      <c r="F32" s="31">
        <f>F30+F27+F26</f>
        <v>-27334974</v>
      </c>
      <c r="G32" s="19"/>
    </row>
    <row r="33" spans="1:7" ht="12.75">
      <c r="A33" s="20" t="s">
        <v>18</v>
      </c>
      <c r="B33" s="32"/>
      <c r="C33" s="21"/>
      <c r="D33" s="21"/>
      <c r="E33" s="21"/>
      <c r="F33" s="17"/>
      <c r="G33" s="15"/>
    </row>
    <row r="34" spans="1:7" ht="12.75">
      <c r="A34" s="25" t="s">
        <v>19</v>
      </c>
      <c r="B34" s="33"/>
      <c r="C34" s="33"/>
      <c r="D34" s="33"/>
      <c r="E34" s="33"/>
      <c r="F34" s="16"/>
      <c r="G34" s="17"/>
    </row>
    <row r="35" spans="1:7" ht="12.75">
      <c r="A35" s="11" t="s">
        <v>20</v>
      </c>
      <c r="B35" s="12">
        <f>B6+B24+B31</f>
        <v>872796</v>
      </c>
      <c r="C35" s="12">
        <f>+C6+C24+C31+C32</f>
        <v>841448</v>
      </c>
      <c r="D35" s="12">
        <f>+D6+D24+D31+D32</f>
        <v>-25911957</v>
      </c>
      <c r="E35" s="12">
        <f>+E6</f>
        <v>872796</v>
      </c>
      <c r="F35" s="12"/>
      <c r="G35" s="12"/>
    </row>
    <row r="36" spans="1:7" ht="12.75">
      <c r="A36" s="34" t="s">
        <v>21</v>
      </c>
      <c r="B36" s="21"/>
      <c r="C36" s="14"/>
      <c r="D36" s="14"/>
      <c r="E36" s="24"/>
      <c r="F36" s="35"/>
      <c r="G36" s="35"/>
    </row>
    <row r="37" spans="1:7" ht="12.75">
      <c r="A37" s="34" t="s">
        <v>22</v>
      </c>
      <c r="B37" s="21"/>
      <c r="C37" s="14"/>
      <c r="D37" s="14">
        <v>-19715421</v>
      </c>
      <c r="E37" s="24">
        <f>+D37</f>
        <v>-19715421</v>
      </c>
      <c r="F37" s="35"/>
      <c r="G37" s="35"/>
    </row>
    <row r="38" spans="1:7" ht="12.75">
      <c r="A38" s="34" t="s">
        <v>23</v>
      </c>
      <c r="B38" s="33"/>
      <c r="C38" s="36"/>
      <c r="D38" s="14">
        <f>-D37</f>
        <v>19715421</v>
      </c>
      <c r="E38" s="24">
        <f>+D38</f>
        <v>19715421</v>
      </c>
      <c r="F38" s="37"/>
      <c r="G38" s="38"/>
    </row>
    <row r="39" spans="1:7" ht="12.75">
      <c r="A39" s="11" t="s">
        <v>24</v>
      </c>
      <c r="B39" s="39">
        <f>SUM(B36:B38)</f>
        <v>0</v>
      </c>
      <c r="C39" s="39">
        <f>SUM(C36:C38)</f>
        <v>0</v>
      </c>
      <c r="D39" s="39">
        <f>SUM(D36:D38)</f>
        <v>0</v>
      </c>
      <c r="E39" s="39">
        <f>SUM(E36:E38)</f>
        <v>0</v>
      </c>
      <c r="F39" s="19"/>
      <c r="G39" s="19"/>
    </row>
    <row r="40" spans="1:7" ht="15.75">
      <c r="A40" s="11" t="s">
        <v>25</v>
      </c>
      <c r="B40" s="12">
        <v>841449</v>
      </c>
      <c r="C40" s="39">
        <f>+C35+C39</f>
        <v>841448</v>
      </c>
      <c r="D40" s="39">
        <f>+D35+D39</f>
        <v>-25911957</v>
      </c>
      <c r="E40" s="39">
        <f>+E35+E39</f>
        <v>872796</v>
      </c>
      <c r="F40" s="40"/>
      <c r="G40" s="41"/>
    </row>
    <row r="41" spans="1:7" ht="15.75">
      <c r="A41" s="11" t="s">
        <v>26</v>
      </c>
      <c r="B41" s="42">
        <v>0</v>
      </c>
      <c r="C41" s="29">
        <v>0</v>
      </c>
      <c r="D41" s="29">
        <v>0</v>
      </c>
      <c r="E41" s="29">
        <v>0</v>
      </c>
      <c r="F41" s="43"/>
      <c r="G41" s="44"/>
    </row>
    <row r="42" spans="1:7" ht="12.75">
      <c r="A42" s="45" t="s">
        <v>27</v>
      </c>
      <c r="B42" s="46"/>
      <c r="C42" s="47"/>
      <c r="D42" s="46"/>
      <c r="E42" s="71"/>
      <c r="F42" s="48"/>
      <c r="G42" s="46"/>
    </row>
    <row r="43" spans="1:7" ht="12.75">
      <c r="A43" s="74" t="s">
        <v>57</v>
      </c>
      <c r="B43" s="50"/>
      <c r="C43" s="51"/>
      <c r="D43" s="50"/>
      <c r="E43" s="46"/>
      <c r="F43" s="46"/>
      <c r="G43" s="50"/>
    </row>
    <row r="44" spans="1:7" ht="12.75">
      <c r="A44" s="74" t="s">
        <v>58</v>
      </c>
      <c r="B44" s="50"/>
      <c r="C44" s="52"/>
      <c r="D44" s="72"/>
      <c r="E44" s="46"/>
      <c r="F44" s="46"/>
      <c r="G44" s="50"/>
    </row>
    <row r="45" spans="1:7" ht="12.75">
      <c r="A45" s="74" t="s">
        <v>63</v>
      </c>
      <c r="B45" s="49"/>
      <c r="C45" s="49"/>
      <c r="D45" s="49"/>
      <c r="E45" s="49"/>
      <c r="F45" s="49"/>
      <c r="G45" s="49"/>
    </row>
    <row r="46" spans="1:7" ht="12.75">
      <c r="A46" s="74" t="s">
        <v>59</v>
      </c>
      <c r="B46" s="49"/>
      <c r="C46" s="49"/>
      <c r="D46" s="49"/>
      <c r="E46" s="49"/>
      <c r="F46" s="49"/>
      <c r="G46" s="49"/>
    </row>
    <row r="47" spans="1:7" ht="12.75">
      <c r="A47" s="74" t="s">
        <v>60</v>
      </c>
      <c r="B47" s="49"/>
      <c r="C47" s="49"/>
      <c r="D47" s="49"/>
      <c r="E47" s="49"/>
      <c r="F47" s="49"/>
      <c r="G47" s="49"/>
    </row>
    <row r="48" spans="1:7" ht="12.75">
      <c r="A48" s="74" t="s">
        <v>61</v>
      </c>
      <c r="B48" s="49"/>
      <c r="C48" s="49"/>
      <c r="D48" s="49"/>
      <c r="E48" s="49"/>
      <c r="F48" s="49"/>
      <c r="G48" s="49"/>
    </row>
    <row r="49" spans="1:7" ht="12.75">
      <c r="A49" s="74" t="s">
        <v>62</v>
      </c>
      <c r="B49" s="49"/>
      <c r="C49" s="49"/>
      <c r="D49" s="49"/>
      <c r="E49" s="49"/>
      <c r="F49" s="49"/>
      <c r="G49" s="49"/>
    </row>
    <row r="50" spans="1:7" ht="12.75" customHeight="1">
      <c r="A50" s="53"/>
      <c r="B50" s="54"/>
      <c r="C50" s="55"/>
      <c r="D50" s="54"/>
      <c r="E50" s="54"/>
      <c r="F50" s="54"/>
      <c r="G50" s="50"/>
    </row>
    <row r="51" spans="1:7" ht="12.75" customHeight="1">
      <c r="A51" s="53"/>
      <c r="B51" s="54"/>
      <c r="C51" s="55"/>
      <c r="D51" s="54"/>
      <c r="E51" s="54"/>
      <c r="F51" s="54"/>
      <c r="G51" s="50"/>
    </row>
    <row r="52" spans="1:7" ht="12.75" customHeight="1">
      <c r="A52" s="66"/>
      <c r="B52" s="67"/>
      <c r="C52" s="68"/>
      <c r="D52" s="60"/>
      <c r="G52" s="57"/>
    </row>
    <row r="53" spans="1:7" ht="12.75" customHeight="1">
      <c r="A53" s="66"/>
      <c r="B53" s="67"/>
      <c r="C53" s="68"/>
      <c r="D53" s="60"/>
      <c r="G53" s="57"/>
    </row>
    <row r="54" spans="1:7" ht="12.75" customHeight="1">
      <c r="A54" s="66"/>
      <c r="B54" s="69"/>
      <c r="C54" s="61"/>
      <c r="D54" s="62"/>
      <c r="G54" s="57"/>
    </row>
    <row r="55" spans="1:7" ht="12.75" customHeight="1">
      <c r="A55" s="66"/>
      <c r="B55" s="63"/>
      <c r="C55" s="64"/>
      <c r="D55" s="65"/>
      <c r="G55" s="57"/>
    </row>
    <row r="56" spans="1:7" ht="12.75" customHeight="1">
      <c r="A56" s="66"/>
      <c r="B56" s="63"/>
      <c r="C56" s="64"/>
      <c r="D56" s="65"/>
      <c r="G56" s="57"/>
    </row>
    <row r="57" spans="1:7" ht="12.75" customHeight="1">
      <c r="A57" s="66"/>
      <c r="B57" s="63"/>
      <c r="C57" s="64"/>
      <c r="D57" s="65"/>
      <c r="G57" s="57"/>
    </row>
    <row r="58" ht="12.75" customHeight="1">
      <c r="G58" s="57"/>
    </row>
    <row r="59" ht="12.75" customHeight="1">
      <c r="G59" s="57"/>
    </row>
    <row r="60" ht="12.75">
      <c r="G60" s="57"/>
    </row>
    <row r="61" ht="12.75">
      <c r="G61" s="57"/>
    </row>
    <row r="62" ht="12.75">
      <c r="G62" s="57"/>
    </row>
    <row r="63" ht="12.75">
      <c r="G63" s="57"/>
    </row>
    <row r="64" ht="12.75">
      <c r="G64" s="57"/>
    </row>
    <row r="65" ht="12.75">
      <c r="G65" s="57"/>
    </row>
    <row r="66" ht="12.75">
      <c r="G66" s="57"/>
    </row>
    <row r="67" ht="12.75">
      <c r="G67" s="57"/>
    </row>
    <row r="68" ht="12.75">
      <c r="G68" s="57"/>
    </row>
    <row r="69" ht="12.75">
      <c r="G69" s="57"/>
    </row>
    <row r="70" ht="12.75">
      <c r="G70" s="57"/>
    </row>
    <row r="71" ht="12.75">
      <c r="G71" s="57"/>
    </row>
    <row r="72" ht="12.75">
      <c r="G72" s="57"/>
    </row>
    <row r="73" ht="12.75">
      <c r="G73" s="57"/>
    </row>
    <row r="74" ht="12.75">
      <c r="G74" s="57"/>
    </row>
    <row r="75" ht="12.75">
      <c r="G75" s="57"/>
    </row>
    <row r="76" ht="12.75">
      <c r="G76" s="57"/>
    </row>
    <row r="77" ht="12.75">
      <c r="G77" s="57"/>
    </row>
    <row r="78" ht="12.75">
      <c r="G78" s="57"/>
    </row>
    <row r="79" ht="12.75">
      <c r="G79" s="57"/>
    </row>
    <row r="80" ht="12.75">
      <c r="G80" s="57"/>
    </row>
    <row r="81" ht="12.75">
      <c r="G81" s="57"/>
    </row>
    <row r="82" ht="12.75">
      <c r="G82" s="57"/>
    </row>
    <row r="83" ht="12.75">
      <c r="G83" s="57"/>
    </row>
    <row r="84" ht="12.75">
      <c r="G84" s="57"/>
    </row>
    <row r="85" ht="12.75">
      <c r="G85" s="57"/>
    </row>
    <row r="86" ht="12.75">
      <c r="G86" s="57"/>
    </row>
    <row r="87" ht="12.75">
      <c r="G87" s="57"/>
    </row>
    <row r="88" ht="12.75">
      <c r="G88" s="57"/>
    </row>
    <row r="89" ht="12.75">
      <c r="G89" s="57"/>
    </row>
    <row r="90" ht="12.75">
      <c r="G90" s="57"/>
    </row>
    <row r="91" ht="12.75">
      <c r="G91" s="57"/>
    </row>
    <row r="92" ht="12.75">
      <c r="G92" s="57"/>
    </row>
    <row r="93" ht="12.75">
      <c r="G93" s="57"/>
    </row>
    <row r="94" ht="12.75">
      <c r="G94" s="57"/>
    </row>
    <row r="95" ht="12.75">
      <c r="G95" s="57"/>
    </row>
    <row r="96" ht="12.75">
      <c r="G96" s="57"/>
    </row>
    <row r="97" ht="12.75">
      <c r="G97" s="57"/>
    </row>
    <row r="98" ht="12.75">
      <c r="G98" s="57"/>
    </row>
    <row r="99" ht="12.75">
      <c r="G99" s="57"/>
    </row>
    <row r="100" ht="12.75">
      <c r="G100" s="57"/>
    </row>
    <row r="101" ht="12.75">
      <c r="G101" s="57"/>
    </row>
    <row r="102" ht="12.75">
      <c r="G102" s="57"/>
    </row>
  </sheetData>
  <mergeCells count="1">
    <mergeCell ref="A1:G1"/>
  </mergeCells>
  <printOptions/>
  <pageMargins left="0.75" right="0.5" top="0.75" bottom="0.25" header="0.5" footer="0.5"/>
  <pageSetup fitToHeight="1" fitToWidth="1" horizontalDpi="600" verticalDpi="600" orientation="landscape" scale="7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Budget</cp:lastModifiedBy>
  <cp:lastPrinted>2009-07-30T16:37:20Z</cp:lastPrinted>
  <dcterms:created xsi:type="dcterms:W3CDTF">2008-05-13T22:05:36Z</dcterms:created>
  <dcterms:modified xsi:type="dcterms:W3CDTF">2009-07-30T16:37:22Z</dcterms:modified>
  <cp:category/>
  <cp:version/>
  <cp:contentType/>
  <cp:contentStatus/>
</cp:coreProperties>
</file>