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690" windowHeight="2505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">#REF!</definedName>
    <definedName name="0640VacancyAdjustments">#REF!</definedName>
    <definedName name="a" hidden="1">{"cxtransfer",#N/A,FALSE,"ReorgRevisted"}</definedName>
    <definedName name="ActualFundBalance">#REF!</definedName>
    <definedName name="AdoptedFundBalance">#REF!</definedName>
    <definedName name="aer" hidden="1">{"NonWhole",#N/A,FALSE,"ReorgRevisted"}</definedName>
    <definedName name="aere" hidden="1">{"Whole",#N/A,FALSE,"ReorgRevisted"}</definedName>
    <definedName name="aereeee" hidden="1">{"Dis",#N/A,FALSE,"ReorgRevisted"}</definedName>
    <definedName name="AFB">#REF!</definedName>
    <definedName name="ALTERNATIVES">'[1]2003 PSQ Financial Plan'!#REF!</definedName>
    <definedName name="Appro" localSheetId="0">#REF!</definedName>
    <definedName name="Appro">#REF!</definedName>
    <definedName name="asdrfetrasdffdsadfg" hidden="1">{"cxtransfer",#N/A,FALSE,"ReorgRevisted"}</definedName>
    <definedName name="b" hidden="1">{"cxtransfer",#N/A,FALSE,"ReorgRevisted"}</definedName>
    <definedName name="Carryover" localSheetId="0">#REF!</definedName>
    <definedName name="Carryover">#REF!</definedName>
    <definedName name="cc" hidden="1">{"NonWhole",#N/A,FALSE,"ReorgRevisted"}</definedName>
    <definedName name="cdd" hidden="1">{"NonWhole",#N/A,FALSE,"ReorgRevisted"}</definedName>
    <definedName name="d" hidden="1">{"Dis",#N/A,FALSE,"ReorgRevisted"}</definedName>
    <definedName name="darcia">#REF!</definedName>
    <definedName name="dasffads" hidden="1">{"Dis",#N/A,FALSE,"ReorgRevisted"}</definedName>
    <definedName name="dd" hidden="1">{"NonWhole",#N/A,FALSE,"ReorgRevisted"}</definedName>
    <definedName name="dded" hidden="1">{"Dis",#N/A,FALSE,"ReorgRevisted"}</definedName>
    <definedName name="DEBTDET">'[1]2003 PSQ Financial Plan'!#REF!</definedName>
    <definedName name="dse" hidden="1">{"cxtransfer",#N/A,FALSE,"ReorgRevisted"}</definedName>
    <definedName name="e" hidden="1">{"Whole",#N/A,FALSE,"ReorgRevisted"}</definedName>
    <definedName name="ede" hidden="1">{"NonWhole",#N/A,FALSE,"ReorgRevisted"}</definedName>
    <definedName name="eee" hidden="1">{"cxtransfer",#N/A,FALSE,"ReorgRevisted"}</definedName>
    <definedName name="EstimatedFundBalance">#REF!</definedName>
    <definedName name="EXPORT">'[1]2003 PSQ Financial Plan'!#REF!</definedName>
    <definedName name="fadsafdsfadsfdasafd" hidden="1">{"NonWhole",#N/A,FALSE,"ReorgRevisted"}</definedName>
    <definedName name="fdafdafdasfdafdas" hidden="1">{"Whole",#N/A,FALSE,"ReorgRevisted"}</definedName>
    <definedName name="Financial_Plan">#REF!</definedName>
    <definedName name="FirstQOO" localSheetId="0">#REF!</definedName>
    <definedName name="FirstQOO">#REF!</definedName>
    <definedName name="FIVE">#REF!</definedName>
    <definedName name="Footnote">#REF!</definedName>
    <definedName name="FOUR">#REF!</definedName>
    <definedName name="FourthQOO" localSheetId="0">#REF!</definedName>
    <definedName name="FourthQOO">#REF!</definedName>
    <definedName name="HazWaste" hidden="1">{"cxtransfer",#N/A,FALSE,"ReorgRevisted"}</definedName>
    <definedName name="help" hidden="1">{"cxtransfer",#N/A,FALSE,"ReorgRevisted"}</definedName>
    <definedName name="huh" hidden="1">{"NonWhole",#N/A,FALSE,"ReorgRevisted"}</definedName>
    <definedName name="I_I">#REF!</definedName>
    <definedName name="KWH">'[3] monthly-energy '!#REF!</definedName>
    <definedName name="L1_">#REF!</definedName>
    <definedName name="L2_">#REF!</definedName>
    <definedName name="L3_">#REF!</definedName>
    <definedName name="Macro1_PRINT">#REF!</definedName>
    <definedName name="nn" hidden="1">{"Whole",#N/A,FALSE,"ReorgRevisted"}</definedName>
    <definedName name="No_I_I">#REF!</definedName>
    <definedName name="ONE">#REF!</definedName>
    <definedName name="Other" localSheetId="0">#REF!</definedName>
    <definedName name="Other">#REF!</definedName>
    <definedName name="PORK">'[1]2003 PSQ Financial Plan'!#REF!</definedName>
    <definedName name="_xlnm.Print_Area" localSheetId="0">'Financial Plan'!$A$2:$G$49</definedName>
    <definedName name="Print_Area_MI">'[1]2003 PSQ Financial Plan'!#REF!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" hidden="1">{"Dis",#N/A,FALSE,"ReorgRevisted"}</definedName>
    <definedName name="qqq" hidden="1">{"NonWhole",#N/A,FALSE,"ReorgRevisted"}</definedName>
    <definedName name="run_description">'[1]2003 PSQ Financial Plan'!#REF!</definedName>
    <definedName name="SecondQOO" localSheetId="0">#REF!</definedName>
    <definedName name="SecondQOO">#REF!</definedName>
    <definedName name="Section">'[5]PONS'!#REF!</definedName>
    <definedName name="SIX">'[1]2003 PSQ Financial Plan'!#REF!</definedName>
    <definedName name="SUM">#REF!</definedName>
    <definedName name="SUMMARY">'[1]2003 PSQ Financial Plan'!#REF!</definedName>
    <definedName name="Table" localSheetId="0">#REF!</definedName>
    <definedName name="Table">#REF!</definedName>
    <definedName name="ThirdQOO" localSheetId="0">#REF!</definedName>
    <definedName name="ThirdQOO">#REF!</definedName>
    <definedName name="three">#REF!</definedName>
    <definedName name="TRANS">'[1]2003 PSQ Financial Plan'!#REF!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ewreport" hidden="1">{"Whole",#N/A,FALSE,"ReorgRevisted"}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n.cx" hidden="1">{"cxtransfer",#N/A,FALSE,"ReorgRevisted"}</definedName>
    <definedName name="x" hidden="1">{"cxtransfer",#N/A,FALSE,"ReorgRevisted"}</definedName>
    <definedName name="z" hidden="1">{"NonWhole",#N/A,FALSE,"ReorgRevisted"}</definedName>
    <definedName name="zero">#REF!</definedName>
  </definedNames>
  <calcPr fullCalcOnLoad="1"/>
</workbook>
</file>

<file path=xl/sharedStrings.xml><?xml version="1.0" encoding="utf-8"?>
<sst xmlns="http://schemas.openxmlformats.org/spreadsheetml/2006/main" count="62" uniqueCount="59">
  <si>
    <t>Expenditures</t>
  </si>
  <si>
    <t>Revenues</t>
  </si>
  <si>
    <t>Category</t>
  </si>
  <si>
    <t xml:space="preserve">Beginning Fund Balance </t>
  </si>
  <si>
    <t>*  Expansion Levy Admin Fee</t>
  </si>
  <si>
    <t>*  SW 98th St. Corridor Maintenance</t>
  </si>
  <si>
    <t>*  Council Change - Restore King County Fair</t>
  </si>
  <si>
    <t>Total Revenues</t>
  </si>
  <si>
    <t>*  Labor Strategy Changes</t>
  </si>
  <si>
    <t>*  COLA Decrease</t>
  </si>
  <si>
    <t>*  Restore County Fair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</si>
  <si>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</si>
  <si>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</si>
  <si>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</si>
  <si>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</si>
  <si>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</si>
  <si>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</si>
  <si>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</si>
  <si>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</si>
  <si>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</si>
  <si>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>Fund Name: Parks Operating Levy Fund</t>
  </si>
  <si>
    <t>Fund Number: 000001451</t>
  </si>
  <si>
    <t>Prepared by:  Jerry Hughs</t>
  </si>
  <si>
    <t xml:space="preserve">Date Prepared: 5/5/09 </t>
  </si>
  <si>
    <t xml:space="preserve">2009 Revised  </t>
  </si>
  <si>
    <t>2009 Estimated</t>
  </si>
  <si>
    <t>Estimated-Adopted Change</t>
  </si>
  <si>
    <t>Explanation of Change</t>
  </si>
  <si>
    <t>*  Levy Proceeds/Delinquent Levy Collections</t>
  </si>
  <si>
    <t xml:space="preserve">Levy Proceeds and Delinquent Levy Collections Forecast revised by OMB March 2009. </t>
  </si>
  <si>
    <t>*  Interest</t>
  </si>
  <si>
    <t>Net Investment Income is calculated at 2.35% in 2009, 2.5% in 2010, and 2.7% in 2011 and 2012 with 12 basis point investment service fee deducted.</t>
  </si>
  <si>
    <t>*  Regional/Rural Business Revenues</t>
  </si>
  <si>
    <t>Revenue from Steve Cox and Juanita Woodlands parks, redesignated as regional parks.</t>
  </si>
  <si>
    <t xml:space="preserve">*  UGA Business Revenues </t>
  </si>
  <si>
    <t xml:space="preserve">*  GF Transfer for UGA </t>
  </si>
  <si>
    <t xml:space="preserve">*  GF Transfer for Regional/Rural </t>
  </si>
  <si>
    <t xml:space="preserve">*  CIP </t>
  </si>
  <si>
    <t>Business revenue will not be received as Fair is being run by the City of Enumclaw</t>
  </si>
  <si>
    <t xml:space="preserve">*  Council Change - GF Funding Adjustments </t>
  </si>
  <si>
    <t xml:space="preserve">*  Regional/Rural Expenditures </t>
  </si>
  <si>
    <t>Cost of Steve Cox and Juanita Woodlands parks, redesignated as regional parks.</t>
  </si>
  <si>
    <t xml:space="preserve">*  Urban Growth Area Expenditures  </t>
  </si>
  <si>
    <t>*  CIP/Land Management Expenditures</t>
  </si>
  <si>
    <t>Furlough savings</t>
  </si>
  <si>
    <t xml:space="preserve">*  CPG Expenditures </t>
  </si>
  <si>
    <t>Costs avoided by not running the Fair; $349,875 paid to City of Enumclaw</t>
  </si>
  <si>
    <t>*  2008 to 2009 Encumbrance Carryover</t>
  </si>
  <si>
    <t>Encumbrance carryover</t>
  </si>
  <si>
    <t xml:space="preserve">*  King County Aquatic Center Staffing Supplemental </t>
  </si>
  <si>
    <t>Estimated Underexpenditures</t>
  </si>
  <si>
    <t xml:space="preserve">*  2008 to 2009 Encumbrance Carryover 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</si>
  <si>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</si>
  <si>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</si>
  <si>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r>
      <t>Target Fund Balance</t>
    </r>
    <r>
      <rPr>
        <b/>
        <vertAlign val="superscript"/>
        <sz val="12"/>
        <rFont val="Times New Roman"/>
        <family val="1"/>
      </rPr>
      <t>3</t>
    </r>
  </si>
  <si>
    <r>
      <t xml:space="preserve">1 </t>
    </r>
    <r>
      <rPr>
        <sz val="10"/>
        <rFont val="Times New Roman"/>
        <family val="1"/>
      </rPr>
      <t>Actuals are taken from ARMS 14th Month or 2008 CAFR</t>
    </r>
  </si>
  <si>
    <r>
      <t>2</t>
    </r>
    <r>
      <rPr>
        <sz val="10"/>
        <rFont val="Times New Roman"/>
        <family val="1"/>
      </rPr>
      <t xml:space="preserve"> Adopted is taken form 2009 Adopted Budget Book</t>
    </r>
  </si>
  <si>
    <r>
      <t>3</t>
    </r>
    <r>
      <rPr>
        <sz val="10"/>
        <rFont val="Times New Roman"/>
        <family val="1"/>
      </rPr>
      <t>Target Fund Balance is based  upon 1/12 of expenditures for 2008 and 2009 Adopted; thereafter, computed to ensure 1/12 of expenditures at the end of the levy in 2013</t>
    </r>
  </si>
  <si>
    <t>2nd Quarter Supplemental Request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</si>
</sst>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  <numFmt numFmtId="175" formatCode="#,##0.0"/>
    <numFmt numFmtId="176" formatCode="&quot;$&quot;#,##0"/>
    <numFmt numFmtId="177" formatCode="#,##0.0_);[Red]\(#,##0.0\)"/>
    <numFmt numFmtId="178" formatCode="#,##0;[Red]\(#,##0\)"/>
    <numFmt numFmtId="179" formatCode="#,##0;[Red]\(#,##0\);0"/>
    <numFmt numFmtId="180" formatCode="m/d/yy;@"/>
    <numFmt numFmtId="181" formatCode="_(* #,##0.000_);_(* \(#,##0.000\);_(* &quot;-&quot;??_);_(@_)"/>
    <numFmt numFmtId="182" formatCode="_(* #,##0.0000_);_(* \(#,##0.0000\);_(* &quot;-&quot;??_);_(@_)"/>
    <numFmt numFmtId="183" formatCode="General_)"/>
    <numFmt numFmtId="184" formatCode="&quot;$&quot;#,##0\ ;\(&quot;$&quot;#,##0\)"/>
    <numFmt numFmtId="185" formatCode="#,##0.0,;\(#,##0.0,\)"/>
    <numFmt numFmtId="186" formatCode="#,##0.0000_);\(#,##0.00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b/>
      <i/>
      <sz val="9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6"/>
      <name val="Small Font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5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6" fillId="0" borderId="0">
      <alignment/>
      <protection/>
    </xf>
    <xf numFmtId="0" fontId="8" fillId="0" borderId="0">
      <alignment/>
      <protection/>
    </xf>
    <xf numFmtId="183" fontId="9" fillId="0" borderId="0">
      <alignment/>
      <protection/>
    </xf>
    <xf numFmtId="165" fontId="9" fillId="0" borderId="0">
      <alignment/>
      <protection/>
    </xf>
    <xf numFmtId="183" fontId="10" fillId="0" borderId="0">
      <alignment horizontal="center"/>
      <protection/>
    </xf>
    <xf numFmtId="0" fontId="6" fillId="0" borderId="1" applyNumberFormat="0" applyFont="0" applyAlignment="0">
      <protection/>
    </xf>
    <xf numFmtId="0" fontId="7" fillId="0" borderId="0">
      <alignment horizontal="center"/>
      <protection/>
    </xf>
    <xf numFmtId="183" fontId="11" fillId="0" borderId="0">
      <alignment horizontal="center"/>
      <protection/>
    </xf>
    <xf numFmtId="0" fontId="6" fillId="0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37" fontId="14" fillId="0" borderId="0" applyFill="0" applyBorder="0" applyAlignment="0" applyProtection="0"/>
    <xf numFmtId="0" fontId="9" fillId="0" borderId="1" applyNumberFormat="0" applyFont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ont="0" applyAlignment="0">
      <protection/>
    </xf>
    <xf numFmtId="0" fontId="6" fillId="0" borderId="0" applyNumberFormat="0" applyFont="0" applyAlignment="0">
      <protection/>
    </xf>
    <xf numFmtId="1" fontId="7" fillId="0" borderId="0">
      <alignment horizontal="center"/>
      <protection/>
    </xf>
    <xf numFmtId="37" fontId="7" fillId="0" borderId="0">
      <alignment/>
      <protection/>
    </xf>
    <xf numFmtId="37" fontId="15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65" fontId="9" fillId="2" borderId="3">
      <alignment/>
      <protection/>
    </xf>
    <xf numFmtId="165" fontId="9" fillId="2" borderId="4">
      <alignment/>
      <protection/>
    </xf>
    <xf numFmtId="165" fontId="9" fillId="0" borderId="5">
      <alignment/>
      <protection/>
    </xf>
    <xf numFmtId="185" fontId="7" fillId="0" borderId="0">
      <alignment/>
      <protection/>
    </xf>
    <xf numFmtId="0" fontId="13" fillId="0" borderId="6" applyNumberFormat="0" applyFon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165" fontId="16" fillId="0" borderId="7" xfId="24" applyNumberFormat="1" applyFont="1" applyFill="1" applyBorder="1" applyAlignment="1">
      <alignment/>
    </xf>
    <xf numFmtId="165" fontId="15" fillId="0" borderId="8" xfId="24" applyNumberFormat="1" applyFont="1" applyFill="1" applyBorder="1" applyAlignment="1">
      <alignment/>
    </xf>
    <xf numFmtId="165" fontId="15" fillId="0" borderId="9" xfId="24" applyNumberFormat="1" applyFont="1" applyFill="1" applyBorder="1" applyAlignment="1">
      <alignment/>
    </xf>
    <xf numFmtId="165" fontId="15" fillId="0" borderId="9" xfId="24" applyNumberFormat="1" applyFont="1" applyFill="1" applyBorder="1" applyAlignment="1">
      <alignment/>
    </xf>
    <xf numFmtId="165" fontId="15" fillId="0" borderId="0" xfId="24" applyNumberFormat="1" applyFont="1" applyFill="1" applyBorder="1" applyAlignment="1">
      <alignment/>
    </xf>
    <xf numFmtId="165" fontId="16" fillId="0" borderId="10" xfId="24" applyNumberFormat="1" applyFont="1" applyFill="1" applyBorder="1" applyAlignment="1">
      <alignment/>
    </xf>
    <xf numFmtId="165" fontId="15" fillId="0" borderId="11" xfId="24" applyNumberFormat="1" applyFont="1" applyFill="1" applyBorder="1" applyAlignment="1" quotePrefix="1">
      <alignment/>
    </xf>
    <xf numFmtId="165" fontId="16" fillId="0" borderId="11" xfId="24" applyNumberFormat="1" applyFont="1" applyFill="1" applyBorder="1" applyAlignment="1">
      <alignment/>
    </xf>
    <xf numFmtId="165" fontId="16" fillId="0" borderId="12" xfId="24" applyNumberFormat="1" applyFont="1" applyFill="1" applyBorder="1" applyAlignment="1">
      <alignment/>
    </xf>
    <xf numFmtId="37" fontId="17" fillId="0" borderId="0" xfId="42" applyFont="1" applyBorder="1" applyAlignment="1">
      <alignment horizontal="centerContinuous" wrapText="1"/>
      <protection/>
    </xf>
    <xf numFmtId="37" fontId="22" fillId="0" borderId="0" xfId="42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15" fillId="0" borderId="0" xfId="42" applyFont="1" applyBorder="1" applyAlignment="1">
      <alignment horizontal="centerContinuous" wrapText="1"/>
      <protection/>
    </xf>
    <xf numFmtId="0" fontId="15" fillId="3" borderId="0" xfId="0" applyFont="1" applyFill="1" applyBorder="1" applyAlignment="1">
      <alignment horizontal="left"/>
    </xf>
    <xf numFmtId="37" fontId="17" fillId="0" borderId="0" xfId="42" applyFont="1" applyBorder="1" applyAlignment="1">
      <alignment horizontal="center" wrapText="1"/>
      <protection/>
    </xf>
    <xf numFmtId="0" fontId="0" fillId="3" borderId="0" xfId="0" applyFill="1" applyBorder="1" applyAlignment="1">
      <alignment horizontal="centerContinuous"/>
    </xf>
    <xf numFmtId="37" fontId="15" fillId="0" borderId="0" xfId="42" applyFont="1" applyBorder="1" applyAlignment="1">
      <alignment horizontal="left" wrapText="1"/>
      <protection/>
    </xf>
    <xf numFmtId="0" fontId="0" fillId="3" borderId="0" xfId="0" applyFill="1" applyAlignment="1">
      <alignment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37" fontId="16" fillId="0" borderId="0" xfId="42" applyFont="1" applyBorder="1" applyAlignment="1">
      <alignment horizontal="left"/>
      <protection/>
    </xf>
    <xf numFmtId="37" fontId="19" fillId="0" borderId="13" xfId="42" applyFont="1" applyBorder="1" applyAlignment="1">
      <alignment horizontal="left" wrapText="1"/>
      <protection/>
    </xf>
    <xf numFmtId="37" fontId="23" fillId="0" borderId="0" xfId="42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8" fillId="0" borderId="0" xfId="42" applyFont="1" applyBorder="1" applyAlignment="1">
      <alignment horizontal="centerContinuous" wrapText="1"/>
      <protection/>
    </xf>
    <xf numFmtId="0" fontId="0" fillId="0" borderId="0" xfId="0" applyBorder="1" applyAlignment="1">
      <alignment wrapText="1"/>
    </xf>
    <xf numFmtId="37" fontId="16" fillId="3" borderId="11" xfId="42" applyFont="1" applyFill="1" applyBorder="1" applyAlignment="1" applyProtection="1">
      <alignment horizontal="left" wrapText="1"/>
      <protection/>
    </xf>
    <xf numFmtId="37" fontId="16" fillId="3" borderId="14" xfId="42" applyFont="1" applyFill="1" applyBorder="1" applyAlignment="1">
      <alignment horizontal="center" wrapText="1"/>
      <protection/>
    </xf>
    <xf numFmtId="37" fontId="16" fillId="3" borderId="12" xfId="42" applyFont="1" applyFill="1" applyBorder="1" applyAlignment="1">
      <alignment horizontal="center" wrapText="1"/>
      <protection/>
    </xf>
    <xf numFmtId="37" fontId="16" fillId="3" borderId="15" xfId="42" applyFont="1" applyFill="1" applyBorder="1" applyAlignment="1">
      <alignment horizontal="center" wrapText="1"/>
      <protection/>
    </xf>
    <xf numFmtId="37" fontId="16" fillId="3" borderId="16" xfId="42" applyFont="1" applyFill="1" applyBorder="1" applyAlignment="1">
      <alignment horizontal="center" wrapText="1"/>
      <protection/>
    </xf>
    <xf numFmtId="37" fontId="16" fillId="3" borderId="17" xfId="42" applyFont="1" applyFill="1" applyBorder="1" applyAlignment="1">
      <alignment horizontal="center" wrapText="1"/>
      <protection/>
    </xf>
    <xf numFmtId="37" fontId="16" fillId="3" borderId="11" xfId="42" applyFont="1" applyFill="1" applyBorder="1" applyAlignment="1">
      <alignment horizontal="center" wrapText="1"/>
      <protection/>
    </xf>
    <xf numFmtId="37" fontId="16" fillId="3" borderId="0" xfId="42" applyFont="1" applyFill="1" applyAlignment="1">
      <alignment horizontal="center" wrapText="1"/>
      <protection/>
    </xf>
    <xf numFmtId="0" fontId="15" fillId="3" borderId="0" xfId="0" applyFont="1" applyFill="1" applyAlignment="1">
      <alignment/>
    </xf>
    <xf numFmtId="37" fontId="16" fillId="0" borderId="11" xfId="42" applyFont="1" applyFill="1" applyBorder="1" applyAlignment="1">
      <alignment horizontal="left"/>
      <protection/>
    </xf>
    <xf numFmtId="165" fontId="16" fillId="0" borderId="18" xfId="24" applyNumberFormat="1" applyFont="1" applyBorder="1" applyAlignment="1">
      <alignment/>
    </xf>
    <xf numFmtId="165" fontId="19" fillId="0" borderId="10" xfId="24" applyNumberFormat="1" applyFont="1" applyBorder="1" applyAlignment="1">
      <alignment wrapText="1"/>
    </xf>
    <xf numFmtId="165" fontId="16" fillId="0" borderId="0" xfId="24" applyNumberFormat="1" applyFont="1" applyBorder="1" applyAlignment="1">
      <alignment/>
    </xf>
    <xf numFmtId="165" fontId="16" fillId="0" borderId="0" xfId="24" applyNumberFormat="1" applyFont="1" applyAlignment="1">
      <alignment/>
    </xf>
    <xf numFmtId="0" fontId="16" fillId="0" borderId="0" xfId="0" applyFont="1" applyAlignment="1">
      <alignment/>
    </xf>
    <xf numFmtId="37" fontId="16" fillId="0" borderId="9" xfId="42" applyFont="1" applyFill="1" applyBorder="1" applyAlignment="1">
      <alignment horizontal="left"/>
      <protection/>
    </xf>
    <xf numFmtId="165" fontId="15" fillId="0" borderId="19" xfId="24" applyNumberFormat="1" applyFont="1" applyFill="1" applyBorder="1" applyAlignment="1">
      <alignment/>
    </xf>
    <xf numFmtId="165" fontId="15" fillId="0" borderId="8" xfId="24" applyNumberFormat="1" applyFont="1" applyBorder="1" applyAlignment="1">
      <alignment/>
    </xf>
    <xf numFmtId="165" fontId="15" fillId="0" borderId="20" xfId="24" applyNumberFormat="1" applyFont="1" applyBorder="1" applyAlignment="1">
      <alignment/>
    </xf>
    <xf numFmtId="165" fontId="24" fillId="0" borderId="8" xfId="24" applyNumberFormat="1" applyFont="1" applyBorder="1" applyAlignment="1">
      <alignment wrapText="1"/>
    </xf>
    <xf numFmtId="165" fontId="15" fillId="0" borderId="0" xfId="24" applyNumberFormat="1" applyFont="1" applyBorder="1" applyAlignment="1">
      <alignment/>
    </xf>
    <xf numFmtId="165" fontId="15" fillId="0" borderId="0" xfId="24" applyNumberFormat="1" applyFont="1" applyAlignment="1">
      <alignment/>
    </xf>
    <xf numFmtId="0" fontId="15" fillId="0" borderId="0" xfId="0" applyFont="1" applyAlignment="1">
      <alignment/>
    </xf>
    <xf numFmtId="37" fontId="15" fillId="0" borderId="21" xfId="42" applyFont="1" applyFill="1" applyBorder="1" applyAlignment="1">
      <alignment horizontal="left"/>
      <protection/>
    </xf>
    <xf numFmtId="165" fontId="15" fillId="0" borderId="19" xfId="24" applyNumberFormat="1" applyFont="1" applyBorder="1" applyAlignment="1">
      <alignment/>
    </xf>
    <xf numFmtId="165" fontId="15" fillId="0" borderId="21" xfId="24" applyNumberFormat="1" applyFont="1" applyBorder="1" applyAlignment="1">
      <alignment/>
    </xf>
    <xf numFmtId="165" fontId="24" fillId="0" borderId="9" xfId="24" applyNumberFormat="1" applyFont="1" applyBorder="1" applyAlignment="1">
      <alignment wrapText="1"/>
    </xf>
    <xf numFmtId="165" fontId="19" fillId="0" borderId="11" xfId="24" applyNumberFormat="1" applyFont="1" applyBorder="1" applyAlignment="1">
      <alignment wrapText="1"/>
    </xf>
    <xf numFmtId="165" fontId="15" fillId="0" borderId="9" xfId="24" applyNumberFormat="1" applyFont="1" applyBorder="1" applyAlignment="1">
      <alignment/>
    </xf>
    <xf numFmtId="165" fontId="20" fillId="0" borderId="8" xfId="24" applyNumberFormat="1" applyFont="1" applyBorder="1" applyAlignment="1">
      <alignment wrapText="1"/>
    </xf>
    <xf numFmtId="37" fontId="15" fillId="0" borderId="9" xfId="42" applyFont="1" applyFill="1" applyBorder="1" applyAlignment="1">
      <alignment horizontal="left"/>
      <protection/>
    </xf>
    <xf numFmtId="165" fontId="20" fillId="0" borderId="9" xfId="24" applyNumberFormat="1" applyFont="1" applyBorder="1" applyAlignment="1">
      <alignment wrapText="1"/>
    </xf>
    <xf numFmtId="37" fontId="15" fillId="0" borderId="9" xfId="42" applyFont="1" applyFill="1" applyBorder="1" applyAlignment="1">
      <alignment horizontal="left" wrapText="1"/>
      <protection/>
    </xf>
    <xf numFmtId="37" fontId="16" fillId="0" borderId="10" xfId="42" applyFont="1" applyFill="1" applyBorder="1" applyAlignment="1">
      <alignment horizontal="left"/>
      <protection/>
    </xf>
    <xf numFmtId="165" fontId="24" fillId="0" borderId="10" xfId="24" applyNumberFormat="1" applyFont="1" applyBorder="1" applyAlignment="1">
      <alignment wrapText="1"/>
    </xf>
    <xf numFmtId="37" fontId="16" fillId="0" borderId="11" xfId="42" applyFont="1" applyFill="1" applyBorder="1" applyAlignment="1">
      <alignment horizontal="left"/>
      <protection/>
    </xf>
    <xf numFmtId="165" fontId="24" fillId="2" borderId="11" xfId="24" applyNumberFormat="1" applyFont="1" applyFill="1" applyBorder="1" applyAlignment="1" quotePrefix="1">
      <alignment/>
    </xf>
    <xf numFmtId="165" fontId="15" fillId="0" borderId="12" xfId="24" applyNumberFormat="1" applyFont="1" applyFill="1" applyBorder="1" applyAlignment="1">
      <alignment/>
    </xf>
    <xf numFmtId="165" fontId="15" fillId="2" borderId="12" xfId="24" applyNumberFormat="1" applyFont="1" applyFill="1" applyBorder="1" applyAlignment="1">
      <alignment/>
    </xf>
    <xf numFmtId="165" fontId="15" fillId="0" borderId="17" xfId="24" applyNumberFormat="1" applyFont="1" applyBorder="1" applyAlignment="1">
      <alignment/>
    </xf>
    <xf numFmtId="165" fontId="24" fillId="0" borderId="11" xfId="24" applyNumberFormat="1" applyFont="1" applyBorder="1" applyAlignment="1">
      <alignment wrapText="1"/>
    </xf>
    <xf numFmtId="37" fontId="16" fillId="0" borderId="9" xfId="42" applyFont="1" applyFill="1" applyBorder="1" applyAlignment="1">
      <alignment horizontal="left"/>
      <protection/>
    </xf>
    <xf numFmtId="165" fontId="24" fillId="0" borderId="9" xfId="24" applyNumberFormat="1" applyFont="1" applyFill="1" applyBorder="1" applyAlignment="1" quotePrefix="1">
      <alignment/>
    </xf>
    <xf numFmtId="165" fontId="20" fillId="0" borderId="19" xfId="24" applyNumberFormat="1" applyFont="1" applyBorder="1" applyAlignment="1">
      <alignment wrapText="1"/>
    </xf>
    <xf numFmtId="165" fontId="20" fillId="0" borderId="9" xfId="24" applyNumberFormat="1" applyFont="1" applyFill="1" applyBorder="1" applyAlignment="1" quotePrefix="1">
      <alignment/>
    </xf>
    <xf numFmtId="165" fontId="15" fillId="0" borderId="12" xfId="24" applyNumberFormat="1" applyFont="1" applyFill="1" applyBorder="1" applyAlignment="1" quotePrefix="1">
      <alignment/>
    </xf>
    <xf numFmtId="165" fontId="20" fillId="0" borderId="11" xfId="24" applyNumberFormat="1" applyFont="1" applyBorder="1" applyAlignment="1">
      <alignment wrapText="1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165" fontId="15" fillId="0" borderId="0" xfId="24" applyNumberFormat="1" applyFont="1" applyFill="1" applyBorder="1" applyAlignment="1">
      <alignment/>
    </xf>
    <xf numFmtId="165" fontId="20" fillId="0" borderId="9" xfId="24" applyNumberFormat="1" applyFont="1" applyFill="1" applyBorder="1" applyAlignment="1">
      <alignment wrapText="1"/>
    </xf>
    <xf numFmtId="37" fontId="25" fillId="0" borderId="9" xfId="42" applyFont="1" applyFill="1" applyBorder="1" applyAlignment="1">
      <alignment horizontal="left"/>
      <protection/>
    </xf>
    <xf numFmtId="165" fontId="16" fillId="0" borderId="9" xfId="24" applyNumberFormat="1" applyFont="1" applyFill="1" applyBorder="1" applyAlignment="1">
      <alignment/>
    </xf>
    <xf numFmtId="165" fontId="16" fillId="0" borderId="19" xfId="24" applyNumberFormat="1" applyFont="1" applyFill="1" applyBorder="1" applyAlignment="1">
      <alignment/>
    </xf>
    <xf numFmtId="165" fontId="16" fillId="0" borderId="0" xfId="24" applyNumberFormat="1" applyFont="1" applyFill="1" applyBorder="1" applyAlignment="1">
      <alignment/>
    </xf>
    <xf numFmtId="165" fontId="16" fillId="0" borderId="10" xfId="24" applyNumberFormat="1" applyFont="1" applyFill="1" applyBorder="1" applyAlignment="1">
      <alignment/>
    </xf>
    <xf numFmtId="165" fontId="19" fillId="0" borderId="9" xfId="24" applyNumberFormat="1" applyFont="1" applyFill="1" applyBorder="1" applyAlignment="1">
      <alignment wrapText="1"/>
    </xf>
    <xf numFmtId="165" fontId="16" fillId="0" borderId="0" xfId="24" applyNumberFormat="1" applyFont="1" applyFill="1" applyBorder="1" applyAlignment="1">
      <alignment/>
    </xf>
    <xf numFmtId="165" fontId="20" fillId="0" borderId="9" xfId="24" applyNumberFormat="1" applyFont="1" applyBorder="1" applyAlignment="1">
      <alignment wrapText="1"/>
    </xf>
    <xf numFmtId="37" fontId="16" fillId="0" borderId="22" xfId="42" applyFont="1" applyFill="1" applyBorder="1" applyAlignment="1" quotePrefix="1">
      <alignment horizontal="left"/>
      <protection/>
    </xf>
    <xf numFmtId="165" fontId="15" fillId="0" borderId="11" xfId="24" applyNumberFormat="1" applyFont="1" applyFill="1" applyBorder="1" applyAlignment="1">
      <alignment/>
    </xf>
    <xf numFmtId="165" fontId="15" fillId="0" borderId="17" xfId="24" applyNumberFormat="1" applyFont="1" applyBorder="1" applyAlignment="1">
      <alignment horizontal="right"/>
    </xf>
    <xf numFmtId="165" fontId="20" fillId="0" borderId="10" xfId="24" applyNumberFormat="1" applyFont="1" applyBorder="1" applyAlignment="1">
      <alignment horizontal="right" wrapText="1"/>
    </xf>
    <xf numFmtId="165" fontId="15" fillId="0" borderId="0" xfId="24" applyNumberFormat="1" applyFont="1" applyAlignment="1">
      <alignment horizontal="right"/>
    </xf>
    <xf numFmtId="37" fontId="19" fillId="0" borderId="0" xfId="42" applyFont="1" applyAlignment="1">
      <alignment horizontal="left"/>
      <protection/>
    </xf>
    <xf numFmtId="37" fontId="20" fillId="0" borderId="0" xfId="42" applyFont="1" applyBorder="1">
      <alignment/>
      <protection/>
    </xf>
    <xf numFmtId="37" fontId="19" fillId="0" borderId="0" xfId="42" applyFont="1" applyBorder="1">
      <alignment/>
      <protection/>
    </xf>
    <xf numFmtId="0" fontId="20" fillId="0" borderId="0" xfId="0" applyFont="1" applyAlignment="1">
      <alignment/>
    </xf>
    <xf numFmtId="37" fontId="20" fillId="0" borderId="0" xfId="42" applyFont="1" applyBorder="1" applyAlignment="1">
      <alignment wrapText="1"/>
      <protection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37" fontId="19" fillId="0" borderId="0" xfId="42" applyFont="1" applyBorder="1" applyAlignment="1" quotePrefix="1">
      <alignment horizontal="left"/>
      <protection/>
    </xf>
    <xf numFmtId="0" fontId="20" fillId="0" borderId="0" xfId="0" applyFont="1" applyBorder="1" applyAlignment="1">
      <alignment wrapText="1"/>
    </xf>
    <xf numFmtId="37" fontId="21" fillId="0" borderId="0" xfId="42" applyFont="1" applyBorder="1" applyAlignment="1">
      <alignment horizontal="left"/>
      <protection/>
    </xf>
    <xf numFmtId="0" fontId="19" fillId="0" borderId="0" xfId="0" applyFont="1" applyBorder="1" applyAlignment="1" quotePrefix="1">
      <alignment horizontal="left"/>
    </xf>
    <xf numFmtId="37" fontId="19" fillId="0" borderId="0" xfId="42" applyFont="1" applyBorder="1">
      <alignment/>
      <protection/>
    </xf>
    <xf numFmtId="0" fontId="20" fillId="0" borderId="0" xfId="0" applyFont="1" applyBorder="1" applyAlignment="1">
      <alignment horizontal="center" wrapText="1"/>
    </xf>
    <xf numFmtId="37" fontId="16" fillId="0" borderId="0" xfId="42" applyFont="1" applyBorder="1">
      <alignment/>
      <protection/>
    </xf>
    <xf numFmtId="37" fontId="15" fillId="0" borderId="0" xfId="42" applyFont="1" applyBorder="1">
      <alignment/>
      <protection/>
    </xf>
    <xf numFmtId="0" fontId="20" fillId="0" borderId="0" xfId="0" applyFont="1" applyAlignment="1" quotePrefix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37" fontId="22" fillId="0" borderId="0" xfId="42" applyFont="1" applyBorder="1" applyAlignment="1">
      <alignment horizontal="center" wrapText="1"/>
      <protection/>
    </xf>
  </cellXfs>
  <cellStyles count="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1)" xfId="15"/>
    <cellStyle name="2)" xfId="16"/>
    <cellStyle name="8pt bold" xfId="17"/>
    <cellStyle name="8pt bold comma" xfId="18"/>
    <cellStyle name="8pt bold red" xfId="19"/>
    <cellStyle name="annual right" xfId="20"/>
    <cellStyle name="arial 9" xfId="21"/>
    <cellStyle name="BLACK ITAL" xfId="22"/>
    <cellStyle name="border" xfId="23"/>
    <cellStyle name="Comma" xfId="24"/>
    <cellStyle name="Comma [0]" xfId="25"/>
    <cellStyle name="Comma0" xfId="26"/>
    <cellStyle name="Currency" xfId="27"/>
    <cellStyle name="Currency [0]" xfId="28"/>
    <cellStyle name="Currency0" xfId="29"/>
    <cellStyle name="Date" xfId="30"/>
    <cellStyle name="Fixed" xfId="31"/>
    <cellStyle name="Followed Hyperlink" xfId="32"/>
    <cellStyle name="Footnote" xfId="33"/>
    <cellStyle name="grant right" xfId="34"/>
    <cellStyle name="Heading 1" xfId="35"/>
    <cellStyle name="Heading 2" xfId="36"/>
    <cellStyle name="Hyperlink" xfId="37"/>
    <cellStyle name="lifetime left" xfId="38"/>
    <cellStyle name="No Borders" xfId="39"/>
    <cellStyle name="NORM ARIEL 9 #" xfId="40"/>
    <cellStyle name="Norm-9 Ariel" xfId="41"/>
    <cellStyle name="Normal_AIRPLAN.XLS_2009 Financial Plan" xfId="42"/>
    <cellStyle name="Percent" xfId="43"/>
    <cellStyle name="PSChar" xfId="44"/>
    <cellStyle name="Subno" xfId="45"/>
    <cellStyle name="SUBTOTAL" xfId="46"/>
    <cellStyle name="SUBTOTAL APP" xfId="47"/>
    <cellStyle name="THOUSANDS FORMAT" xfId="48"/>
    <cellStyle name="Total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3\2003%20PSQ\WTD\WTD%202003%20ISQ-PSQ%20Essbase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Rate%202001%20Financial%20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Rates\2003-Rate\Rates\2003-Rate\Energy%20Update%20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oungrl\Local%20Settings\Temporary%20Internet%20Files\OLKE\WTD%20PSQ%202005%20Direct%20Edi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hurmand\Local%20Settings\Temporary%20Internet%20Files\OLK13\Salary%20Proj\BudgetUserFor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11-02 Original"/>
      <sheetName val="Original PONS File"/>
      <sheetName val="Essbase 4-23"/>
      <sheetName val="PONS File 4-23"/>
      <sheetName val="Change Item Summary 4-23"/>
      <sheetName val="Change Item Detail 4-23 (2)"/>
      <sheetName val="Essbase 4-25"/>
      <sheetName val="Change Item Summary 4-25"/>
      <sheetName val="Essbase 4-28"/>
      <sheetName val="Change Item Summary 4-28"/>
      <sheetName val="Change Item Detail 4-28"/>
      <sheetName val="Essbase 4-30"/>
      <sheetName val="Change Item Summary 4-30"/>
      <sheetName val="Change Item Detail 4-30"/>
      <sheetName val="Essbase 5-1"/>
      <sheetName val="Change Item Summary 5-1"/>
      <sheetName val="Change Item Detail 5-1"/>
      <sheetName val="2003 PSQ Financial Plan"/>
      <sheetName val="PONS File 5-2"/>
      <sheetName val="Essbase 5-2"/>
      <sheetName val="Change Item Summary 5-2"/>
      <sheetName val="Change Item Detail 5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 Budget Submittal F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 05 Budget Energy"/>
      <sheetName val="SouthEnergy"/>
      <sheetName val="2001- 2005 Energy Current"/>
      <sheetName val="Usage"/>
      <sheetName val="Dollars"/>
      <sheetName val=" monthly-energy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nge Item"/>
      <sheetName val="OA01 Technical Adjustments"/>
      <sheetName val="OA02 Manual Central Rates"/>
      <sheetName val="OA03 O&amp;M Base Services"/>
      <sheetName val="P&amp;C Technical Adjustments OA03"/>
      <sheetName val="OA04 East Plant Costs"/>
      <sheetName val="Increments OA04"/>
      <sheetName val="OA05 West Plant Costs"/>
      <sheetName val="West 05 Adj"/>
      <sheetName val="OA06 TT WLRD Adjustment"/>
      <sheetName val="OA07 Asset Management"/>
      <sheetName val="OA08 East-West Section"/>
      <sheetName val="OA09 P&amp;C"/>
      <sheetName val="OA11 Productivity"/>
      <sheetName val="OA12 Rate Balancing Contra"/>
      <sheetName val="OA13 Reimbursement Contra"/>
      <sheetName val="OT01 Balancing Contra"/>
      <sheetName val="OT02 Remove Class Comp Retro"/>
      <sheetName val="SB02 Brightwater Staffing"/>
      <sheetName val="SB03 Temptrak Reconcilliation"/>
      <sheetName val="SB04 Temptrak Reconcilliation"/>
      <sheetName val="SW01 Salary &amp; Wage Reserve"/>
      <sheetName val="S&amp;WR Essbase SW01"/>
      <sheetName val="SW02 Coll Bargaining Agreement"/>
      <sheetName val="SW03 Loan Out Labor"/>
      <sheetName val="Loan Our Labor Increments SW03"/>
      <sheetName val="SW04 Move COLA to 51396M"/>
      <sheetName val="SW05 2% Vacancy Adjustment"/>
      <sheetName val="Vacancy Essbase Increments SW05"/>
      <sheetName val="Revenues RA01"/>
      <sheetName val="3A - Rev Summary"/>
      <sheetName val="SewerCust 46300"/>
      <sheetName val="Interest 36111"/>
      <sheetName val="CapCharge 46330"/>
      <sheetName val="Septage 46310"/>
      <sheetName val="Env Lab 46317"/>
      <sheetName val="Methane 46320"/>
      <sheetName val="IW Revs 46321+"/>
      <sheetName val="Misc 46333"/>
      <sheetName val="04 Ado to 05 Rate &amp; PSQ"/>
      <sheetName val="2004 to 2005 Crosswalk"/>
      <sheetName val="2004 to 2005 Central Rates"/>
      <sheetName val="CR27 Industrial Insurance"/>
      <sheetName val="OA04 Removes Radio Placeholders"/>
      <sheetName val="WLRD Transfer Crosswalk"/>
      <sheetName val="RA01 Revenue Adjustments"/>
      <sheetName val="Revenue Calculations"/>
      <sheetName val="SW03 Loan Out Labor Comparison"/>
      <sheetName val="Loan-out calculations SW03"/>
      <sheetName val="Loan-out calculations SW03 (2)"/>
      <sheetName val="SW04 Calcula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ositionWksht"/>
      <sheetName val="PONS"/>
      <sheetName val="COA"/>
      <sheetName val="VARIABLES"/>
      <sheetName val="WAG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9"/>
  <sheetViews>
    <sheetView tabSelected="1" zoomScale="84" zoomScaleNormal="84" workbookViewId="0" topLeftCell="A25">
      <selection activeCell="A49" sqref="A49"/>
    </sheetView>
  </sheetViews>
  <sheetFormatPr defaultColWidth="9.140625" defaultRowHeight="12.75"/>
  <cols>
    <col min="1" max="1" width="48.140625" style="113" bestFit="1" customWidth="1"/>
    <col min="2" max="2" width="16.28125" style="13" customWidth="1"/>
    <col min="3" max="3" width="16.7109375" style="27" customWidth="1"/>
    <col min="4" max="4" width="16.28125" style="13" customWidth="1"/>
    <col min="5" max="5" width="19.7109375" style="13" customWidth="1"/>
    <col min="6" max="6" width="20.7109375" style="13" customWidth="1"/>
    <col min="7" max="7" width="49.28125" style="29" customWidth="1"/>
    <col min="8" max="8" width="8.8515625" style="1" customWidth="1"/>
  </cols>
  <sheetData>
    <row r="1" spans="1:20" ht="20.25">
      <c r="A1" s="11"/>
      <c r="B1" s="12"/>
      <c r="C1" s="12"/>
      <c r="D1" s="12"/>
      <c r="E1" s="12"/>
      <c r="F1" s="12"/>
      <c r="G1" s="12"/>
      <c r="H1" s="13"/>
      <c r="I1" s="14"/>
      <c r="J1" s="14"/>
      <c r="K1" s="14"/>
      <c r="L1" s="14"/>
      <c r="M1" s="15"/>
      <c r="N1" s="15"/>
      <c r="O1" s="15"/>
      <c r="P1" s="15"/>
      <c r="Q1" s="15"/>
      <c r="R1" s="15"/>
      <c r="S1" s="15"/>
      <c r="T1" s="15"/>
    </row>
    <row r="2" spans="1:8" s="1" customFormat="1" ht="19.5" customHeight="1">
      <c r="A2" s="118" t="s">
        <v>19</v>
      </c>
      <c r="B2" s="118"/>
      <c r="C2" s="118"/>
      <c r="D2" s="118"/>
      <c r="E2" s="118"/>
      <c r="F2" s="118"/>
      <c r="G2" s="118"/>
      <c r="H2" s="16"/>
    </row>
    <row r="3" spans="1:8" s="1" customFormat="1" ht="19.5" customHeight="1">
      <c r="A3" s="17" t="s">
        <v>20</v>
      </c>
      <c r="B3" s="18"/>
      <c r="C3" s="18"/>
      <c r="D3" s="18"/>
      <c r="E3" s="18"/>
      <c r="F3" s="18"/>
      <c r="G3" s="18"/>
      <c r="H3" s="16"/>
    </row>
    <row r="4" spans="1:20" s="23" customFormat="1" ht="15.75">
      <c r="A4" s="17" t="s">
        <v>21</v>
      </c>
      <c r="B4" s="19"/>
      <c r="C4" s="19"/>
      <c r="D4" s="19"/>
      <c r="E4" s="19"/>
      <c r="F4" s="19"/>
      <c r="G4" s="20"/>
      <c r="H4" s="19"/>
      <c r="I4" s="21"/>
      <c r="J4" s="21"/>
      <c r="K4" s="21"/>
      <c r="L4" s="22"/>
      <c r="M4" s="22"/>
      <c r="N4" s="22"/>
      <c r="O4" s="22"/>
      <c r="P4" s="22"/>
      <c r="Q4" s="22"/>
      <c r="R4" s="22"/>
      <c r="S4" s="22"/>
      <c r="T4" s="22"/>
    </row>
    <row r="5" spans="1:20" s="23" customFormat="1" ht="15.75">
      <c r="A5" s="17" t="s">
        <v>22</v>
      </c>
      <c r="B5" s="19"/>
      <c r="C5" s="19"/>
      <c r="D5" s="19"/>
      <c r="E5" s="19"/>
      <c r="F5" s="24"/>
      <c r="G5" s="20" t="s">
        <v>23</v>
      </c>
      <c r="H5" s="19"/>
      <c r="I5" s="21"/>
      <c r="J5" s="21"/>
      <c r="K5" s="21"/>
      <c r="L5" s="22"/>
      <c r="M5" s="22"/>
      <c r="N5" s="22"/>
      <c r="O5" s="22"/>
      <c r="P5" s="22"/>
      <c r="Q5" s="22"/>
      <c r="R5" s="22"/>
      <c r="S5" s="22"/>
      <c r="T5" s="22"/>
    </row>
    <row r="6" spans="1:8" ht="9" customHeight="1">
      <c r="A6" s="25"/>
      <c r="B6" s="26"/>
      <c r="E6" s="16"/>
      <c r="F6" s="28"/>
      <c r="H6" s="28"/>
    </row>
    <row r="7" spans="1:8" s="38" customFormat="1" ht="33" customHeight="1">
      <c r="A7" s="30" t="s">
        <v>2</v>
      </c>
      <c r="B7" s="31" t="s">
        <v>52</v>
      </c>
      <c r="C7" s="32" t="s">
        <v>53</v>
      </c>
      <c r="D7" s="33" t="s">
        <v>24</v>
      </c>
      <c r="E7" s="34" t="s">
        <v>25</v>
      </c>
      <c r="F7" s="35" t="s">
        <v>26</v>
      </c>
      <c r="G7" s="36" t="s">
        <v>27</v>
      </c>
      <c r="H7" s="37"/>
    </row>
    <row r="8" spans="1:9" s="44" customFormat="1" ht="15.75">
      <c r="A8" s="39" t="s">
        <v>3</v>
      </c>
      <c r="B8" s="9">
        <v>4206072.48</v>
      </c>
      <c r="C8" s="10">
        <v>4556331.989951998</v>
      </c>
      <c r="D8" s="10">
        <f>B39</f>
        <v>7333701.48</v>
      </c>
      <c r="E8" s="2">
        <f>B39</f>
        <v>7333701.48</v>
      </c>
      <c r="F8" s="40"/>
      <c r="G8" s="41"/>
      <c r="H8" s="42"/>
      <c r="I8" s="43"/>
    </row>
    <row r="9" spans="1:9" s="52" customFormat="1" ht="15.75">
      <c r="A9" s="45" t="s">
        <v>1</v>
      </c>
      <c r="B9" s="5"/>
      <c r="C9" s="46"/>
      <c r="D9" s="46"/>
      <c r="E9" s="47"/>
      <c r="F9" s="48"/>
      <c r="G9" s="49"/>
      <c r="H9" s="50"/>
      <c r="I9" s="51"/>
    </row>
    <row r="10" spans="1:9" s="52" customFormat="1" ht="23.25">
      <c r="A10" s="53" t="s">
        <v>28</v>
      </c>
      <c r="B10" s="5">
        <v>16788681.04</v>
      </c>
      <c r="C10" s="46">
        <v>18242180</v>
      </c>
      <c r="D10" s="46">
        <v>18242180</v>
      </c>
      <c r="E10" s="54">
        <v>18115193</v>
      </c>
      <c r="F10" s="55">
        <f aca="true" t="shared" si="0" ref="F10:F16">+E10-C10</f>
        <v>-126987</v>
      </c>
      <c r="G10" s="56" t="s">
        <v>29</v>
      </c>
      <c r="H10" s="50"/>
      <c r="I10" s="51"/>
    </row>
    <row r="11" spans="1:9" s="52" customFormat="1" ht="34.5">
      <c r="A11" s="53" t="s">
        <v>30</v>
      </c>
      <c r="B11" s="5">
        <v>140458.43</v>
      </c>
      <c r="C11" s="46">
        <v>50803.10168796478</v>
      </c>
      <c r="D11" s="46">
        <v>50803.10168796478</v>
      </c>
      <c r="E11" s="54">
        <v>79466.612852</v>
      </c>
      <c r="F11" s="55">
        <f t="shared" si="0"/>
        <v>28663.511164035226</v>
      </c>
      <c r="G11" s="56" t="s">
        <v>31</v>
      </c>
      <c r="H11" s="50"/>
      <c r="I11" s="51"/>
    </row>
    <row r="12" spans="1:9" s="52" customFormat="1" ht="23.25">
      <c r="A12" s="53" t="s">
        <v>32</v>
      </c>
      <c r="B12" s="5">
        <v>5430824.17</v>
      </c>
      <c r="C12" s="46">
        <v>4162200</v>
      </c>
      <c r="D12" s="46">
        <v>4162200</v>
      </c>
      <c r="E12" s="54">
        <v>4195323</v>
      </c>
      <c r="F12" s="55">
        <f t="shared" si="0"/>
        <v>33123</v>
      </c>
      <c r="G12" s="56" t="s">
        <v>33</v>
      </c>
      <c r="H12" s="50"/>
      <c r="I12" s="51"/>
    </row>
    <row r="13" spans="1:9" s="52" customFormat="1" ht="15.75">
      <c r="A13" s="53" t="s">
        <v>4</v>
      </c>
      <c r="B13" s="5">
        <v>129391</v>
      </c>
      <c r="C13" s="46">
        <v>157007</v>
      </c>
      <c r="D13" s="46">
        <v>157007</v>
      </c>
      <c r="E13" s="54">
        <v>157007</v>
      </c>
      <c r="F13" s="55">
        <f t="shared" si="0"/>
        <v>0</v>
      </c>
      <c r="G13" s="56"/>
      <c r="H13" s="50"/>
      <c r="I13" s="51"/>
    </row>
    <row r="14" spans="1:9" s="52" customFormat="1" ht="23.25">
      <c r="A14" s="53" t="s">
        <v>34</v>
      </c>
      <c r="B14" s="5">
        <v>404938</v>
      </c>
      <c r="C14" s="46">
        <v>307379</v>
      </c>
      <c r="D14" s="46">
        <v>307379</v>
      </c>
      <c r="E14" s="54">
        <v>274256</v>
      </c>
      <c r="F14" s="55">
        <f t="shared" si="0"/>
        <v>-33123</v>
      </c>
      <c r="G14" s="56" t="s">
        <v>33</v>
      </c>
      <c r="H14" s="50"/>
      <c r="I14" s="51"/>
    </row>
    <row r="15" spans="1:9" s="52" customFormat="1" ht="15.75">
      <c r="A15" s="53" t="s">
        <v>35</v>
      </c>
      <c r="B15" s="5">
        <v>3125201.36</v>
      </c>
      <c r="C15" s="46">
        <v>2338076</v>
      </c>
      <c r="D15" s="46">
        <v>2338076</v>
      </c>
      <c r="E15" s="54">
        <v>2338076</v>
      </c>
      <c r="F15" s="55">
        <f t="shared" si="0"/>
        <v>0</v>
      </c>
      <c r="G15" s="56"/>
      <c r="H15" s="50"/>
      <c r="I15" s="51"/>
    </row>
    <row r="16" spans="1:9" s="52" customFormat="1" ht="15.75">
      <c r="A16" s="53" t="s">
        <v>36</v>
      </c>
      <c r="B16" s="5">
        <v>3381</v>
      </c>
      <c r="C16" s="46"/>
      <c r="D16" s="46"/>
      <c r="E16" s="46"/>
      <c r="F16" s="55">
        <f t="shared" si="0"/>
        <v>0</v>
      </c>
      <c r="G16" s="56"/>
      <c r="H16" s="50"/>
      <c r="I16" s="51"/>
    </row>
    <row r="17" spans="1:9" s="52" customFormat="1" ht="15.75">
      <c r="A17" s="53" t="s">
        <v>37</v>
      </c>
      <c r="B17" s="5">
        <v>1691327</v>
      </c>
      <c r="C17" s="46">
        <v>2433311</v>
      </c>
      <c r="D17" s="46">
        <v>2433311</v>
      </c>
      <c r="E17" s="46">
        <v>2433311</v>
      </c>
      <c r="F17" s="55">
        <f>+E17-C17</f>
        <v>0</v>
      </c>
      <c r="G17" s="56"/>
      <c r="H17" s="50"/>
      <c r="I17" s="51"/>
    </row>
    <row r="18" spans="1:9" s="52" customFormat="1" ht="15.75">
      <c r="A18" s="53" t="s">
        <v>5</v>
      </c>
      <c r="B18" s="5"/>
      <c r="C18" s="46">
        <v>60000</v>
      </c>
      <c r="D18" s="46">
        <v>60000</v>
      </c>
      <c r="E18" s="46">
        <v>60000</v>
      </c>
      <c r="F18" s="55">
        <f>+E18-C18</f>
        <v>0</v>
      </c>
      <c r="G18" s="56"/>
      <c r="H18" s="50"/>
      <c r="I18" s="51"/>
    </row>
    <row r="19" spans="1:9" s="52" customFormat="1" ht="23.25">
      <c r="A19" s="53" t="s">
        <v>6</v>
      </c>
      <c r="B19" s="5"/>
      <c r="C19" s="46">
        <v>518400</v>
      </c>
      <c r="D19" s="46">
        <v>518400</v>
      </c>
      <c r="E19" s="46"/>
      <c r="F19" s="55">
        <f>+E19-C19</f>
        <v>-518400</v>
      </c>
      <c r="G19" s="56" t="s">
        <v>38</v>
      </c>
      <c r="H19" s="50"/>
      <c r="I19" s="51"/>
    </row>
    <row r="20" spans="1:9" s="52" customFormat="1" ht="15.75">
      <c r="A20" s="53" t="s">
        <v>39</v>
      </c>
      <c r="B20" s="5"/>
      <c r="C20" s="46">
        <v>-93289</v>
      </c>
      <c r="D20" s="46">
        <v>-93289</v>
      </c>
      <c r="E20" s="46">
        <v>-93289</v>
      </c>
      <c r="F20" s="55">
        <f>+E20-C20</f>
        <v>0</v>
      </c>
      <c r="G20" s="56"/>
      <c r="H20" s="50"/>
      <c r="I20" s="51"/>
    </row>
    <row r="21" spans="1:9" s="44" customFormat="1" ht="15.75">
      <c r="A21" s="39" t="s">
        <v>7</v>
      </c>
      <c r="B21" s="9">
        <f>SUM(B9:B20)</f>
        <v>27714202</v>
      </c>
      <c r="C21" s="9">
        <f>SUM(C9:C20)</f>
        <v>28176067.101687964</v>
      </c>
      <c r="D21" s="9">
        <f>SUM(D9:D20)</f>
        <v>28176067.101687964</v>
      </c>
      <c r="E21" s="9">
        <f>SUM(E9:E20)</f>
        <v>27559343.612852</v>
      </c>
      <c r="F21" s="9">
        <f>SUM(F9:F20)</f>
        <v>-616723.4888359648</v>
      </c>
      <c r="G21" s="57"/>
      <c r="H21" s="42"/>
      <c r="I21" s="43"/>
    </row>
    <row r="22" spans="1:9" s="52" customFormat="1" ht="15.75">
      <c r="A22" s="45" t="s">
        <v>0</v>
      </c>
      <c r="B22" s="5"/>
      <c r="C22" s="46"/>
      <c r="D22" s="46"/>
      <c r="E22" s="58"/>
      <c r="F22" s="55"/>
      <c r="G22" s="59"/>
      <c r="H22" s="50"/>
      <c r="I22" s="51"/>
    </row>
    <row r="23" spans="1:9" s="52" customFormat="1" ht="23.25">
      <c r="A23" s="60" t="s">
        <v>40</v>
      </c>
      <c r="B23" s="5">
        <v>-19160173.64</v>
      </c>
      <c r="C23" s="46">
        <v>-21893109.163265307</v>
      </c>
      <c r="D23" s="46">
        <v>-21893109.163265307</v>
      </c>
      <c r="E23" s="54">
        <f>+D23-355337</f>
        <v>-22248446.163265307</v>
      </c>
      <c r="F23" s="55">
        <f aca="true" t="shared" si="1" ref="F23:F32">+E23-C23</f>
        <v>-355337</v>
      </c>
      <c r="G23" s="56" t="s">
        <v>41</v>
      </c>
      <c r="H23" s="50"/>
      <c r="I23" s="51"/>
    </row>
    <row r="24" spans="1:9" s="52" customFormat="1" ht="23.25">
      <c r="A24" s="60" t="s">
        <v>42</v>
      </c>
      <c r="B24" s="5">
        <v>-3530139.36</v>
      </c>
      <c r="C24" s="46">
        <v>-2850175.836734694</v>
      </c>
      <c r="D24" s="46">
        <v>-2850175.836734694</v>
      </c>
      <c r="E24" s="54">
        <f>+D24+355337</f>
        <v>-2494838.836734694</v>
      </c>
      <c r="F24" s="55">
        <f t="shared" si="1"/>
        <v>355337</v>
      </c>
      <c r="G24" s="56" t="s">
        <v>41</v>
      </c>
      <c r="H24" s="50"/>
      <c r="I24" s="51"/>
    </row>
    <row r="25" spans="1:9" s="52" customFormat="1" ht="15.75">
      <c r="A25" s="60" t="s">
        <v>43</v>
      </c>
      <c r="B25" s="5">
        <v>-1691327</v>
      </c>
      <c r="C25" s="46">
        <v>-2433311</v>
      </c>
      <c r="D25" s="46">
        <v>-2433311</v>
      </c>
      <c r="E25" s="54">
        <v>-2334971.6739517925</v>
      </c>
      <c r="F25" s="55">
        <f t="shared" si="1"/>
        <v>98339.32604820747</v>
      </c>
      <c r="G25" s="61" t="s">
        <v>44</v>
      </c>
      <c r="H25" s="50"/>
      <c r="I25" s="51"/>
    </row>
    <row r="26" spans="1:9" s="52" customFormat="1" ht="15.75">
      <c r="A26" s="60" t="s">
        <v>45</v>
      </c>
      <c r="B26" s="5">
        <v>-204933</v>
      </c>
      <c r="C26" s="46">
        <v>-100000</v>
      </c>
      <c r="D26" s="46">
        <v>-100000</v>
      </c>
      <c r="E26" s="54">
        <v>-100000</v>
      </c>
      <c r="F26" s="55">
        <f t="shared" si="1"/>
        <v>0</v>
      </c>
      <c r="G26" s="61"/>
      <c r="H26" s="50"/>
      <c r="I26" s="51"/>
    </row>
    <row r="27" spans="1:9" s="52" customFormat="1" ht="15.75">
      <c r="A27" s="60" t="s">
        <v>5</v>
      </c>
      <c r="B27" s="5"/>
      <c r="C27" s="46">
        <v>-60000</v>
      </c>
      <c r="D27" s="46">
        <v>-60000</v>
      </c>
      <c r="E27" s="54">
        <v>-60000</v>
      </c>
      <c r="F27" s="55">
        <f t="shared" si="1"/>
        <v>0</v>
      </c>
      <c r="G27" s="61"/>
      <c r="H27" s="50"/>
      <c r="I27" s="51"/>
    </row>
    <row r="28" spans="1:9" s="52" customFormat="1" ht="15.75">
      <c r="A28" s="60" t="s">
        <v>8</v>
      </c>
      <c r="B28" s="5"/>
      <c r="C28" s="46">
        <v>163875</v>
      </c>
      <c r="D28" s="46">
        <v>163875</v>
      </c>
      <c r="E28" s="54">
        <v>163875</v>
      </c>
      <c r="F28" s="55">
        <f t="shared" si="1"/>
        <v>0</v>
      </c>
      <c r="G28" s="61"/>
      <c r="H28" s="50"/>
      <c r="I28" s="51"/>
    </row>
    <row r="29" spans="1:9" s="52" customFormat="1" ht="15.75">
      <c r="A29" s="60" t="s">
        <v>9</v>
      </c>
      <c r="B29" s="5"/>
      <c r="C29" s="46">
        <v>68417</v>
      </c>
      <c r="D29" s="46">
        <v>68417</v>
      </c>
      <c r="E29" s="54">
        <v>68417</v>
      </c>
      <c r="F29" s="55">
        <f t="shared" si="1"/>
        <v>0</v>
      </c>
      <c r="G29" s="61"/>
      <c r="H29" s="50"/>
      <c r="I29" s="51"/>
    </row>
    <row r="30" spans="1:9" s="52" customFormat="1" ht="26.25">
      <c r="A30" s="60" t="s">
        <v>10</v>
      </c>
      <c r="B30" s="5"/>
      <c r="C30" s="46">
        <v>-831867</v>
      </c>
      <c r="D30" s="46">
        <v>-831867</v>
      </c>
      <c r="E30" s="54">
        <v>-349875</v>
      </c>
      <c r="F30" s="55">
        <f t="shared" si="1"/>
        <v>481992</v>
      </c>
      <c r="G30" s="61" t="s">
        <v>46</v>
      </c>
      <c r="H30" s="50"/>
      <c r="I30" s="51"/>
    </row>
    <row r="31" spans="1:9" s="52" customFormat="1" ht="15.75">
      <c r="A31" s="60" t="s">
        <v>47</v>
      </c>
      <c r="B31" s="5"/>
      <c r="C31" s="46"/>
      <c r="D31" s="46">
        <f>+B41</f>
        <v>-206651</v>
      </c>
      <c r="E31" s="54">
        <v>-206651</v>
      </c>
      <c r="F31" s="55">
        <f t="shared" si="1"/>
        <v>-206651</v>
      </c>
      <c r="G31" s="61" t="s">
        <v>48</v>
      </c>
      <c r="H31" s="50"/>
      <c r="I31" s="51"/>
    </row>
    <row r="32" spans="1:9" s="52" customFormat="1" ht="31.5">
      <c r="A32" s="62" t="s">
        <v>49</v>
      </c>
      <c r="B32" s="5"/>
      <c r="C32" s="46"/>
      <c r="D32" s="46"/>
      <c r="E32" s="54">
        <v>-65292</v>
      </c>
      <c r="F32" s="55">
        <f t="shared" si="1"/>
        <v>-65292</v>
      </c>
      <c r="G32" s="61" t="s">
        <v>58</v>
      </c>
      <c r="H32" s="50"/>
      <c r="I32" s="51"/>
    </row>
    <row r="33" spans="1:9" s="44" customFormat="1" ht="15.75">
      <c r="A33" s="63" t="s">
        <v>11</v>
      </c>
      <c r="B33" s="7">
        <f>SUM(B23:B31)</f>
        <v>-24586573</v>
      </c>
      <c r="C33" s="7">
        <f>SUM(C23:C31)</f>
        <v>-27936171</v>
      </c>
      <c r="D33" s="7">
        <f>SUM(D23:D31)</f>
        <v>-28142822</v>
      </c>
      <c r="E33" s="7">
        <f>SUM(E23:E31)</f>
        <v>-27562490.673951793</v>
      </c>
      <c r="F33" s="7">
        <f>SUM(F23:F31)</f>
        <v>373680.32604820747</v>
      </c>
      <c r="G33" s="64"/>
      <c r="H33" s="42"/>
      <c r="I33" s="43"/>
    </row>
    <row r="34" spans="1:9" s="52" customFormat="1" ht="15.75">
      <c r="A34" s="65" t="s">
        <v>50</v>
      </c>
      <c r="B34" s="66"/>
      <c r="C34" s="67">
        <f>-C33*0.02</f>
        <v>558723.42</v>
      </c>
      <c r="D34" s="67">
        <f>-D33*0.02</f>
        <v>562856.4400000001</v>
      </c>
      <c r="E34" s="68"/>
      <c r="F34" s="69"/>
      <c r="G34" s="70"/>
      <c r="H34" s="50"/>
      <c r="I34" s="51"/>
    </row>
    <row r="35" spans="1:9" s="52" customFormat="1" ht="15.75">
      <c r="A35" s="71" t="s">
        <v>12</v>
      </c>
      <c r="B35" s="72"/>
      <c r="C35" s="5"/>
      <c r="D35" s="5"/>
      <c r="E35" s="5"/>
      <c r="F35" s="58"/>
      <c r="G35" s="73"/>
      <c r="H35" s="50"/>
      <c r="I35" s="51"/>
    </row>
    <row r="36" spans="1:9" s="52" customFormat="1" ht="15.75">
      <c r="A36" s="71"/>
      <c r="B36" s="72"/>
      <c r="C36" s="5"/>
      <c r="D36" s="5"/>
      <c r="E36" s="5"/>
      <c r="F36" s="58"/>
      <c r="G36" s="73"/>
      <c r="H36" s="50"/>
      <c r="I36" s="51"/>
    </row>
    <row r="37" spans="1:9" s="52" customFormat="1" ht="15.75">
      <c r="A37" s="71"/>
      <c r="B37" s="72"/>
      <c r="C37" s="5"/>
      <c r="D37" s="5"/>
      <c r="E37" s="5"/>
      <c r="F37" s="58"/>
      <c r="G37" s="73"/>
      <c r="H37" s="50"/>
      <c r="I37" s="51"/>
    </row>
    <row r="38" spans="1:9" s="52" customFormat="1" ht="15.75">
      <c r="A38" s="45" t="s">
        <v>13</v>
      </c>
      <c r="B38" s="74">
        <f>SUM(B36:B37)</f>
        <v>0</v>
      </c>
      <c r="C38" s="74">
        <f>SUM(C36:C37)</f>
        <v>0</v>
      </c>
      <c r="D38" s="74">
        <f>SUM(D36:D37)</f>
        <v>0</v>
      </c>
      <c r="E38" s="74">
        <f>SUM(E36:E37)</f>
        <v>0</v>
      </c>
      <c r="F38" s="58"/>
      <c r="G38" s="73"/>
      <c r="H38" s="50"/>
      <c r="I38" s="51"/>
    </row>
    <row r="39" spans="1:102" s="78" customFormat="1" ht="15.75">
      <c r="A39" s="39" t="s">
        <v>14</v>
      </c>
      <c r="B39" s="8">
        <f>+B8+B21+B33+B38</f>
        <v>7333701.48</v>
      </c>
      <c r="C39" s="75">
        <f>+C8+C21+C33+C34</f>
        <v>5354951.511639962</v>
      </c>
      <c r="D39" s="75">
        <f>+D8+D21+D33+D34</f>
        <v>7929803.021687965</v>
      </c>
      <c r="E39" s="75">
        <f>+E8+E21+E33+E34</f>
        <v>7330554.418900203</v>
      </c>
      <c r="F39" s="69"/>
      <c r="G39" s="76"/>
      <c r="H39" s="50"/>
      <c r="I39" s="5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</row>
    <row r="40" spans="1:9" s="52" customFormat="1" ht="15.75">
      <c r="A40" s="71" t="s">
        <v>15</v>
      </c>
      <c r="B40" s="5"/>
      <c r="C40" s="46"/>
      <c r="D40" s="46"/>
      <c r="E40" s="79"/>
      <c r="F40" s="3"/>
      <c r="G40" s="80"/>
      <c r="H40" s="6"/>
      <c r="I40" s="51"/>
    </row>
    <row r="41" spans="1:9" s="52" customFormat="1" ht="15.75">
      <c r="A41" s="60" t="s">
        <v>51</v>
      </c>
      <c r="B41" s="5">
        <v>-206651</v>
      </c>
      <c r="C41" s="46"/>
      <c r="D41" s="46"/>
      <c r="E41" s="79">
        <f>+C41-D41</f>
        <v>0</v>
      </c>
      <c r="F41" s="4"/>
      <c r="G41" s="80"/>
      <c r="H41" s="6"/>
      <c r="I41" s="51"/>
    </row>
    <row r="42" spans="1:9" s="52" customFormat="1" ht="15.75">
      <c r="A42" s="81"/>
      <c r="B42" s="5"/>
      <c r="C42" s="46"/>
      <c r="D42" s="46"/>
      <c r="E42" s="79"/>
      <c r="F42" s="4"/>
      <c r="G42" s="80"/>
      <c r="H42" s="6"/>
      <c r="I42" s="51"/>
    </row>
    <row r="43" spans="1:9" s="44" customFormat="1" ht="15.75">
      <c r="A43" s="71" t="s">
        <v>16</v>
      </c>
      <c r="B43" s="82">
        <f>SUM(B40:B42)</f>
        <v>-206651</v>
      </c>
      <c r="C43" s="83">
        <f>SUM(C40:C42)</f>
        <v>0</v>
      </c>
      <c r="D43" s="83">
        <f>SUM(D40:D42)</f>
        <v>0</v>
      </c>
      <c r="E43" s="84">
        <f>SUM(E40:E42)</f>
        <v>0</v>
      </c>
      <c r="F43" s="85"/>
      <c r="G43" s="86"/>
      <c r="H43" s="87"/>
      <c r="I43" s="43"/>
    </row>
    <row r="44" spans="1:9" s="44" customFormat="1" ht="15.75">
      <c r="A44" s="39" t="s">
        <v>17</v>
      </c>
      <c r="B44" s="9">
        <f>+B39+B43</f>
        <v>7127050.48</v>
      </c>
      <c r="C44" s="10">
        <f>+C39+C43</f>
        <v>5354951.511639962</v>
      </c>
      <c r="D44" s="10">
        <f>+D39+D43</f>
        <v>7929803.021687965</v>
      </c>
      <c r="E44" s="10">
        <f>+E39+E43</f>
        <v>7330554.418900203</v>
      </c>
      <c r="F44" s="40"/>
      <c r="G44" s="88"/>
      <c r="H44" s="42"/>
      <c r="I44" s="43"/>
    </row>
    <row r="45" spans="1:9" s="52" customFormat="1" ht="19.5" thickBot="1">
      <c r="A45" s="89" t="s">
        <v>54</v>
      </c>
      <c r="B45" s="90">
        <v>2048881.0833333333</v>
      </c>
      <c r="C45" s="67">
        <v>2328014.25</v>
      </c>
      <c r="D45" s="67">
        <v>8942925.282269916</v>
      </c>
      <c r="E45" s="67">
        <v>8942925.282269916</v>
      </c>
      <c r="F45" s="91"/>
      <c r="G45" s="92"/>
      <c r="H45" s="93"/>
      <c r="I45" s="51"/>
    </row>
    <row r="46" spans="1:8" s="97" customFormat="1" ht="13.5" customHeight="1">
      <c r="A46" s="94" t="s">
        <v>18</v>
      </c>
      <c r="B46" s="95"/>
      <c r="C46" s="96"/>
      <c r="D46" s="95"/>
      <c r="E46" s="95"/>
      <c r="G46" s="98"/>
      <c r="H46" s="95"/>
    </row>
    <row r="47" spans="1:8" s="97" customFormat="1" ht="14.25" customHeight="1">
      <c r="A47" s="99" t="s">
        <v>55</v>
      </c>
      <c r="B47" s="100"/>
      <c r="C47" s="101"/>
      <c r="D47" s="100"/>
      <c r="E47" s="95"/>
      <c r="F47" s="95"/>
      <c r="G47" s="102"/>
      <c r="H47" s="100"/>
    </row>
    <row r="48" spans="1:8" s="97" customFormat="1" ht="17.25" customHeight="1">
      <c r="A48" s="103" t="s">
        <v>56</v>
      </c>
      <c r="B48" s="100"/>
      <c r="C48" s="104"/>
      <c r="D48" s="100"/>
      <c r="E48" s="95"/>
      <c r="F48" s="95"/>
      <c r="G48" s="102"/>
      <c r="H48" s="100"/>
    </row>
    <row r="49" spans="1:8" s="97" customFormat="1" ht="15" customHeight="1">
      <c r="A49" s="99" t="s">
        <v>57</v>
      </c>
      <c r="B49" s="95"/>
      <c r="C49" s="105"/>
      <c r="D49" s="95"/>
      <c r="E49" s="95"/>
      <c r="F49" s="95"/>
      <c r="G49" s="106"/>
      <c r="H49" s="100"/>
    </row>
    <row r="50" spans="1:8" s="52" customFormat="1" ht="15" customHeight="1">
      <c r="A50" s="97"/>
      <c r="B50" s="77"/>
      <c r="C50" s="107"/>
      <c r="D50" s="77"/>
      <c r="E50" s="108"/>
      <c r="F50" s="108"/>
      <c r="G50" s="98"/>
      <c r="H50" s="108"/>
    </row>
    <row r="51" spans="1:8" s="52" customFormat="1" ht="15.75">
      <c r="A51" s="109"/>
      <c r="B51" s="110"/>
      <c r="C51" s="111"/>
      <c r="D51" s="110"/>
      <c r="E51" s="110"/>
      <c r="F51" s="110"/>
      <c r="G51" s="102"/>
      <c r="H51" s="77"/>
    </row>
    <row r="52" spans="1:8" s="52" customFormat="1" ht="15.75">
      <c r="A52" s="112"/>
      <c r="B52" s="110"/>
      <c r="C52" s="111"/>
      <c r="D52" s="110"/>
      <c r="E52" s="110"/>
      <c r="F52" s="110"/>
      <c r="G52" s="102"/>
      <c r="H52" s="77"/>
    </row>
    <row r="53" spans="1:8" s="52" customFormat="1" ht="15.75">
      <c r="A53" s="112"/>
      <c r="B53" s="110"/>
      <c r="C53" s="111"/>
      <c r="D53" s="110"/>
      <c r="E53" s="110"/>
      <c r="F53" s="110"/>
      <c r="G53" s="102"/>
      <c r="H53" s="77"/>
    </row>
    <row r="54" spans="1:8" s="52" customFormat="1" ht="15.75">
      <c r="A54" s="112"/>
      <c r="B54" s="110"/>
      <c r="C54" s="111"/>
      <c r="D54" s="110"/>
      <c r="E54" s="110"/>
      <c r="F54" s="110"/>
      <c r="G54" s="102"/>
      <c r="H54" s="77"/>
    </row>
    <row r="55" spans="1:8" s="52" customFormat="1" ht="15.75">
      <c r="A55" s="112"/>
      <c r="B55" s="110"/>
      <c r="C55" s="111"/>
      <c r="D55" s="110"/>
      <c r="E55" s="110"/>
      <c r="F55" s="110"/>
      <c r="G55" s="102"/>
      <c r="H55" s="77"/>
    </row>
    <row r="56" spans="1:8" s="52" customFormat="1" ht="15.75">
      <c r="A56" s="112"/>
      <c r="B56" s="110"/>
      <c r="C56" s="111"/>
      <c r="D56" s="110"/>
      <c r="E56" s="110"/>
      <c r="F56" s="110"/>
      <c r="G56" s="102"/>
      <c r="H56" s="77"/>
    </row>
    <row r="57" spans="2:8" ht="15">
      <c r="B57" s="114"/>
      <c r="C57" s="115"/>
      <c r="D57" s="114"/>
      <c r="E57" s="114"/>
      <c r="F57" s="114"/>
      <c r="G57" s="116"/>
      <c r="H57" s="117"/>
    </row>
    <row r="58" spans="2:8" ht="15">
      <c r="B58" s="114"/>
      <c r="C58" s="115"/>
      <c r="D58" s="114"/>
      <c r="E58" s="114"/>
      <c r="F58" s="114"/>
      <c r="G58" s="116"/>
      <c r="H58" s="117"/>
    </row>
    <row r="59" spans="2:8" ht="15">
      <c r="B59" s="114"/>
      <c r="C59" s="115"/>
      <c r="D59" s="114"/>
      <c r="E59" s="114"/>
      <c r="F59" s="114"/>
      <c r="G59" s="116"/>
      <c r="H59" s="117"/>
    </row>
    <row r="60" spans="2:8" ht="15">
      <c r="B60" s="114"/>
      <c r="C60" s="115"/>
      <c r="D60" s="114"/>
      <c r="E60" s="114"/>
      <c r="F60" s="114"/>
      <c r="G60" s="116"/>
      <c r="H60" s="117"/>
    </row>
    <row r="61" ht="12.75">
      <c r="G61" s="116"/>
    </row>
    <row r="62" ht="12.75">
      <c r="G62" s="116"/>
    </row>
    <row r="63" ht="12.75">
      <c r="G63" s="116"/>
    </row>
    <row r="64" ht="12.75">
      <c r="G64" s="116"/>
    </row>
    <row r="65" ht="12.75">
      <c r="G65" s="116"/>
    </row>
    <row r="66" ht="12.75">
      <c r="G66" s="116"/>
    </row>
    <row r="67" ht="12.75">
      <c r="G67" s="116"/>
    </row>
    <row r="68" ht="12.75">
      <c r="G68" s="116"/>
    </row>
    <row r="69" ht="12.75">
      <c r="G69" s="116"/>
    </row>
    <row r="70" ht="12.75">
      <c r="G70" s="116"/>
    </row>
    <row r="71" ht="12.75">
      <c r="G71" s="116"/>
    </row>
    <row r="72" ht="12.75">
      <c r="G72" s="116"/>
    </row>
    <row r="73" ht="12.75">
      <c r="G73" s="116"/>
    </row>
    <row r="74" ht="12.75">
      <c r="G74" s="116"/>
    </row>
    <row r="75" ht="12.75">
      <c r="G75" s="116"/>
    </row>
    <row r="76" ht="12.75">
      <c r="G76" s="116"/>
    </row>
    <row r="77" ht="12.75">
      <c r="G77" s="116"/>
    </row>
    <row r="78" ht="12.75">
      <c r="G78" s="116"/>
    </row>
    <row r="79" ht="12.75">
      <c r="G79" s="116"/>
    </row>
    <row r="80" ht="12.75">
      <c r="G80" s="116"/>
    </row>
    <row r="81" ht="12.75">
      <c r="G81" s="116"/>
    </row>
    <row r="82" ht="12.75">
      <c r="G82" s="116"/>
    </row>
    <row r="83" ht="12.75">
      <c r="G83" s="116"/>
    </row>
    <row r="84" ht="12.75">
      <c r="G84" s="116"/>
    </row>
    <row r="85" ht="12.75">
      <c r="G85" s="116"/>
    </row>
    <row r="86" ht="12.75">
      <c r="G86" s="116"/>
    </row>
    <row r="87" ht="12.75">
      <c r="G87" s="116"/>
    </row>
    <row r="88" ht="12.75">
      <c r="G88" s="116"/>
    </row>
    <row r="89" ht="12.75">
      <c r="G89" s="116"/>
    </row>
    <row r="90" ht="12.75">
      <c r="G90" s="116"/>
    </row>
    <row r="91" ht="12.75">
      <c r="G91" s="116"/>
    </row>
    <row r="92" ht="12.75">
      <c r="G92" s="116"/>
    </row>
    <row r="93" ht="12.75">
      <c r="G93" s="116"/>
    </row>
    <row r="94" ht="12.75">
      <c r="G94" s="116"/>
    </row>
    <row r="95" ht="12.75">
      <c r="G95" s="116"/>
    </row>
    <row r="96" ht="12.75">
      <c r="G96" s="116"/>
    </row>
    <row r="97" ht="12.75">
      <c r="G97" s="116"/>
    </row>
    <row r="98" ht="12.75">
      <c r="G98" s="116"/>
    </row>
    <row r="99" ht="12.75">
      <c r="G99" s="116"/>
    </row>
    <row r="100" ht="12.75">
      <c r="G100" s="116"/>
    </row>
    <row r="101" ht="12.75">
      <c r="G101" s="116"/>
    </row>
    <row r="102" ht="12.75">
      <c r="G102" s="116"/>
    </row>
    <row r="103" ht="12.75">
      <c r="G103" s="116"/>
    </row>
    <row r="104" ht="12.75">
      <c r="G104" s="116"/>
    </row>
    <row r="105" ht="12.75">
      <c r="G105" s="116"/>
    </row>
    <row r="106" ht="12.75">
      <c r="G106" s="116"/>
    </row>
    <row r="107" ht="12.75">
      <c r="G107" s="116"/>
    </row>
    <row r="108" ht="12.75">
      <c r="G108" s="116"/>
    </row>
    <row r="109" ht="12.75">
      <c r="G109" s="116"/>
    </row>
    <row r="110" ht="12.75">
      <c r="G110" s="116"/>
    </row>
    <row r="111" ht="12.75">
      <c r="G111" s="116"/>
    </row>
    <row r="112" ht="12.75">
      <c r="G112" s="116"/>
    </row>
    <row r="113" ht="12.75">
      <c r="G113" s="116"/>
    </row>
    <row r="114" ht="12.75">
      <c r="G114" s="116"/>
    </row>
    <row r="115" ht="12.75">
      <c r="G115" s="116"/>
    </row>
    <row r="116" ht="12.75">
      <c r="G116" s="116"/>
    </row>
    <row r="117" ht="12.75">
      <c r="G117" s="116"/>
    </row>
    <row r="118" ht="12.75">
      <c r="G118" s="116"/>
    </row>
    <row r="119" ht="12.75">
      <c r="G119" s="116"/>
    </row>
    <row r="120" ht="12.75">
      <c r="G120" s="116"/>
    </row>
    <row r="121" ht="12.75">
      <c r="G121" s="116"/>
    </row>
    <row r="122" ht="12.75">
      <c r="G122" s="116"/>
    </row>
    <row r="123" ht="12.75">
      <c r="G123" s="116"/>
    </row>
    <row r="124" ht="12.75">
      <c r="G124" s="116"/>
    </row>
    <row r="125" ht="12.75">
      <c r="G125" s="116"/>
    </row>
    <row r="126" ht="12.75">
      <c r="G126" s="116"/>
    </row>
    <row r="127" ht="12.75">
      <c r="G127" s="116"/>
    </row>
    <row r="128" ht="12.75">
      <c r="G128" s="116"/>
    </row>
    <row r="129" ht="12.75">
      <c r="G129" s="116"/>
    </row>
    <row r="130" ht="12.75">
      <c r="G130" s="116"/>
    </row>
    <row r="131" ht="12.75">
      <c r="G131" s="116"/>
    </row>
    <row r="132" ht="12.75">
      <c r="G132" s="116"/>
    </row>
    <row r="133" ht="12.75">
      <c r="G133" s="116"/>
    </row>
    <row r="134" ht="12.75">
      <c r="G134" s="116"/>
    </row>
    <row r="135" ht="12.75">
      <c r="G135" s="116"/>
    </row>
    <row r="136" ht="12.75">
      <c r="G136" s="116"/>
    </row>
    <row r="137" ht="12.75">
      <c r="G137" s="116"/>
    </row>
    <row r="138" ht="12.75">
      <c r="G138" s="116"/>
    </row>
    <row r="139" ht="12.75">
      <c r="G139" s="116"/>
    </row>
    <row r="140" ht="12.75">
      <c r="G140" s="116"/>
    </row>
    <row r="141" ht="12.75">
      <c r="G141" s="116"/>
    </row>
    <row r="142" ht="12.75">
      <c r="G142" s="116"/>
    </row>
    <row r="143" ht="12.75">
      <c r="G143" s="116"/>
    </row>
    <row r="144" ht="12.75">
      <c r="G144" s="116"/>
    </row>
    <row r="145" ht="12.75">
      <c r="G145" s="116"/>
    </row>
    <row r="146" ht="12.75">
      <c r="G146" s="116"/>
    </row>
    <row r="147" ht="12.75">
      <c r="G147" s="116"/>
    </row>
    <row r="148" ht="12.75">
      <c r="G148" s="116"/>
    </row>
    <row r="149" ht="12.75">
      <c r="G149" s="116"/>
    </row>
  </sheetData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Budget</cp:lastModifiedBy>
  <cp:lastPrinted>2009-07-27T23:41:09Z</cp:lastPrinted>
  <dcterms:created xsi:type="dcterms:W3CDTF">1999-01-20T18:58:42Z</dcterms:created>
  <dcterms:modified xsi:type="dcterms:W3CDTF">2009-07-30T16:32:36Z</dcterms:modified>
  <cp:category/>
  <cp:version/>
  <cp:contentType/>
  <cp:contentStatus/>
</cp:coreProperties>
</file>