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5580" activeTab="0"/>
  </bookViews>
  <sheets>
    <sheet name="Fiscal Note" sheetId="1" r:id="rId1"/>
  </sheets>
  <definedNames>
    <definedName name="_xlnm.Print_Area" localSheetId="0">'Fiscal Note'!$A$1:$G$44</definedName>
  </definedNames>
  <calcPr fullCalcOnLoad="1"/>
</workbook>
</file>

<file path=xl/sharedStrings.xml><?xml version="1.0" encoding="utf-8"?>
<sst xmlns="http://schemas.openxmlformats.org/spreadsheetml/2006/main" count="40" uniqueCount="37">
  <si>
    <t>FISCAL NOTE</t>
  </si>
  <si>
    <t>Ordinance/Motion No.   00-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</si>
  <si>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</si>
  <si>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</si>
  <si>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</si>
  <si>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</si>
  <si>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</si>
  <si>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</si>
  <si>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</si>
  <si>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</si>
  <si>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</si>
  <si>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</si>
  <si>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</si>
  <si>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>Current Expense</t>
  </si>
  <si>
    <t xml:space="preserve">TOTAL </t>
  </si>
  <si>
    <t>Expenditures from:</t>
  </si>
  <si>
    <t>Department</t>
  </si>
  <si>
    <t xml:space="preserve">Current Expense </t>
  </si>
  <si>
    <t>Expenditures by Categories</t>
  </si>
  <si>
    <t>TOTAL</t>
  </si>
  <si>
    <t>Kate Davis</t>
  </si>
  <si>
    <t>Krista Camenzind</t>
  </si>
  <si>
    <t>Notes:</t>
  </si>
  <si>
    <t xml:space="preserve">King County Police Officers Guild Collective Bargaining Agreement  </t>
  </si>
  <si>
    <t>King County Sheriff's Office</t>
  </si>
  <si>
    <t>Payroll Taxes - 13%</t>
  </si>
  <si>
    <t xml:space="preserve">Overtime </t>
  </si>
  <si>
    <t>Sheriff's Office</t>
  </si>
  <si>
    <t>Various Contracts</t>
  </si>
  <si>
    <t xml:space="preserve">Revenue estimates assume full cost recovery of all increased expenditures in contracts. Approximately 41% of Guild members reside in contract low orgs. The fiscal note assumes that at least 41% of increased costs will be covered by contract customers. </t>
  </si>
  <si>
    <t>Regular / Special Pay</t>
  </si>
  <si>
    <t>The regular pay increases are based on updated payroll files developed by OMB and KCSO. Budgeted officer salaries have been adjusted to meet the new payscale which reflects the 5% annual COLA increases. Special pay and overtime budgets have been increased by 5% annually. Additionally, special pays have been adjusted to reflect increases in premiums included in the CBA.</t>
  </si>
  <si>
    <t>Paid with Existing Budget Authority</t>
  </si>
  <si>
    <t>Subtotal</t>
  </si>
  <si>
    <t>The 2010 and 2011 columns show the full impact of the contract in those years.</t>
  </si>
  <si>
    <t>The 2008 and 2009 columns show only the increase needed above KCSO's existing budget. In 2008, approximately $3.3 million of the increase was offset by existing expenditure authority which included funds set aside for COLA increases and funds saved from annexation related reductions. In 2009, approximately $4.6 million of the increase was offset by funds budgeted for COLA in anticipation of the settlement.</t>
  </si>
  <si>
    <t>This supplemental relates to implementing the King County Police Officers Guild Collective Bargaining Agreement in 2008 (CBA). Under the agreement, bargaining unit members receive a 5% base wage increase on January 1 of each year.  The agreement provides for a new patrol longevity pay schedule, adjustment to pay steps for sergeants, and adjustments to specialty pay premiums.   
The 2008 supplemental increases 2008 appropriation by $1,533,000. Approximately $3.3 million of the total increase in costs was covered by existing expenditure authority. The 2008 supplemental removes a $1.5 million negative balance from the Sheriff's year end expenditures. 
The 2009 supplemental increases the 2009 appropriation to the Sheriff 0010/0200 by $4,278,138.  The expenditure impact of a possible labor settlement was not anticipated at the time the 2008 budget was developed, so COLA was budgeted in the Sheriff’s Office General Fund budget at 90% CPI. The budgeted COLA equals $4,600,143 and has been netted from the 2009 supplemental appropriation.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</si>
</sst>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%"/>
    <numFmt numFmtId="176" formatCode="_(* #,##0.000_);_(* \(#,##0.000\);_(* &quot;-&quot;???_);_(@_)"/>
    <numFmt numFmtId="177" formatCode="0.0000"/>
    <numFmt numFmtId="178" formatCode="_(* #,##0.0000_);_(* \(#,##0.0000\);_(* &quot;-&quot;??_);_(@_)"/>
    <numFmt numFmtId="179" formatCode="_(* #,##0.000000000_);_(* \(#,##0.000000000\);_(* &quot;-&quot;???????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Univers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2"/>
      <name val="Arial"/>
      <family val="2"/>
    </font>
    <font>
      <b/>
      <sz val="12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Continuous" vertical="top"/>
    </xf>
    <xf numFmtId="0" fontId="7" fillId="0" borderId="0" xfId="0" applyFont="1" applyAlignment="1">
      <alignment horizontal="centerContinuous" vertical="top"/>
    </xf>
    <xf numFmtId="0" fontId="7" fillId="0" borderId="0" xfId="0" applyFont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centerContinuous" vertical="top"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centerContinuous" vertical="top"/>
    </xf>
    <xf numFmtId="0" fontId="7" fillId="0" borderId="15" xfId="0" applyFont="1" applyBorder="1" applyAlignment="1">
      <alignment horizontal="left" vertical="top"/>
    </xf>
    <xf numFmtId="0" fontId="7" fillId="0" borderId="0" xfId="0" applyFont="1" applyBorder="1" applyAlignment="1">
      <alignment horizontal="centerContinuous" vertical="top"/>
    </xf>
    <xf numFmtId="0" fontId="7" fillId="0" borderId="0" xfId="0" applyFont="1" applyBorder="1" applyAlignment="1">
      <alignment vertical="top"/>
    </xf>
    <xf numFmtId="0" fontId="7" fillId="0" borderId="16" xfId="0" applyFont="1" applyBorder="1" applyAlignment="1">
      <alignment horizontal="centerContinuous" vertical="top"/>
    </xf>
    <xf numFmtId="0" fontId="7" fillId="0" borderId="15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168" fontId="7" fillId="0" borderId="23" xfId="0" applyNumberFormat="1" applyFont="1" applyBorder="1" applyAlignment="1">
      <alignment vertical="top"/>
    </xf>
    <xf numFmtId="0" fontId="7" fillId="0" borderId="23" xfId="0" applyFont="1" applyBorder="1" applyAlignment="1">
      <alignment vertical="top" wrapText="1"/>
    </xf>
    <xf numFmtId="174" fontId="7" fillId="0" borderId="23" xfId="44" applyNumberFormat="1" applyFont="1" applyBorder="1" applyAlignment="1">
      <alignment vertical="top"/>
    </xf>
    <xf numFmtId="174" fontId="7" fillId="0" borderId="24" xfId="44" applyNumberFormat="1" applyFont="1" applyBorder="1" applyAlignment="1">
      <alignment vertical="top"/>
    </xf>
    <xf numFmtId="0" fontId="7" fillId="0" borderId="25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174" fontId="8" fillId="0" borderId="28" xfId="44" applyNumberFormat="1" applyFont="1" applyBorder="1" applyAlignment="1">
      <alignment vertical="top"/>
    </xf>
    <xf numFmtId="174" fontId="8" fillId="0" borderId="29" xfId="44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0" borderId="23" xfId="0" applyFont="1" applyBorder="1" applyAlignment="1">
      <alignment horizontal="left" vertical="top"/>
    </xf>
    <xf numFmtId="0" fontId="7" fillId="0" borderId="30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7" fillId="0" borderId="0" xfId="0" applyNumberFormat="1" applyFont="1" applyAlignment="1">
      <alignment vertical="top"/>
    </xf>
    <xf numFmtId="0" fontId="8" fillId="0" borderId="31" xfId="0" applyFont="1" applyBorder="1" applyAlignment="1">
      <alignment vertical="top"/>
    </xf>
    <xf numFmtId="0" fontId="7" fillId="0" borderId="32" xfId="0" applyFont="1" applyBorder="1" applyAlignment="1">
      <alignment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174" fontId="7" fillId="0" borderId="23" xfId="44" applyNumberFormat="1" applyFont="1" applyBorder="1" applyAlignment="1">
      <alignment horizontal="center" vertical="top"/>
    </xf>
    <xf numFmtId="174" fontId="7" fillId="0" borderId="24" xfId="44" applyNumberFormat="1" applyFont="1" applyBorder="1" applyAlignment="1">
      <alignment horizontal="center" vertical="top"/>
    </xf>
    <xf numFmtId="174" fontId="7" fillId="0" borderId="0" xfId="0" applyNumberFormat="1" applyFont="1" applyBorder="1" applyAlignment="1">
      <alignment vertical="top"/>
    </xf>
    <xf numFmtId="0" fontId="7" fillId="0" borderId="35" xfId="0" applyFont="1" applyBorder="1" applyAlignment="1">
      <alignment vertical="top"/>
    </xf>
    <xf numFmtId="0" fontId="7" fillId="0" borderId="36" xfId="0" applyFont="1" applyBorder="1" applyAlignment="1">
      <alignment vertical="top"/>
    </xf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174" fontId="7" fillId="0" borderId="39" xfId="44" applyNumberFormat="1" applyFont="1" applyBorder="1" applyAlignment="1">
      <alignment vertical="top"/>
    </xf>
    <xf numFmtId="174" fontId="7" fillId="0" borderId="40" xfId="44" applyNumberFormat="1" applyFont="1" applyBorder="1" applyAlignment="1">
      <alignment vertical="top"/>
    </xf>
    <xf numFmtId="174" fontId="7" fillId="0" borderId="0" xfId="44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174" fontId="7" fillId="0" borderId="0" xfId="44" applyNumberFormat="1" applyFont="1" applyBorder="1" applyAlignment="1">
      <alignment vertical="top"/>
    </xf>
    <xf numFmtId="174" fontId="7" fillId="0" borderId="36" xfId="44" applyNumberFormat="1" applyFont="1" applyBorder="1" applyAlignment="1">
      <alignment horizontal="center" vertical="top"/>
    </xf>
    <xf numFmtId="174" fontId="7" fillId="0" borderId="36" xfId="44" applyNumberFormat="1" applyFont="1" applyBorder="1" applyAlignment="1">
      <alignment vertical="top"/>
    </xf>
    <xf numFmtId="174" fontId="7" fillId="0" borderId="38" xfId="44" applyNumberFormat="1" applyFont="1" applyBorder="1" applyAlignment="1">
      <alignment vertical="top"/>
    </xf>
    <xf numFmtId="174" fontId="7" fillId="0" borderId="23" xfId="0" applyNumberFormat="1" applyFont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7" fillId="33" borderId="37" xfId="0" applyFont="1" applyFill="1" applyBorder="1" applyAlignment="1">
      <alignment vertical="top"/>
    </xf>
    <xf numFmtId="0" fontId="7" fillId="33" borderId="38" xfId="0" applyFont="1" applyFill="1" applyBorder="1" applyAlignment="1">
      <alignment vertical="top"/>
    </xf>
    <xf numFmtId="174" fontId="7" fillId="33" borderId="38" xfId="44" applyNumberFormat="1" applyFont="1" applyFill="1" applyBorder="1" applyAlignment="1">
      <alignment vertical="top"/>
    </xf>
    <xf numFmtId="174" fontId="7" fillId="33" borderId="41" xfId="44" applyNumberFormat="1" applyFont="1" applyFill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zoomScale="60" zoomScaleNormal="75" zoomScalePageLayoutView="0" workbookViewId="0" topLeftCell="A1">
      <selection activeCell="A12" sqref="A12:F12"/>
    </sheetView>
  </sheetViews>
  <sheetFormatPr defaultColWidth="9.140625" defaultRowHeight="12.75"/>
  <cols>
    <col min="1" max="1" width="28.57421875" style="61" customWidth="1"/>
    <col min="2" max="2" width="13.28125" style="61" customWidth="1"/>
    <col min="3" max="3" width="36.00390625" style="61" customWidth="1"/>
    <col min="4" max="6" width="22.7109375" style="61" customWidth="1"/>
    <col min="7" max="7" width="19.421875" style="61" customWidth="1"/>
    <col min="8" max="8" width="17.140625" style="61" customWidth="1"/>
    <col min="9" max="9" width="21.57421875" style="61" customWidth="1"/>
    <col min="10" max="11" width="30.00390625" style="61" customWidth="1"/>
    <col min="12" max="16384" width="9.140625" style="61" customWidth="1"/>
  </cols>
  <sheetData>
    <row r="1" spans="3:4" s="3" customFormat="1" ht="15.75">
      <c r="C1" s="4" t="s">
        <v>0</v>
      </c>
      <c r="D1" s="5"/>
    </row>
    <row r="2" spans="1:7" s="3" customFormat="1" ht="15.75" thickBot="1">
      <c r="A2" s="6"/>
      <c r="B2" s="5"/>
      <c r="C2" s="5"/>
      <c r="D2" s="5"/>
      <c r="E2" s="5"/>
      <c r="F2" s="5"/>
      <c r="G2" s="5"/>
    </row>
    <row r="3" spans="1:8" s="3" customFormat="1" ht="21.75" customHeight="1" thickTop="1">
      <c r="A3" s="7" t="s">
        <v>1</v>
      </c>
      <c r="B3" s="8"/>
      <c r="C3" s="9"/>
      <c r="D3" s="9"/>
      <c r="E3" s="8"/>
      <c r="F3" s="8"/>
      <c r="G3" s="10"/>
      <c r="H3" s="5"/>
    </row>
    <row r="4" spans="1:8" s="3" customFormat="1" ht="21.75" customHeight="1">
      <c r="A4" s="11" t="s">
        <v>2</v>
      </c>
      <c r="B4" s="12"/>
      <c r="C4" s="13" t="s">
        <v>23</v>
      </c>
      <c r="D4" s="13"/>
      <c r="E4" s="12"/>
      <c r="F4" s="12"/>
      <c r="G4" s="14"/>
      <c r="H4" s="5"/>
    </row>
    <row r="5" spans="1:7" s="3" customFormat="1" ht="21.75" customHeight="1">
      <c r="A5" s="15" t="s">
        <v>3</v>
      </c>
      <c r="C5" s="3" t="s">
        <v>24</v>
      </c>
      <c r="E5" s="13"/>
      <c r="F5" s="13"/>
      <c r="G5" s="16"/>
    </row>
    <row r="6" spans="1:7" s="3" customFormat="1" ht="21.75" customHeight="1">
      <c r="A6" s="15" t="s">
        <v>4</v>
      </c>
      <c r="B6" s="13"/>
      <c r="C6" s="13" t="s">
        <v>20</v>
      </c>
      <c r="D6" s="13"/>
      <c r="E6" s="13"/>
      <c r="F6" s="13"/>
      <c r="G6" s="16"/>
    </row>
    <row r="7" spans="1:7" s="3" customFormat="1" ht="21.75" customHeight="1" thickBot="1">
      <c r="A7" s="17" t="s">
        <v>5</v>
      </c>
      <c r="B7" s="18"/>
      <c r="C7" s="18" t="s">
        <v>21</v>
      </c>
      <c r="D7" s="18"/>
      <c r="E7" s="18"/>
      <c r="F7" s="18"/>
      <c r="G7" s="19"/>
    </row>
    <row r="8" spans="3:6" s="3" customFormat="1" ht="15.75" customHeight="1" thickTop="1">
      <c r="C8" s="13"/>
      <c r="D8" s="13"/>
      <c r="E8" s="13"/>
      <c r="F8" s="13"/>
    </row>
    <row r="9" spans="1:6" s="3" customFormat="1" ht="17.25" customHeight="1">
      <c r="A9" s="72" t="s">
        <v>6</v>
      </c>
      <c r="B9" s="72"/>
      <c r="C9" s="72"/>
      <c r="D9" s="72"/>
      <c r="E9" s="72"/>
      <c r="F9" s="72"/>
    </row>
    <row r="10" spans="1:7" s="3" customFormat="1" ht="162.75" customHeight="1">
      <c r="A10" s="73" t="s">
        <v>36</v>
      </c>
      <c r="B10" s="73"/>
      <c r="C10" s="73"/>
      <c r="D10" s="73"/>
      <c r="E10" s="73"/>
      <c r="F10" s="73"/>
      <c r="G10" s="74"/>
    </row>
    <row r="11" spans="1:6" s="3" customFormat="1" ht="14.25" customHeight="1">
      <c r="A11" s="73"/>
      <c r="B11" s="73"/>
      <c r="C11" s="73"/>
      <c r="D11" s="73"/>
      <c r="E11" s="73"/>
      <c r="F11" s="73"/>
    </row>
    <row r="12" spans="1:6" s="3" customFormat="1" ht="18" customHeight="1">
      <c r="A12" s="73"/>
      <c r="B12" s="73"/>
      <c r="C12" s="73"/>
      <c r="D12" s="73"/>
      <c r="E12" s="73"/>
      <c r="F12" s="73"/>
    </row>
    <row r="13" s="3" customFormat="1" ht="18" customHeight="1" thickBot="1">
      <c r="A13" s="20" t="s">
        <v>7</v>
      </c>
    </row>
    <row r="14" spans="1:7" s="3" customFormat="1" ht="21.75" customHeight="1">
      <c r="A14" s="21" t="s">
        <v>8</v>
      </c>
      <c r="B14" s="22" t="s">
        <v>9</v>
      </c>
      <c r="C14" s="22" t="s">
        <v>10</v>
      </c>
      <c r="D14" s="22">
        <v>2008</v>
      </c>
      <c r="E14" s="22">
        <v>2009</v>
      </c>
      <c r="F14" s="22">
        <v>2010</v>
      </c>
      <c r="G14" s="23">
        <v>2011</v>
      </c>
    </row>
    <row r="15" spans="1:7" s="3" customFormat="1" ht="21.75" customHeight="1">
      <c r="A15" s="1"/>
      <c r="B15" s="24" t="s">
        <v>11</v>
      </c>
      <c r="C15" s="24" t="s">
        <v>12</v>
      </c>
      <c r="D15" s="24"/>
      <c r="E15" s="25"/>
      <c r="F15" s="25"/>
      <c r="G15" s="26"/>
    </row>
    <row r="16" spans="1:7" s="3" customFormat="1" ht="33" customHeight="1">
      <c r="A16" s="1" t="s">
        <v>13</v>
      </c>
      <c r="B16" s="27">
        <v>10</v>
      </c>
      <c r="C16" s="28" t="s">
        <v>28</v>
      </c>
      <c r="D16" s="29">
        <f>0.38*(SUM(D32:D34))</f>
        <v>1843523.2650185209</v>
      </c>
      <c r="E16" s="29">
        <f>0.41*(SUM(E32:E34))</f>
        <v>3640095.3133673635</v>
      </c>
      <c r="F16" s="29">
        <f>0.41*(SUM(F32:F34))</f>
        <v>5153897.649200733</v>
      </c>
      <c r="G16" s="30">
        <f>0.41*(SUM(G32:G34))</f>
        <v>6788514.59522577</v>
      </c>
    </row>
    <row r="17" spans="1:7" s="3" customFormat="1" ht="33" customHeight="1">
      <c r="A17" s="1"/>
      <c r="B17" s="27"/>
      <c r="C17" s="28"/>
      <c r="D17" s="28"/>
      <c r="E17" s="29"/>
      <c r="F17" s="29"/>
      <c r="G17" s="30"/>
    </row>
    <row r="18" spans="1:7" s="3" customFormat="1" ht="21.75" customHeight="1" thickBot="1">
      <c r="A18" s="31"/>
      <c r="B18" s="32" t="s">
        <v>14</v>
      </c>
      <c r="C18" s="33"/>
      <c r="D18" s="34">
        <f>SUM(D16:D17)</f>
        <v>1843523.2650185209</v>
      </c>
      <c r="E18" s="34">
        <f>SUM(E16:E17)</f>
        <v>3640095.3133673635</v>
      </c>
      <c r="F18" s="34">
        <f>SUM(F16:F17)</f>
        <v>5153897.649200733</v>
      </c>
      <c r="G18" s="35">
        <f>SUM(G16:G17)</f>
        <v>6788514.59522577</v>
      </c>
    </row>
    <row r="19" spans="1:7" s="3" customFormat="1" ht="21.75" customHeight="1">
      <c r="A19" s="13"/>
      <c r="B19" s="13"/>
      <c r="C19" s="13"/>
      <c r="D19" s="13"/>
      <c r="E19" s="36"/>
      <c r="F19" s="36"/>
      <c r="G19" s="36"/>
    </row>
    <row r="20" spans="1:7" s="3" customFormat="1" ht="18" customHeight="1">
      <c r="A20" s="13"/>
      <c r="B20" s="13"/>
      <c r="C20" s="13"/>
      <c r="D20" s="13"/>
      <c r="E20" s="62"/>
      <c r="F20" s="36"/>
      <c r="G20" s="36"/>
    </row>
    <row r="21" spans="1:2" s="3" customFormat="1" ht="21.75" customHeight="1" thickBot="1">
      <c r="A21" s="37" t="s">
        <v>15</v>
      </c>
      <c r="B21" s="13"/>
    </row>
    <row r="22" spans="1:7" s="3" customFormat="1" ht="21.75" customHeight="1">
      <c r="A22" s="21" t="s">
        <v>8</v>
      </c>
      <c r="B22" s="22" t="s">
        <v>9</v>
      </c>
      <c r="C22" s="22" t="s">
        <v>16</v>
      </c>
      <c r="D22" s="22">
        <v>2008</v>
      </c>
      <c r="E22" s="22">
        <v>2009</v>
      </c>
      <c r="F22" s="22">
        <v>2010</v>
      </c>
      <c r="G22" s="23">
        <v>2011</v>
      </c>
    </row>
    <row r="23" spans="1:7" s="3" customFormat="1" ht="21.75" customHeight="1">
      <c r="A23" s="1"/>
      <c r="B23" s="24" t="s">
        <v>11</v>
      </c>
      <c r="C23" s="24"/>
      <c r="D23" s="24"/>
      <c r="E23" s="25"/>
      <c r="F23" s="25"/>
      <c r="G23" s="26"/>
    </row>
    <row r="24" spans="1:7" s="3" customFormat="1" ht="21.75" customHeight="1">
      <c r="A24" s="1" t="s">
        <v>17</v>
      </c>
      <c r="B24" s="27">
        <v>10</v>
      </c>
      <c r="C24" s="38" t="s">
        <v>27</v>
      </c>
      <c r="D24" s="66">
        <f>D37</f>
        <v>1533000.0132066337</v>
      </c>
      <c r="E24" s="29">
        <f>E37</f>
        <v>4278138.065437858</v>
      </c>
      <c r="F24" s="29">
        <f>F37</f>
        <v>12570482.071221301</v>
      </c>
      <c r="G24" s="30">
        <f>G37</f>
        <v>16557352.671282366</v>
      </c>
    </row>
    <row r="25" spans="1:7" s="3" customFormat="1" ht="21.75" customHeight="1">
      <c r="A25" s="1"/>
      <c r="B25" s="27"/>
      <c r="C25" s="38"/>
      <c r="D25" s="38"/>
      <c r="E25" s="29"/>
      <c r="F25" s="29"/>
      <c r="G25" s="30"/>
    </row>
    <row r="26" spans="1:7" s="3" customFormat="1" ht="21.75" customHeight="1">
      <c r="A26" s="1"/>
      <c r="B26" s="27"/>
      <c r="C26" s="24"/>
      <c r="D26" s="24"/>
      <c r="E26" s="29"/>
      <c r="F26" s="29"/>
      <c r="G26" s="30"/>
    </row>
    <row r="27" spans="1:8" s="3" customFormat="1" ht="21.75" customHeight="1" thickBot="1">
      <c r="A27" s="39"/>
      <c r="B27" s="40"/>
      <c r="C27" s="40"/>
      <c r="D27" s="40"/>
      <c r="E27" s="34">
        <f>SUM(E24:E26)</f>
        <v>4278138.065437858</v>
      </c>
      <c r="F27" s="34">
        <f>SUM(F24:F26)</f>
        <v>12570482.071221301</v>
      </c>
      <c r="G27" s="35">
        <f>SUM(G24:G26)</f>
        <v>16557352.671282366</v>
      </c>
      <c r="H27" s="41"/>
    </row>
    <row r="28" spans="1:8" s="3" customFormat="1" ht="21.75" customHeight="1">
      <c r="A28" s="13"/>
      <c r="B28" s="13"/>
      <c r="C28" s="13"/>
      <c r="D28" s="13"/>
      <c r="E28" s="36"/>
      <c r="F28" s="36"/>
      <c r="G28" s="36"/>
      <c r="H28" s="41"/>
    </row>
    <row r="29" spans="5:7" s="3" customFormat="1" ht="15" customHeight="1">
      <c r="E29" s="42"/>
      <c r="F29" s="42"/>
      <c r="G29" s="42"/>
    </row>
    <row r="30" spans="1:4" s="3" customFormat="1" ht="21.75" customHeight="1" thickBot="1">
      <c r="A30" s="43" t="s">
        <v>18</v>
      </c>
      <c r="B30" s="13"/>
      <c r="C30" s="13"/>
      <c r="D30" s="13"/>
    </row>
    <row r="31" spans="1:9" s="3" customFormat="1" ht="21.75" customHeight="1">
      <c r="A31" s="44"/>
      <c r="B31" s="45"/>
      <c r="C31" s="46"/>
      <c r="D31" s="46">
        <v>2008</v>
      </c>
      <c r="E31" s="22">
        <v>2009</v>
      </c>
      <c r="F31" s="22">
        <v>2010</v>
      </c>
      <c r="G31" s="23">
        <v>2011</v>
      </c>
      <c r="H31" s="13"/>
      <c r="I31" s="13"/>
    </row>
    <row r="32" spans="1:9" s="3" customFormat="1" ht="21.75" customHeight="1">
      <c r="A32" s="1" t="s">
        <v>30</v>
      </c>
      <c r="B32" s="47"/>
      <c r="C32" s="48"/>
      <c r="D32" s="63">
        <v>3755265.116987651</v>
      </c>
      <c r="E32" s="49">
        <f>7002374.9718205+9411+6007</f>
        <v>7017792.9718205</v>
      </c>
      <c r="F32" s="49">
        <v>10046614.15041153</v>
      </c>
      <c r="G32" s="50">
        <v>13243065.287932105</v>
      </c>
      <c r="H32" s="13"/>
      <c r="I32" s="51"/>
    </row>
    <row r="33" spans="1:9" s="3" customFormat="1" ht="21.75" customHeight="1">
      <c r="A33" s="1" t="s">
        <v>26</v>
      </c>
      <c r="B33" s="52"/>
      <c r="C33" s="53"/>
      <c r="D33" s="64">
        <v>537988.8770005195</v>
      </c>
      <c r="E33" s="29">
        <f>761751.091998545+77342</f>
        <v>839093.091998545</v>
      </c>
      <c r="F33" s="29">
        <v>1077706.2665984728</v>
      </c>
      <c r="G33" s="30">
        <v>1409459.1999283964</v>
      </c>
      <c r="H33" s="41"/>
      <c r="I33" s="41"/>
    </row>
    <row r="34" spans="1:7" s="3" customFormat="1" ht="21.75" customHeight="1">
      <c r="A34" s="2" t="s">
        <v>25</v>
      </c>
      <c r="B34" s="54"/>
      <c r="C34" s="55"/>
      <c r="D34" s="56">
        <v>558123.0192184623</v>
      </c>
      <c r="E34" s="56">
        <f>0.13*(E32+E33)</f>
        <v>1021395.1882964759</v>
      </c>
      <c r="F34" s="56">
        <f>0.13*(F32+F33)</f>
        <v>1446161.6542113002</v>
      </c>
      <c r="G34" s="57">
        <f>0.13*(G32+G33)</f>
        <v>1904828.183421865</v>
      </c>
    </row>
    <row r="35" spans="1:7" s="3" customFormat="1" ht="21.75" customHeight="1">
      <c r="A35" s="67" t="s">
        <v>33</v>
      </c>
      <c r="B35" s="68"/>
      <c r="C35" s="69"/>
      <c r="D35" s="70">
        <f>SUBTOTAL(9,D32:D34)</f>
        <v>4851377.013206634</v>
      </c>
      <c r="E35" s="70">
        <f>SUBTOTAL(9,E32:E34)</f>
        <v>8878281.252115522</v>
      </c>
      <c r="F35" s="70">
        <f>SUBTOTAL(9,F32:F34)</f>
        <v>12570482.071221301</v>
      </c>
      <c r="G35" s="71">
        <f>SUBTOTAL(9,G32:G34)</f>
        <v>16557352.671282366</v>
      </c>
    </row>
    <row r="36" spans="1:7" s="3" customFormat="1" ht="21.75" customHeight="1">
      <c r="A36" s="2" t="s">
        <v>32</v>
      </c>
      <c r="B36" s="54"/>
      <c r="C36" s="55"/>
      <c r="D36" s="65">
        <f>-4851377+1533000</f>
        <v>-3318377</v>
      </c>
      <c r="E36" s="56">
        <v>-4600143.186677664</v>
      </c>
      <c r="F36" s="56"/>
      <c r="G36" s="57"/>
    </row>
    <row r="37" spans="1:9" s="3" customFormat="1" ht="21.75" customHeight="1" thickBot="1">
      <c r="A37" s="39" t="s">
        <v>19</v>
      </c>
      <c r="B37" s="32"/>
      <c r="C37" s="33"/>
      <c r="D37" s="34">
        <f>SUBTOTAL(9,D32:D36)</f>
        <v>1533000.0132066337</v>
      </c>
      <c r="E37" s="34">
        <f>SUBTOTAL(9,E32:E36)</f>
        <v>4278138.065437858</v>
      </c>
      <c r="F37" s="34">
        <f>SUBTOTAL(9,F32:F36)</f>
        <v>12570482.071221301</v>
      </c>
      <c r="G37" s="35">
        <f>SUBTOTAL(9,G32:G36)</f>
        <v>16557352.671282366</v>
      </c>
      <c r="H37" s="42"/>
      <c r="I37" s="42"/>
    </row>
    <row r="38" spans="1:8" s="3" customFormat="1" ht="21.75" customHeight="1">
      <c r="A38" s="20"/>
      <c r="D38" s="58"/>
      <c r="E38" s="58"/>
      <c r="F38" s="58"/>
      <c r="G38" s="42"/>
      <c r="H38" s="42"/>
    </row>
    <row r="39" spans="1:6" s="59" customFormat="1" ht="15.75">
      <c r="A39" s="75" t="s">
        <v>22</v>
      </c>
      <c r="B39" s="75"/>
      <c r="C39" s="75"/>
      <c r="D39" s="75"/>
      <c r="E39" s="75"/>
      <c r="F39" s="75"/>
    </row>
    <row r="40" spans="1:6" s="59" customFormat="1" ht="15">
      <c r="A40" s="60"/>
      <c r="B40" s="60"/>
      <c r="C40" s="60"/>
      <c r="D40" s="60"/>
      <c r="E40" s="60"/>
      <c r="F40" s="60"/>
    </row>
    <row r="41" spans="1:7" s="59" customFormat="1" ht="51" customHeight="1">
      <c r="A41" s="76" t="s">
        <v>35</v>
      </c>
      <c r="B41" s="76"/>
      <c r="C41" s="76"/>
      <c r="D41" s="76"/>
      <c r="E41" s="76"/>
      <c r="F41" s="76"/>
      <c r="G41" s="74"/>
    </row>
    <row r="42" spans="1:7" s="59" customFormat="1" ht="23.25" customHeight="1">
      <c r="A42" s="76" t="s">
        <v>34</v>
      </c>
      <c r="B42" s="76"/>
      <c r="C42" s="76"/>
      <c r="D42" s="76"/>
      <c r="E42" s="76"/>
      <c r="F42" s="74"/>
      <c r="G42" s="74"/>
    </row>
    <row r="43" spans="1:7" ht="36" customHeight="1">
      <c r="A43" s="77" t="s">
        <v>29</v>
      </c>
      <c r="B43" s="77"/>
      <c r="C43" s="77"/>
      <c r="D43" s="77"/>
      <c r="E43" s="77"/>
      <c r="F43" s="77"/>
      <c r="G43" s="74"/>
    </row>
    <row r="44" spans="1:7" s="59" customFormat="1" ht="49.5" customHeight="1">
      <c r="A44" s="76" t="s">
        <v>31</v>
      </c>
      <c r="B44" s="76"/>
      <c r="C44" s="76"/>
      <c r="D44" s="76"/>
      <c r="E44" s="76"/>
      <c r="F44" s="76"/>
      <c r="G44" s="74"/>
    </row>
  </sheetData>
  <sheetProtection/>
  <mergeCells count="9">
    <mergeCell ref="A9:F9"/>
    <mergeCell ref="A11:F11"/>
    <mergeCell ref="A12:F12"/>
    <mergeCell ref="A10:G10"/>
    <mergeCell ref="A39:F39"/>
    <mergeCell ref="A44:G44"/>
    <mergeCell ref="A43:G43"/>
    <mergeCell ref="A42:G42"/>
    <mergeCell ref="A41:G41"/>
  </mergeCells>
  <printOptions/>
  <pageMargins left="0.75" right="0.75" top="0.89" bottom="0.88" header="0.5" footer="0.5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Blossey</cp:lastModifiedBy>
  <cp:lastPrinted>2009-03-03T22:45:55Z</cp:lastPrinted>
  <dcterms:created xsi:type="dcterms:W3CDTF">2008-05-27T23:42:36Z</dcterms:created>
  <dcterms:modified xsi:type="dcterms:W3CDTF">2009-03-05T18:53:55Z</dcterms:modified>
  <cp:category/>
  <cp:version/>
  <cp:contentType/>
  <cp:contentStatus/>
</cp:coreProperties>
</file>