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9120" activeTab="0"/>
  </bookViews>
  <sheets>
    <sheet name="Sheet1" sheetId="1" r:id="rId1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<sst xmlns="http://schemas.openxmlformats.org/spreadsheetml/2006/main" count="30" uniqueCount="23">
  <si>
    <t>FISCAL NOTE</t>
  </si>
  <si>
    <t>Resolution No(s):</t>
  </si>
  <si>
    <t>Title:  SWM 4th Qtr Omnibus Request - EPA Grant</t>
  </si>
  <si>
    <t>Affected Agency and/or Agencies:  Water and Land Resources Division</t>
  </si>
  <si>
    <t>Note Prepared By:  Steve Oien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</si>
  <si>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</si>
  <si>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</si>
  <si>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</si>
  <si>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</si>
  <si>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</si>
  <si>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WLR/SWM</t>
  </si>
  <si>
    <t>EPA Grant</t>
  </si>
  <si>
    <t xml:space="preserve">TOTAL </t>
  </si>
  <si>
    <t>Expenditures:</t>
  </si>
  <si>
    <t>Department Code</t>
  </si>
  <si>
    <t>Expenditures by Category</t>
  </si>
  <si>
    <t>Salaries and benefits</t>
  </si>
  <si>
    <t>O&amp;M</t>
  </si>
  <si>
    <t>1211</t>
  </si>
  <si>
    <t>TOTAL</t>
  </si>
  <si>
    <t>Note Reviewed By:  Jennifer Lehman, Budget Analyst, OMB</t>
  </si>
  <si>
    <r>
      <t>KCD Grant</t>
    </r>
    <r>
      <rPr>
        <vertAlign val="superscript"/>
        <sz val="10.5"/>
        <rFont val="Univers"/>
        <family val="2"/>
      </rPr>
      <t>1</t>
    </r>
  </si>
  <si>
    <r>
      <t>WLR/SWM</t>
    </r>
    <r>
      <rPr>
        <vertAlign val="superscript"/>
        <sz val="10.5"/>
        <rFont val="Univers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</si>
</sst>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10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"/>
      <name val="Arial"/>
      <family val="2"/>
    </font>
    <font>
      <b/>
      <sz val="10.5"/>
      <name val="Univers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5" xfId="0" applyFont="1" applyBorder="1" applyAlignment="1">
      <alignment horizontal="center"/>
    </xf>
    <xf numFmtId="6" fontId="1" fillId="0" borderId="15" xfId="0" applyNumberFormat="1" applyFont="1" applyBorder="1" applyAlignment="1">
      <alignment horizontal="right"/>
    </xf>
    <xf numFmtId="6" fontId="1" fillId="0" borderId="12" xfId="0" applyNumberFormat="1" applyFont="1" applyBorder="1" applyAlignment="1">
      <alignment horizontal="right"/>
    </xf>
    <xf numFmtId="6" fontId="1" fillId="0" borderId="16" xfId="0" applyNumberFormat="1" applyFont="1" applyBorder="1" applyAlignment="1">
      <alignment horizontal="right"/>
    </xf>
    <xf numFmtId="6" fontId="1" fillId="0" borderId="17" xfId="0" applyNumberFormat="1" applyFont="1" applyBorder="1" applyAlignment="1">
      <alignment horizontal="right"/>
    </xf>
    <xf numFmtId="6" fontId="1" fillId="0" borderId="13" xfId="0" applyNumberFormat="1" applyFont="1" applyBorder="1" applyAlignment="1">
      <alignment horizontal="right"/>
    </xf>
    <xf numFmtId="6" fontId="1" fillId="0" borderId="12" xfId="15" applyNumberFormat="1" applyFont="1" applyBorder="1" applyAlignment="1">
      <alignment horizontal="right"/>
    </xf>
    <xf numFmtId="6" fontId="5" fillId="0" borderId="14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5" fillId="0" borderId="9" xfId="0" applyNumberFormat="1" applyFont="1" applyBorder="1" applyAlignment="1">
      <alignment horizontal="center"/>
    </xf>
    <xf numFmtId="6" fontId="5" fillId="0" borderId="10" xfId="0" applyNumberFormat="1" applyFont="1" applyBorder="1" applyAlignment="1">
      <alignment horizontal="center"/>
    </xf>
    <xf numFmtId="6" fontId="1" fillId="0" borderId="12" xfId="0" applyNumberFormat="1" applyFont="1" applyBorder="1" applyAlignment="1">
      <alignment/>
    </xf>
    <xf numFmtId="6" fontId="1" fillId="0" borderId="16" xfId="0" applyNumberFormat="1" applyFont="1" applyBorder="1" applyAlignment="1">
      <alignment/>
    </xf>
    <xf numFmtId="6" fontId="1" fillId="0" borderId="12" xfId="15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21" applyFont="1" applyBorder="1">
      <alignment/>
      <protection/>
    </xf>
    <xf numFmtId="6" fontId="1" fillId="0" borderId="21" xfId="0" applyNumberFormat="1" applyFont="1" applyBorder="1" applyAlignment="1">
      <alignment/>
    </xf>
    <xf numFmtId="6" fontId="5" fillId="0" borderId="22" xfId="0" applyNumberFormat="1" applyFont="1" applyBorder="1" applyAlignment="1">
      <alignment/>
    </xf>
    <xf numFmtId="6" fontId="1" fillId="0" borderId="2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35</xdr:row>
      <xdr:rowOff>38100</xdr:rowOff>
    </xdr:from>
    <xdr:to>
      <xdr:col>7</xdr:col>
      <xdr:colOff>609600</xdr:colOff>
      <xdr:row>40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" y="7858125"/>
          <a:ext cx="8343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This is based on preliminary discussion with KCD, which has indicated a willingness to provide local match.
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This request will provide current year budget for an Environmental Protection agency grant awarded to the Water and Land 
Resources Division of DNRP.  This grant will provide funding for a project that will test stewardship tools in sub-basins to create contiguous habitat along ecologically important stream reaches. This grant award is for a total of three years beginning in 2008.The additional revenue will come from the SWM Fund as match in 2008.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5" zoomScaleNormal="85" workbookViewId="0" topLeftCell="A1">
      <selection activeCell="A1" sqref="A1:H41"/>
    </sheetView>
  </sheetViews>
  <sheetFormatPr defaultColWidth="9.140625" defaultRowHeight="12.75"/>
  <cols>
    <col min="1" max="1" width="23.8515625" style="0" customWidth="1"/>
    <col min="2" max="2" width="8.57421875" style="0" customWidth="1"/>
    <col min="3" max="3" width="14.00390625" style="0" customWidth="1"/>
    <col min="4" max="4" width="35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2.75">
      <c r="A4" s="61" t="s">
        <v>2</v>
      </c>
      <c r="B4" s="62"/>
      <c r="C4" s="62"/>
      <c r="D4" s="62"/>
      <c r="E4" s="62"/>
      <c r="F4" s="62"/>
      <c r="G4" s="62"/>
      <c r="H4" s="63"/>
      <c r="I4" s="6"/>
    </row>
    <row r="5" spans="1:8" ht="18" customHeight="1">
      <c r="A5" s="11" t="s">
        <v>3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4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20</v>
      </c>
      <c r="B7" s="15"/>
      <c r="C7" s="15"/>
      <c r="D7" s="15"/>
      <c r="E7" s="15"/>
      <c r="F7" s="15"/>
      <c r="G7" s="15"/>
      <c r="H7" s="16"/>
    </row>
    <row r="8" spans="1:7" ht="13.5" thickTop="1">
      <c r="A8" s="17"/>
      <c r="B8" s="17"/>
      <c r="C8" s="17"/>
      <c r="D8" s="17"/>
      <c r="E8" s="17"/>
      <c r="F8" s="17"/>
      <c r="G8" s="17"/>
    </row>
    <row r="9" spans="1:8" ht="18" customHeight="1">
      <c r="A9" s="12" t="s">
        <v>5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6</v>
      </c>
      <c r="B10" s="12"/>
      <c r="C10" s="18"/>
      <c r="D10" s="18"/>
      <c r="E10" s="18"/>
      <c r="F10" s="18"/>
      <c r="G10" s="18"/>
      <c r="H10" s="18"/>
    </row>
    <row r="11" spans="1:8" s="23" customFormat="1" ht="18" customHeight="1">
      <c r="A11" s="52" t="s">
        <v>7</v>
      </c>
      <c r="B11" s="53"/>
      <c r="C11" s="20" t="s">
        <v>8</v>
      </c>
      <c r="D11" s="20" t="s">
        <v>9</v>
      </c>
      <c r="E11" s="20">
        <v>2008</v>
      </c>
      <c r="F11" s="20">
        <v>2009</v>
      </c>
      <c r="G11" s="21">
        <v>2010</v>
      </c>
      <c r="H11" s="22">
        <v>2011</v>
      </c>
    </row>
    <row r="12" spans="1:8" ht="13.5">
      <c r="A12" s="54" t="s">
        <v>10</v>
      </c>
      <c r="B12" s="24"/>
      <c r="C12" s="25">
        <v>1211</v>
      </c>
      <c r="D12" s="38" t="s">
        <v>11</v>
      </c>
      <c r="E12" s="39">
        <f>228219*(1/12)</f>
        <v>19018.25</v>
      </c>
      <c r="F12" s="39">
        <f>228219*(11/12)</f>
        <v>209200.75</v>
      </c>
      <c r="G12" s="40">
        <v>222011</v>
      </c>
      <c r="H12" s="59">
        <v>130071</v>
      </c>
    </row>
    <row r="13" spans="1:8" ht="18" customHeight="1">
      <c r="A13" s="54" t="s">
        <v>10</v>
      </c>
      <c r="B13" s="24"/>
      <c r="C13" s="25">
        <v>1211</v>
      </c>
      <c r="D13" s="25" t="s">
        <v>21</v>
      </c>
      <c r="E13" s="40">
        <v>0</v>
      </c>
      <c r="F13" s="40">
        <v>0</v>
      </c>
      <c r="G13" s="42">
        <f>276000-222011</f>
        <v>53989</v>
      </c>
      <c r="H13" s="59">
        <f>177000-130071</f>
        <v>46929</v>
      </c>
    </row>
    <row r="14" spans="1:8" ht="18" customHeight="1">
      <c r="A14" s="54"/>
      <c r="B14" s="24"/>
      <c r="C14" s="25"/>
      <c r="D14" s="26"/>
      <c r="E14" s="43"/>
      <c r="F14" s="40"/>
      <c r="G14" s="41"/>
      <c r="H14" s="59"/>
    </row>
    <row r="15" spans="1:8" ht="18" customHeight="1">
      <c r="A15" s="54"/>
      <c r="B15" s="24"/>
      <c r="C15" s="27"/>
      <c r="D15" s="24"/>
      <c r="E15" s="44"/>
      <c r="F15" s="40"/>
      <c r="G15" s="41"/>
      <c r="H15" s="59"/>
    </row>
    <row r="16" spans="1:8" ht="18" customHeight="1" thickBot="1">
      <c r="A16" s="55"/>
      <c r="B16" s="28" t="s">
        <v>12</v>
      </c>
      <c r="C16" s="28"/>
      <c r="D16" s="28"/>
      <c r="E16" s="45">
        <f>SUM(E12:E15)</f>
        <v>19018.25</v>
      </c>
      <c r="F16" s="45">
        <f>SUM(F12:F15)</f>
        <v>209200.75</v>
      </c>
      <c r="G16" s="45">
        <f>SUM(G12:G15)</f>
        <v>276000</v>
      </c>
      <c r="H16" s="58">
        <f>SUM(H12:H15)</f>
        <v>177000</v>
      </c>
    </row>
    <row r="17" spans="1:8" ht="18" customHeight="1">
      <c r="A17" s="18"/>
      <c r="B17" s="18"/>
      <c r="C17" s="18"/>
      <c r="D17" s="18"/>
      <c r="E17" s="46"/>
      <c r="F17" s="46"/>
      <c r="G17" s="46"/>
      <c r="H17" s="29"/>
    </row>
    <row r="18" spans="1:8" ht="18" customHeight="1" thickBot="1">
      <c r="A18" s="30" t="s">
        <v>13</v>
      </c>
      <c r="B18" s="12"/>
      <c r="C18" s="12"/>
      <c r="D18" s="18"/>
      <c r="E18" s="46"/>
      <c r="F18" s="46"/>
      <c r="G18" s="46"/>
      <c r="H18" s="18"/>
    </row>
    <row r="19" spans="1:8" s="23" customFormat="1" ht="18" customHeight="1">
      <c r="A19" s="52" t="s">
        <v>7</v>
      </c>
      <c r="B19" s="53"/>
      <c r="C19" s="20" t="s">
        <v>8</v>
      </c>
      <c r="D19" s="20" t="s">
        <v>14</v>
      </c>
      <c r="E19" s="47">
        <v>2008</v>
      </c>
      <c r="F19" s="47">
        <v>2009</v>
      </c>
      <c r="G19" s="48">
        <v>2010</v>
      </c>
      <c r="H19" s="22">
        <v>2011</v>
      </c>
    </row>
    <row r="20" spans="1:8" ht="15.75">
      <c r="A20" s="54" t="s">
        <v>22</v>
      </c>
      <c r="B20" s="24"/>
      <c r="C20" s="25">
        <v>1211</v>
      </c>
      <c r="D20" s="25">
        <v>845</v>
      </c>
      <c r="E20" s="40">
        <f>243370*(1/12)</f>
        <v>20280.833333333332</v>
      </c>
      <c r="F20" s="40">
        <f>243370*(11/12)</f>
        <v>223089.16666666666</v>
      </c>
      <c r="G20" s="40">
        <v>276000</v>
      </c>
      <c r="H20" s="59">
        <v>177000</v>
      </c>
    </row>
    <row r="21" spans="1:8" ht="18" customHeight="1">
      <c r="A21" s="54"/>
      <c r="B21" s="24"/>
      <c r="C21" s="31"/>
      <c r="D21" s="25"/>
      <c r="E21" s="49"/>
      <c r="F21" s="49"/>
      <c r="G21" s="50"/>
      <c r="H21" s="57"/>
    </row>
    <row r="22" spans="1:8" ht="18" customHeight="1">
      <c r="A22" s="54"/>
      <c r="B22" s="24"/>
      <c r="C22" s="27"/>
      <c r="D22" s="32"/>
      <c r="E22" s="49"/>
      <c r="F22" s="49"/>
      <c r="G22" s="50"/>
      <c r="H22" s="57"/>
    </row>
    <row r="23" spans="1:8" ht="18" customHeight="1">
      <c r="A23" s="54"/>
      <c r="B23" s="24"/>
      <c r="C23" s="24"/>
      <c r="D23" s="24"/>
      <c r="E23" s="51"/>
      <c r="F23" s="49"/>
      <c r="G23" s="50"/>
      <c r="H23" s="57"/>
    </row>
    <row r="24" spans="1:9" ht="18" customHeight="1" thickBot="1">
      <c r="A24" s="55"/>
      <c r="B24" s="28" t="s">
        <v>12</v>
      </c>
      <c r="C24" s="28"/>
      <c r="D24" s="28"/>
      <c r="E24" s="45">
        <f>SUM(E20:E23)</f>
        <v>20280.833333333332</v>
      </c>
      <c r="F24" s="45">
        <f>SUM(F20:F23)</f>
        <v>223089.16666666666</v>
      </c>
      <c r="G24" s="45">
        <f>SUM(G20:G23)</f>
        <v>276000</v>
      </c>
      <c r="H24" s="58">
        <f>SUM(H20:H23)</f>
        <v>177000</v>
      </c>
      <c r="I24" s="33"/>
    </row>
    <row r="25" spans="1:8" ht="18" customHeight="1">
      <c r="A25" s="18"/>
      <c r="B25" s="18"/>
      <c r="C25" s="18"/>
      <c r="D25" s="18"/>
      <c r="E25" s="46"/>
      <c r="F25" s="46"/>
      <c r="G25" s="46"/>
      <c r="H25" s="29"/>
    </row>
    <row r="26" spans="1:8" ht="18" customHeight="1" thickBot="1">
      <c r="A26" s="30" t="s">
        <v>15</v>
      </c>
      <c r="B26" s="12"/>
      <c r="C26" s="12"/>
      <c r="D26" s="12"/>
      <c r="E26" s="46"/>
      <c r="F26" s="46"/>
      <c r="G26" s="46"/>
      <c r="H26" s="18"/>
    </row>
    <row r="27" spans="1:10" s="23" customFormat="1" ht="18" customHeight="1">
      <c r="A27" s="52" t="s">
        <v>7</v>
      </c>
      <c r="B27" s="53"/>
      <c r="C27" s="20" t="s">
        <v>8</v>
      </c>
      <c r="D27" s="20" t="s">
        <v>14</v>
      </c>
      <c r="E27" s="47">
        <v>2008</v>
      </c>
      <c r="F27" s="47">
        <v>2009</v>
      </c>
      <c r="G27" s="48">
        <v>2010</v>
      </c>
      <c r="H27" s="22">
        <v>2011</v>
      </c>
      <c r="I27" s="34"/>
      <c r="J27" s="34"/>
    </row>
    <row r="28" spans="1:10" ht="18" customHeight="1">
      <c r="A28" s="56" t="s">
        <v>16</v>
      </c>
      <c r="B28" s="24"/>
      <c r="C28" s="25">
        <v>1211</v>
      </c>
      <c r="D28" s="25">
        <v>845</v>
      </c>
      <c r="E28" s="40">
        <f>(85343+13704+13058+12357+3637)*(1/12)</f>
        <v>10674.916666666666</v>
      </c>
      <c r="F28" s="40">
        <f>(85343+13704+13058+12357+3637)*(11/12)</f>
        <v>117424.08333333333</v>
      </c>
      <c r="G28" s="40">
        <v>141000</v>
      </c>
      <c r="H28" s="59">
        <v>69000</v>
      </c>
      <c r="I28" s="35"/>
      <c r="J28" s="35"/>
    </row>
    <row r="29" spans="1:10" ht="18" customHeight="1">
      <c r="A29" s="56" t="s">
        <v>17</v>
      </c>
      <c r="B29" s="24"/>
      <c r="C29" s="31" t="s">
        <v>18</v>
      </c>
      <c r="D29" s="25">
        <v>845</v>
      </c>
      <c r="E29" s="49">
        <f>(12411+32000+70860)*(1/12)</f>
        <v>9605.916666666666</v>
      </c>
      <c r="F29" s="49">
        <f>(12411+32000+70860)*(11/12)</f>
        <v>105665.08333333333</v>
      </c>
      <c r="G29" s="49">
        <v>135000</v>
      </c>
      <c r="H29" s="57">
        <v>108000</v>
      </c>
      <c r="I29" s="36"/>
      <c r="J29" s="36"/>
    </row>
    <row r="30" spans="1:10" ht="18" customHeight="1">
      <c r="A30" s="56"/>
      <c r="B30" s="24"/>
      <c r="C30" s="25"/>
      <c r="D30" s="25"/>
      <c r="E30" s="49"/>
      <c r="F30" s="49"/>
      <c r="G30" s="50"/>
      <c r="H30" s="57"/>
      <c r="I30" s="36"/>
      <c r="J30" s="36"/>
    </row>
    <row r="31" spans="1:10" ht="18" customHeight="1">
      <c r="A31" s="56"/>
      <c r="B31" s="24"/>
      <c r="C31" s="25"/>
      <c r="D31" s="25"/>
      <c r="E31" s="49"/>
      <c r="F31" s="49"/>
      <c r="G31" s="50"/>
      <c r="H31" s="57"/>
      <c r="I31" s="36"/>
      <c r="J31" s="36"/>
    </row>
    <row r="32" spans="1:8" ht="18" customHeight="1">
      <c r="A32" s="56"/>
      <c r="B32" s="24"/>
      <c r="C32" s="25"/>
      <c r="D32" s="24"/>
      <c r="E32" s="51"/>
      <c r="F32" s="49"/>
      <c r="G32" s="50"/>
      <c r="H32" s="57"/>
    </row>
    <row r="33" spans="1:10" ht="18" customHeight="1" thickBot="1">
      <c r="A33" s="55" t="s">
        <v>19</v>
      </c>
      <c r="B33" s="28"/>
      <c r="C33" s="28"/>
      <c r="D33" s="28"/>
      <c r="E33" s="45">
        <f>SUM(E28:E32)</f>
        <v>20280.833333333332</v>
      </c>
      <c r="F33" s="45">
        <f>SUM(F28:F32)</f>
        <v>223089.16666666666</v>
      </c>
      <c r="G33" s="45">
        <f>SUM(G28:G32)</f>
        <v>276000</v>
      </c>
      <c r="H33" s="58">
        <f>SUM(H28:H32)</f>
        <v>177000</v>
      </c>
      <c r="I33" s="37"/>
      <c r="J33" s="37"/>
    </row>
    <row r="34" spans="1:10" ht="29.25" customHeight="1">
      <c r="A34" s="60"/>
      <c r="B34" s="18"/>
      <c r="C34" s="18"/>
      <c r="D34" s="18"/>
      <c r="E34" s="29"/>
      <c r="F34" s="29"/>
      <c r="G34" s="29"/>
      <c r="H34" s="29"/>
      <c r="I34" s="37"/>
      <c r="J34" s="37"/>
    </row>
    <row r="35" spans="1:8" ht="15" customHeight="1">
      <c r="A35" s="64"/>
      <c r="B35" s="65"/>
      <c r="C35" s="65"/>
      <c r="D35" s="65"/>
      <c r="E35" s="65"/>
      <c r="F35" s="65"/>
      <c r="G35" s="65"/>
      <c r="H35" s="65"/>
    </row>
    <row r="36" spans="1:8" ht="15.75" customHeight="1">
      <c r="A36" s="66"/>
      <c r="B36" s="67"/>
      <c r="C36" s="67"/>
      <c r="D36" s="67"/>
      <c r="E36" s="67"/>
      <c r="F36" s="67"/>
      <c r="G36" s="67"/>
      <c r="H36" s="67"/>
    </row>
    <row r="37" spans="1:8" ht="15" customHeight="1">
      <c r="A37" s="66"/>
      <c r="B37" s="67"/>
      <c r="C37" s="67"/>
      <c r="D37" s="67"/>
      <c r="E37" s="67"/>
      <c r="F37" s="67"/>
      <c r="G37" s="67"/>
      <c r="H37" s="67"/>
    </row>
  </sheetData>
  <mergeCells count="4">
    <mergeCell ref="A4:H4"/>
    <mergeCell ref="A35:H35"/>
    <mergeCell ref="A36:H36"/>
    <mergeCell ref="A37:H37"/>
  </mergeCells>
  <printOptions/>
  <pageMargins left="0.75" right="0.75" top="1" bottom="1" header="0.5" footer="0.5"/>
  <pageSetup fitToHeight="1" fitToWidth="1" horizontalDpi="600" verticalDpi="600" orientation="portrait" scale="66" r:id="rId2"/>
  <headerFooter alignWithMargins="0"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Laura Kennison</cp:lastModifiedBy>
  <cp:lastPrinted>2008-11-12T15:47:06Z</cp:lastPrinted>
  <dcterms:created xsi:type="dcterms:W3CDTF">2008-11-04T18:43:36Z</dcterms:created>
  <dcterms:modified xsi:type="dcterms:W3CDTF">2008-11-12T15:47:08Z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