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5820" windowHeight="8130" tabRatio="945" activeTab="0"/>
  </bookViews>
  <sheets>
    <sheet name="FinPlan 3rd Qtr Omnibus"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'FinPlan 3rd Qtr Omnibus'!$A$1:$G$44</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<sst xmlns="http://schemas.openxmlformats.org/spreadsheetml/2006/main" count="55" uniqueCount="52">
  <si>
    <t>Non-CX Financial Plan</t>
  </si>
  <si>
    <t>Category</t>
  </si>
  <si>
    <t>Estimated-Adopted Change</t>
  </si>
  <si>
    <t>Explanation of Change</t>
  </si>
  <si>
    <t xml:space="preserve">Beginning Fund Balance </t>
  </si>
  <si>
    <t>Revenues</t>
  </si>
  <si>
    <t>Total Revenues</t>
  </si>
  <si>
    <t>Expenditures</t>
  </si>
  <si>
    <t>Total Expenditures</t>
  </si>
  <si>
    <t>Other Fund Transactions</t>
  </si>
  <si>
    <t>Total Other Fund Transactions</t>
  </si>
  <si>
    <t>Ending Fund Balance</t>
  </si>
  <si>
    <t>Designations and Reserves</t>
  </si>
  <si>
    <t>Total Designations and Reserves</t>
  </si>
  <si>
    <t>Ending Undesignated Fund Balance</t>
  </si>
  <si>
    <t>Target Fund Balance</t>
  </si>
  <si>
    <t>Financial Plan Notes:</t>
  </si>
  <si>
    <t xml:space="preserve">2007 Revised  </t>
  </si>
  <si>
    <t>2007 Estimated</t>
  </si>
  <si>
    <t>Form C</t>
  </si>
  <si>
    <t>Fund Name:  Substance Abuse</t>
  </si>
  <si>
    <t>Fund Number:  000001260</t>
  </si>
  <si>
    <t>Prepared by:   A. Amante</t>
  </si>
  <si>
    <t xml:space="preserve">2006 Actual </t>
  </si>
  <si>
    <t>2007 Adopted</t>
  </si>
  <si>
    <t>*Federal Grants (33100, 33300)</t>
  </si>
  <si>
    <t>See Note 2</t>
  </si>
  <si>
    <t>*State Grants (33400)</t>
  </si>
  <si>
    <t>*Intergovernmental Payment (33800)</t>
  </si>
  <si>
    <t>Modify revenue estimate.</t>
  </si>
  <si>
    <t>*Charges for Services (34000)</t>
  </si>
  <si>
    <t>*Miscellaneous (36000)</t>
  </si>
  <si>
    <t>*Other Financing Sources except CX (39000)</t>
  </si>
  <si>
    <t>*Current Expense</t>
  </si>
  <si>
    <t>*Administration</t>
  </si>
  <si>
    <t>*Programs &amp; Contracts</t>
  </si>
  <si>
    <t xml:space="preserve">Planned increases in contracted services and programs due to increases in available funding. </t>
  </si>
  <si>
    <t>* Carryover Encumbrance</t>
  </si>
  <si>
    <t>N/A</t>
  </si>
  <si>
    <t xml:space="preserve">     State Grant In Aid, Access to Recovery, and Criminal Justice Treatment that was expected to be spent in 2006 but carried forward to 2007 to be spent by June 30, 2007.</t>
  </si>
  <si>
    <t xml:space="preserve">    The supplemental appropriation request also addresses the new 2007-2009 DASA biennium contract which provides increased funding and new fund sources.</t>
  </si>
  <si>
    <t xml:space="preserve">     The Community Organizing Program is transferring from DCHS's Community Services Division to MHCADSD in July 1, 2007.  Their budget was located in the Miscellaneous Grant fund through June 30, 2007.</t>
  </si>
  <si>
    <t xml:space="preserve">      We received a 2 year grant from the Robert Wood Johnson Foundation for a Reclaiming Futures grant that started April 1, 2007.</t>
  </si>
  <si>
    <t xml:space="preserve">      A third quarter supplemental appropriation request will be submitted to ask for additional appropriation authority for the above noted increases, and also for 2005-07 DASA funding for</t>
  </si>
  <si>
    <t>Estimated Underexpenditures</t>
  </si>
  <si>
    <t xml:space="preserve">1    Reallocates DASA 05-07 Fed GIA unspent dollars from 2006 that must be spent by June 2007.  </t>
  </si>
  <si>
    <t>See Note 1</t>
  </si>
  <si>
    <t>2.   In late 2006, DASA provided additional allocation of $1,395,752 of Adult Treatment Expansion funds of which $875,000 will need to be spent by June 30, 2007.</t>
  </si>
  <si>
    <t>3.  This City of Seattle funding was moved to 33800 from 34000 account grouping by KC Finance.</t>
  </si>
  <si>
    <t>Modify revenue estimate. See also Note 3.</t>
  </si>
  <si>
    <t>3rd Qtr Omnibus Ordinance</t>
  </si>
  <si>
    <t>Date Prepared:  08/01/07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</si>
</sst>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0"/>
    <numFmt numFmtId="167" formatCode="m/d/yy;@"/>
    <numFmt numFmtId="168" formatCode="_(* #,##0.0_);_(* \(#,##0.0\);_(* &quot;-&quot;??_);_(@_)"/>
  </numFmts>
  <fonts count="15">
    <font>
      <sz val="10"/>
      <name val="Arial"/>
      <family val="0"/>
    </font>
    <font>
      <sz val="8"/>
      <name val="Arial"/>
      <family val="0"/>
    </font>
    <font>
      <b/>
      <sz val="14"/>
      <name val="Times New Roman"/>
      <family val="1"/>
    </font>
    <font>
      <sz val="10"/>
      <name val="Times New Roman"/>
      <family val="0"/>
    </font>
    <font>
      <b/>
      <sz val="10"/>
      <name val="Times New Roman"/>
      <family val="0"/>
    </font>
    <font>
      <b/>
      <sz val="12"/>
      <name val="Times New Roman"/>
      <family val="1"/>
    </font>
    <font>
      <b/>
      <sz val="16"/>
      <name val="Times New Roman"/>
      <family val="1"/>
    </font>
    <font>
      <sz val="12"/>
      <name val="Times New Roman"/>
      <family val="1"/>
    </font>
    <font>
      <u val="single"/>
      <sz val="12"/>
      <name val="Times New Roman"/>
      <family val="1"/>
    </font>
    <font>
      <sz val="10"/>
      <name val="MS Sans Serif"/>
      <family val="0"/>
    </font>
    <font>
      <sz val="8"/>
      <name val="Times New Roman"/>
      <family val="1"/>
    </font>
    <font>
      <sz val="9"/>
      <name val="Times New Roman"/>
      <family val="1"/>
    </font>
    <font>
      <sz val="12"/>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37" fontId="7" fillId="0" borderId="0">
      <alignment/>
      <protection/>
    </xf>
    <xf numFmtId="9" fontId="0" fillId="0" borderId="0" applyFont="0" applyFill="0" applyBorder="0" applyAlignment="0" applyProtection="0"/>
  </cellStyleXfs>
  <cellXfs count="110">
    <xf numFmtId="0" fontId="0" fillId="0" borderId="0" xfId="0" applyAlignment="1">
      <alignment/>
    </xf>
    <xf numFmtId="0" fontId="0" fillId="0" borderId="0" xfId="0" applyBorder="1" applyAlignment="1">
      <alignment/>
    </xf>
    <xf numFmtId="37" fontId="6" fillId="0" borderId="0" xfId="21" applyFont="1" applyBorder="1" applyAlignment="1">
      <alignment horizontal="centerContinuous" wrapText="1"/>
      <protection/>
    </xf>
    <xf numFmtId="37" fontId="2" fillId="0" borderId="0" xfId="21"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7" fillId="0" borderId="0" xfId="21" applyFont="1" applyBorder="1" applyAlignment="1">
      <alignment horizontal="centerContinuous" wrapText="1"/>
      <protection/>
    </xf>
    <xf numFmtId="0" fontId="7" fillId="2" borderId="0" xfId="0" applyFont="1" applyFill="1" applyBorder="1" applyAlignment="1">
      <alignment horizontal="left"/>
    </xf>
    <xf numFmtId="37" fontId="6" fillId="0" borderId="0" xfId="21" applyFont="1" applyBorder="1" applyAlignment="1">
      <alignment horizontal="center" wrapText="1"/>
      <protection/>
    </xf>
    <xf numFmtId="0" fontId="0" fillId="2" borderId="0" xfId="0" applyFill="1" applyBorder="1" applyAlignment="1">
      <alignment horizontal="centerContinuous"/>
    </xf>
    <xf numFmtId="37" fontId="7"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5" fillId="0" borderId="0" xfId="21" applyFont="1" applyBorder="1" applyAlignment="1">
      <alignment horizontal="left"/>
      <protection/>
    </xf>
    <xf numFmtId="37" fontId="4" fillId="0" borderId="1" xfId="21" applyFont="1" applyBorder="1" applyAlignment="1">
      <alignment horizontal="left" wrapText="1"/>
      <protection/>
    </xf>
    <xf numFmtId="37" fontId="8" fillId="0" borderId="0" xfId="21" applyFont="1" applyBorder="1" applyAlignment="1">
      <alignment horizontal="left" wrapText="1"/>
      <protection/>
    </xf>
    <xf numFmtId="0" fontId="0" fillId="0" borderId="0" xfId="0" applyBorder="1" applyAlignment="1">
      <alignment horizontal="left"/>
    </xf>
    <xf numFmtId="37" fontId="9" fillId="0" borderId="0" xfId="21" applyFont="1" applyBorder="1" applyAlignment="1">
      <alignment horizontal="centerContinuous" wrapText="1"/>
      <protection/>
    </xf>
    <xf numFmtId="37" fontId="5" fillId="2" borderId="2" xfId="21" applyFont="1" applyFill="1" applyBorder="1" applyAlignment="1" applyProtection="1">
      <alignment horizontal="left" wrapText="1"/>
      <protection/>
    </xf>
    <xf numFmtId="37" fontId="5" fillId="2" borderId="3" xfId="21" applyFont="1" applyFill="1" applyBorder="1" applyAlignment="1">
      <alignment horizontal="center" wrapText="1"/>
      <protection/>
    </xf>
    <xf numFmtId="37" fontId="5" fillId="2" borderId="4" xfId="21" applyFont="1" applyFill="1" applyBorder="1" applyAlignment="1">
      <alignment horizontal="center" wrapText="1"/>
      <protection/>
    </xf>
    <xf numFmtId="37" fontId="5" fillId="2" borderId="5" xfId="21" applyFont="1" applyFill="1" applyBorder="1" applyAlignment="1">
      <alignment horizontal="center" wrapText="1"/>
      <protection/>
    </xf>
    <xf numFmtId="37" fontId="5" fillId="2" borderId="6" xfId="21" applyFont="1" applyFill="1" applyBorder="1" applyAlignment="1">
      <alignment horizontal="center" wrapText="1"/>
      <protection/>
    </xf>
    <xf numFmtId="37" fontId="5" fillId="2" borderId="7" xfId="21" applyFont="1" applyFill="1" applyBorder="1" applyAlignment="1">
      <alignment horizontal="center" wrapText="1"/>
      <protection/>
    </xf>
    <xf numFmtId="37" fontId="5" fillId="2" borderId="2" xfId="21" applyFont="1" applyFill="1" applyBorder="1" applyAlignment="1">
      <alignment horizontal="center" wrapText="1"/>
      <protection/>
    </xf>
    <xf numFmtId="37" fontId="5" fillId="2" borderId="0" xfId="21" applyFont="1" applyFill="1" applyAlignment="1">
      <alignment horizontal="center" wrapText="1"/>
      <protection/>
    </xf>
    <xf numFmtId="0" fontId="7" fillId="2" borderId="0" xfId="0" applyFont="1" applyFill="1" applyAlignment="1">
      <alignment/>
    </xf>
    <xf numFmtId="37" fontId="5" fillId="0" borderId="2" xfId="21" applyFont="1" applyFill="1" applyBorder="1" applyAlignment="1">
      <alignment horizontal="left"/>
      <protection/>
    </xf>
    <xf numFmtId="164" fontId="5" fillId="0" borderId="2" xfId="15" applyNumberFormat="1" applyFont="1" applyFill="1" applyBorder="1" applyAlignment="1">
      <alignment/>
    </xf>
    <xf numFmtId="164" fontId="5" fillId="0" borderId="4" xfId="15" applyNumberFormat="1" applyFont="1" applyFill="1" applyBorder="1" applyAlignment="1">
      <alignment/>
    </xf>
    <xf numFmtId="164" fontId="5" fillId="0" borderId="8" xfId="15" applyNumberFormat="1" applyFont="1" applyFill="1" applyBorder="1" applyAlignment="1">
      <alignment/>
    </xf>
    <xf numFmtId="164" fontId="5" fillId="0" borderId="9" xfId="15" applyNumberFormat="1" applyFont="1" applyBorder="1" applyAlignment="1">
      <alignment/>
    </xf>
    <xf numFmtId="164" fontId="4" fillId="0" borderId="10" xfId="15" applyNumberFormat="1" applyFont="1" applyBorder="1" applyAlignment="1">
      <alignment/>
    </xf>
    <xf numFmtId="164" fontId="5" fillId="0" borderId="0" xfId="15" applyNumberFormat="1" applyFont="1" applyBorder="1" applyAlignment="1">
      <alignment/>
    </xf>
    <xf numFmtId="164" fontId="5" fillId="0" borderId="0" xfId="15" applyNumberFormat="1" applyFont="1" applyAlignment="1">
      <alignment/>
    </xf>
    <xf numFmtId="0" fontId="5" fillId="0" borderId="0" xfId="0" applyFont="1" applyAlignment="1">
      <alignment/>
    </xf>
    <xf numFmtId="37" fontId="5" fillId="0" borderId="11" xfId="21" applyFont="1" applyFill="1" applyBorder="1" applyAlignment="1">
      <alignment horizontal="left"/>
      <protection/>
    </xf>
    <xf numFmtId="164" fontId="7" fillId="0" borderId="11" xfId="15" applyNumberFormat="1" applyFont="1" applyFill="1" applyBorder="1" applyAlignment="1">
      <alignment/>
    </xf>
    <xf numFmtId="164" fontId="7" fillId="0" borderId="12" xfId="15" applyNumberFormat="1" applyFont="1" applyFill="1" applyBorder="1" applyAlignment="1">
      <alignment/>
    </xf>
    <xf numFmtId="164" fontId="7" fillId="0" borderId="13" xfId="15" applyNumberFormat="1" applyFont="1" applyBorder="1" applyAlignment="1">
      <alignment/>
    </xf>
    <xf numFmtId="164" fontId="7" fillId="0" borderId="14" xfId="15" applyNumberFormat="1" applyFont="1" applyBorder="1" applyAlignment="1">
      <alignment/>
    </xf>
    <xf numFmtId="164" fontId="10" fillId="0" borderId="13" xfId="15" applyNumberFormat="1" applyFont="1" applyBorder="1" applyAlignment="1">
      <alignment/>
    </xf>
    <xf numFmtId="164" fontId="7" fillId="0" borderId="0" xfId="15" applyNumberFormat="1" applyFont="1" applyBorder="1" applyAlignment="1">
      <alignment/>
    </xf>
    <xf numFmtId="164" fontId="7" fillId="0" borderId="0" xfId="15" applyNumberFormat="1" applyFont="1" applyAlignment="1">
      <alignment/>
    </xf>
    <xf numFmtId="0" fontId="7" fillId="0" borderId="0" xfId="0" applyFont="1" applyAlignment="1">
      <alignment/>
    </xf>
    <xf numFmtId="37" fontId="7" fillId="0" borderId="11" xfId="21" applyFont="1" applyFill="1" applyBorder="1" applyAlignment="1">
      <alignment horizontal="left"/>
      <protection/>
    </xf>
    <xf numFmtId="164" fontId="7" fillId="0" borderId="15" xfId="15" applyNumberFormat="1" applyFont="1" applyBorder="1" applyAlignment="1">
      <alignment/>
    </xf>
    <xf numFmtId="164" fontId="10" fillId="0" borderId="11" xfId="15" applyNumberFormat="1" applyFont="1" applyBorder="1" applyAlignment="1">
      <alignment/>
    </xf>
    <xf numFmtId="164" fontId="4" fillId="0" borderId="2" xfId="15" applyNumberFormat="1" applyFont="1" applyBorder="1" applyAlignment="1">
      <alignment/>
    </xf>
    <xf numFmtId="164" fontId="7" fillId="0" borderId="11" xfId="15" applyNumberFormat="1" applyFont="1" applyBorder="1" applyAlignment="1">
      <alignment/>
    </xf>
    <xf numFmtId="164" fontId="3" fillId="0" borderId="13" xfId="15" applyNumberFormat="1" applyFont="1" applyBorder="1" applyAlignment="1">
      <alignment/>
    </xf>
    <xf numFmtId="164" fontId="10" fillId="0" borderId="11" xfId="15" applyNumberFormat="1" applyFont="1" applyBorder="1" applyAlignment="1">
      <alignment wrapText="1"/>
    </xf>
    <xf numFmtId="164" fontId="7" fillId="0" borderId="12" xfId="15" applyNumberFormat="1" applyFont="1" applyFill="1" applyBorder="1" applyAlignment="1">
      <alignment horizontal="center"/>
    </xf>
    <xf numFmtId="37" fontId="5" fillId="0" borderId="10" xfId="21" applyFont="1" applyFill="1" applyBorder="1" applyAlignment="1">
      <alignment horizontal="left"/>
      <protection/>
    </xf>
    <xf numFmtId="164" fontId="5" fillId="0" borderId="10" xfId="15" applyNumberFormat="1" applyFont="1" applyFill="1" applyBorder="1" applyAlignment="1">
      <alignment/>
    </xf>
    <xf numFmtId="164" fontId="5" fillId="0" borderId="10" xfId="15" applyNumberFormat="1" applyFont="1" applyBorder="1" applyAlignment="1">
      <alignment/>
    </xf>
    <xf numFmtId="37" fontId="5" fillId="0" borderId="2" xfId="21" applyFont="1" applyFill="1" applyBorder="1" applyAlignment="1">
      <alignment horizontal="left"/>
      <protection/>
    </xf>
    <xf numFmtId="164" fontId="10" fillId="3" borderId="2" xfId="15" applyNumberFormat="1" applyFont="1" applyFill="1" applyBorder="1" applyAlignment="1" quotePrefix="1">
      <alignment/>
    </xf>
    <xf numFmtId="37" fontId="5" fillId="0" borderId="11" xfId="21" applyFont="1" applyFill="1" applyBorder="1" applyAlignment="1">
      <alignment horizontal="left"/>
      <protection/>
    </xf>
    <xf numFmtId="164" fontId="10" fillId="0" borderId="11" xfId="15" applyNumberFormat="1" applyFont="1" applyFill="1" applyBorder="1" applyAlignment="1" quotePrefix="1">
      <alignment/>
    </xf>
    <xf numFmtId="164" fontId="3" fillId="0" borderId="12" xfId="15" applyNumberFormat="1" applyFont="1" applyBorder="1" applyAlignment="1">
      <alignment/>
    </xf>
    <xf numFmtId="164" fontId="3" fillId="0" borderId="11" xfId="15" applyNumberFormat="1" applyFont="1" applyFill="1" applyBorder="1" applyAlignment="1" quotePrefix="1">
      <alignment/>
    </xf>
    <xf numFmtId="164" fontId="7" fillId="0" borderId="2" xfId="15" applyNumberFormat="1" applyFont="1" applyFill="1" applyBorder="1" applyAlignment="1" quotePrefix="1">
      <alignment/>
    </xf>
    <xf numFmtId="164" fontId="7" fillId="0" borderId="4" xfId="15" applyNumberFormat="1" applyFont="1" applyFill="1" applyBorder="1" applyAlignment="1" quotePrefix="1">
      <alignment/>
    </xf>
    <xf numFmtId="0" fontId="7" fillId="0" borderId="0" xfId="0" applyFont="1" applyBorder="1" applyAlignment="1">
      <alignment/>
    </xf>
    <xf numFmtId="0" fontId="7" fillId="0" borderId="1" xfId="0" applyFont="1" applyBorder="1" applyAlignment="1">
      <alignment/>
    </xf>
    <xf numFmtId="164" fontId="7" fillId="0" borderId="0" xfId="15" applyNumberFormat="1" applyFont="1" applyFill="1" applyBorder="1" applyAlignment="1">
      <alignment/>
    </xf>
    <xf numFmtId="164" fontId="7" fillId="0" borderId="13" xfId="15" applyNumberFormat="1" applyFont="1" applyFill="1" applyBorder="1" applyAlignment="1">
      <alignment/>
    </xf>
    <xf numFmtId="164" fontId="3" fillId="0" borderId="11" xfId="15" applyNumberFormat="1" applyFont="1" applyFill="1" applyBorder="1" applyAlignment="1">
      <alignment/>
    </xf>
    <xf numFmtId="164" fontId="7" fillId="0" borderId="0" xfId="15" applyNumberFormat="1" applyFont="1" applyFill="1" applyBorder="1" applyAlignment="1">
      <alignment/>
    </xf>
    <xf numFmtId="37" fontId="11" fillId="0" borderId="11" xfId="21" applyFont="1" applyFill="1" applyBorder="1" applyAlignment="1">
      <alignment horizontal="left"/>
      <protection/>
    </xf>
    <xf numFmtId="164" fontId="7" fillId="0" borderId="11" xfId="15" applyNumberFormat="1" applyFont="1" applyFill="1" applyBorder="1" applyAlignment="1">
      <alignment/>
    </xf>
    <xf numFmtId="164" fontId="5" fillId="0" borderId="11" xfId="15" applyNumberFormat="1" applyFont="1" applyFill="1" applyBorder="1" applyAlignment="1">
      <alignment/>
    </xf>
    <xf numFmtId="164" fontId="5" fillId="0" borderId="12" xfId="15" applyNumberFormat="1" applyFont="1" applyFill="1" applyBorder="1" applyAlignment="1">
      <alignment/>
    </xf>
    <xf numFmtId="164" fontId="5" fillId="0" borderId="0" xfId="15" applyNumberFormat="1" applyFont="1" applyFill="1" applyBorder="1" applyAlignment="1">
      <alignment/>
    </xf>
    <xf numFmtId="164" fontId="5" fillId="0" borderId="10" xfId="15" applyNumberFormat="1" applyFont="1" applyFill="1" applyBorder="1" applyAlignment="1">
      <alignment/>
    </xf>
    <xf numFmtId="164" fontId="4" fillId="0" borderId="11" xfId="15" applyNumberFormat="1" applyFont="1" applyFill="1" applyBorder="1" applyAlignment="1">
      <alignment/>
    </xf>
    <xf numFmtId="164" fontId="5" fillId="0" borderId="0" xfId="15" applyNumberFormat="1" applyFont="1" applyFill="1" applyBorder="1" applyAlignment="1">
      <alignment/>
    </xf>
    <xf numFmtId="37" fontId="5" fillId="0" borderId="16" xfId="21" applyFont="1" applyFill="1" applyBorder="1" applyAlignment="1" quotePrefix="1">
      <alignment horizontal="left"/>
      <protection/>
    </xf>
    <xf numFmtId="164" fontId="7" fillId="0" borderId="0" xfId="15" applyNumberFormat="1" applyFont="1" applyAlignment="1">
      <alignment horizontal="right"/>
    </xf>
    <xf numFmtId="37" fontId="4" fillId="0" borderId="0" xfId="21" applyFont="1" applyAlignment="1">
      <alignment horizontal="left"/>
      <protection/>
    </xf>
    <xf numFmtId="37" fontId="3" fillId="0" borderId="0" xfId="21" applyFont="1" applyBorder="1">
      <alignment/>
      <protection/>
    </xf>
    <xf numFmtId="37" fontId="4" fillId="0" borderId="0" xfId="21" applyFont="1" applyBorder="1">
      <alignment/>
      <protection/>
    </xf>
    <xf numFmtId="0" fontId="3" fillId="0" borderId="0" xfId="0" applyFont="1" applyAlignment="1">
      <alignment/>
    </xf>
    <xf numFmtId="0" fontId="3" fillId="0" borderId="0" xfId="0" applyFont="1" applyBorder="1" applyAlignment="1">
      <alignment/>
    </xf>
    <xf numFmtId="37" fontId="5" fillId="0" borderId="0" xfId="21" applyFont="1" applyBorder="1">
      <alignment/>
      <protection/>
    </xf>
    <xf numFmtId="37" fontId="7" fillId="0" borderId="0" xfId="21" applyFont="1" applyBorder="1">
      <alignment/>
      <protection/>
    </xf>
    <xf numFmtId="0" fontId="7" fillId="0" borderId="0" xfId="0" applyFont="1" applyBorder="1" applyAlignment="1">
      <alignment horizontal="center"/>
    </xf>
    <xf numFmtId="0" fontId="7" fillId="0" borderId="0" xfId="0" applyFont="1" applyBorder="1" applyAlignment="1">
      <alignment horizontal="left"/>
    </xf>
    <xf numFmtId="0" fontId="0" fillId="0" borderId="0" xfId="0" applyAlignment="1">
      <alignment horizontal="right"/>
    </xf>
    <xf numFmtId="0" fontId="12" fillId="0" borderId="0" xfId="0" applyFont="1" applyBorder="1" applyAlignment="1">
      <alignment horizontal="center"/>
    </xf>
    <xf numFmtId="0" fontId="12" fillId="0" borderId="0" xfId="0" applyFont="1" applyBorder="1" applyAlignment="1">
      <alignment horizontal="left"/>
    </xf>
    <xf numFmtId="0" fontId="0" fillId="0" borderId="0" xfId="0" applyFont="1" applyBorder="1" applyAlignment="1">
      <alignment/>
    </xf>
    <xf numFmtId="0" fontId="12" fillId="0" borderId="0" xfId="0" applyFont="1" applyBorder="1" applyAlignment="1">
      <alignment/>
    </xf>
    <xf numFmtId="164" fontId="7" fillId="0" borderId="12" xfId="15" applyNumberFormat="1" applyFont="1" applyBorder="1" applyAlignment="1">
      <alignment wrapText="1"/>
    </xf>
    <xf numFmtId="164" fontId="7" fillId="0" borderId="11" xfId="15" applyNumberFormat="1" applyFont="1" applyBorder="1" applyAlignment="1">
      <alignment wrapText="1"/>
    </xf>
    <xf numFmtId="164" fontId="7" fillId="3" borderId="7" xfId="15" applyNumberFormat="1" applyFont="1" applyFill="1" applyBorder="1" applyAlignment="1">
      <alignment/>
    </xf>
    <xf numFmtId="164" fontId="10" fillId="3" borderId="2" xfId="15" applyNumberFormat="1" applyFont="1" applyFill="1" applyBorder="1" applyAlignment="1">
      <alignment/>
    </xf>
    <xf numFmtId="164" fontId="3" fillId="3" borderId="2" xfId="15" applyNumberFormat="1" applyFont="1" applyFill="1" applyBorder="1" applyAlignment="1">
      <alignment/>
    </xf>
    <xf numFmtId="164" fontId="5" fillId="3" borderId="9" xfId="15" applyNumberFormat="1" applyFont="1" applyFill="1" applyBorder="1" applyAlignment="1">
      <alignment/>
    </xf>
    <xf numFmtId="164" fontId="3" fillId="3" borderId="2" xfId="15" applyNumberFormat="1" applyFont="1" applyFill="1" applyBorder="1" applyAlignment="1">
      <alignment/>
    </xf>
    <xf numFmtId="164" fontId="7" fillId="3" borderId="2" xfId="15" applyNumberFormat="1" applyFont="1" applyFill="1" applyBorder="1" applyAlignment="1">
      <alignment horizontal="center"/>
    </xf>
    <xf numFmtId="164" fontId="7" fillId="0" borderId="2" xfId="15" applyNumberFormat="1" applyFont="1" applyFill="1" applyBorder="1" applyAlignment="1">
      <alignment horizontal="center"/>
    </xf>
    <xf numFmtId="164" fontId="7" fillId="3" borderId="7" xfId="15" applyNumberFormat="1" applyFont="1" applyFill="1" applyBorder="1" applyAlignment="1">
      <alignment horizontal="right"/>
    </xf>
    <xf numFmtId="164" fontId="3" fillId="3" borderId="2" xfId="15" applyNumberFormat="1" applyFont="1" applyFill="1" applyBorder="1" applyAlignment="1">
      <alignment horizontal="right"/>
    </xf>
    <xf numFmtId="0" fontId="3" fillId="0" borderId="0" xfId="0" applyFont="1" applyAlignment="1">
      <alignment horizontal="left"/>
    </xf>
    <xf numFmtId="38" fontId="7" fillId="0" borderId="2" xfId="15" applyNumberFormat="1" applyFont="1" applyBorder="1" applyAlignment="1">
      <alignment/>
    </xf>
    <xf numFmtId="37" fontId="2" fillId="0" borderId="0" xfId="21" applyFont="1" applyBorder="1" applyAlignment="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38"/>
  <sheetViews>
    <sheetView tabSelected="1" zoomScale="75" zoomScaleNormal="75" workbookViewId="0" topLeftCell="A1">
      <selection activeCell="G3" sqref="G3"/>
    </sheetView>
  </sheetViews>
  <sheetFormatPr defaultColWidth="9.140625" defaultRowHeight="12.75"/>
  <cols>
    <col min="1" max="1" width="43.7109375" style="91" customWidth="1"/>
    <col min="2" max="2" width="14.7109375" style="4" customWidth="1"/>
    <col min="3" max="3" width="15.421875" style="18" customWidth="1"/>
    <col min="4" max="4" width="16.28125" style="4" customWidth="1"/>
    <col min="5" max="5" width="19.7109375" style="4" customWidth="1"/>
    <col min="6" max="6" width="20.7109375" style="4" customWidth="1"/>
    <col min="7" max="7" width="49.28125" style="1" customWidth="1"/>
    <col min="8" max="8" width="8.8515625" style="1" customWidth="1"/>
  </cols>
  <sheetData>
    <row r="1" spans="1:20" ht="25.5" customHeight="1">
      <c r="A1" s="2" t="s">
        <v>19</v>
      </c>
      <c r="B1" s="3"/>
      <c r="C1" s="3"/>
      <c r="D1" s="3"/>
      <c r="E1" s="3"/>
      <c r="F1" s="3"/>
      <c r="G1" s="3"/>
      <c r="H1" s="4"/>
      <c r="I1" s="5"/>
      <c r="J1" s="5"/>
      <c r="K1" s="5"/>
      <c r="L1" s="5"/>
      <c r="M1" s="6"/>
      <c r="N1" s="6"/>
      <c r="O1" s="6"/>
      <c r="P1" s="6"/>
      <c r="Q1" s="6"/>
      <c r="R1" s="6"/>
      <c r="S1" s="6"/>
      <c r="T1" s="6"/>
    </row>
    <row r="2" spans="1:8" s="1" customFormat="1" ht="19.5" customHeight="1">
      <c r="A2" s="109" t="s">
        <v>0</v>
      </c>
      <c r="B2" s="109"/>
      <c r="C2" s="109"/>
      <c r="D2" s="109"/>
      <c r="E2" s="109"/>
      <c r="F2" s="109"/>
      <c r="G2" s="109"/>
      <c r="H2" s="7"/>
    </row>
    <row r="3" spans="1:8" s="1" customFormat="1" ht="19.5" customHeight="1">
      <c r="A3" s="8" t="s">
        <v>20</v>
      </c>
      <c r="B3" s="9"/>
      <c r="C3" s="9"/>
      <c r="D3" s="9"/>
      <c r="E3" s="9"/>
      <c r="F3" s="9"/>
      <c r="G3" s="11" t="s">
        <v>50</v>
      </c>
      <c r="H3" s="7"/>
    </row>
    <row r="4" spans="1:20" s="14" customFormat="1" ht="15.75">
      <c r="A4" s="8" t="s">
        <v>21</v>
      </c>
      <c r="B4" s="10"/>
      <c r="C4" s="10"/>
      <c r="D4" s="10"/>
      <c r="E4" s="10"/>
      <c r="F4" s="10"/>
      <c r="H4" s="10"/>
      <c r="I4" s="12"/>
      <c r="J4" s="12"/>
      <c r="K4" s="12"/>
      <c r="L4" s="13"/>
      <c r="M4" s="13"/>
      <c r="N4" s="13"/>
      <c r="O4" s="13"/>
      <c r="P4" s="13"/>
      <c r="Q4" s="13"/>
      <c r="R4" s="13"/>
      <c r="S4" s="13"/>
      <c r="T4" s="13"/>
    </row>
    <row r="5" spans="1:20" s="14" customFormat="1" ht="15.75">
      <c r="A5" s="8" t="s">
        <v>22</v>
      </c>
      <c r="B5" s="10"/>
      <c r="C5" s="10"/>
      <c r="D5" s="10"/>
      <c r="E5" s="10"/>
      <c r="F5" s="15"/>
      <c r="G5" s="11" t="s">
        <v>51</v>
      </c>
      <c r="H5" s="10"/>
      <c r="I5" s="12"/>
      <c r="J5" s="12"/>
      <c r="K5" s="12"/>
      <c r="L5" s="13"/>
      <c r="M5" s="13"/>
      <c r="N5" s="13"/>
      <c r="O5" s="13"/>
      <c r="P5" s="13"/>
      <c r="Q5" s="13"/>
      <c r="R5" s="13"/>
      <c r="S5" s="13"/>
      <c r="T5" s="13"/>
    </row>
    <row r="6" spans="1:8" ht="15.75">
      <c r="A6" s="16"/>
      <c r="B6" s="17"/>
      <c r="E6" s="7"/>
      <c r="F6" s="19"/>
      <c r="H6" s="19"/>
    </row>
    <row r="7" spans="1:8" s="28" customFormat="1" ht="33" customHeight="1">
      <c r="A7" s="20" t="s">
        <v>1</v>
      </c>
      <c r="B7" s="21" t="s">
        <v>23</v>
      </c>
      <c r="C7" s="22" t="s">
        <v>24</v>
      </c>
      <c r="D7" s="23" t="s">
        <v>17</v>
      </c>
      <c r="E7" s="24" t="s">
        <v>18</v>
      </c>
      <c r="F7" s="25" t="s">
        <v>2</v>
      </c>
      <c r="G7" s="26" t="s">
        <v>3</v>
      </c>
      <c r="H7" s="27"/>
    </row>
    <row r="8" spans="1:9" s="37" customFormat="1" ht="15.75">
      <c r="A8" s="29" t="s">
        <v>4</v>
      </c>
      <c r="B8" s="30">
        <v>2504567</v>
      </c>
      <c r="C8" s="31">
        <v>2175026</v>
      </c>
      <c r="D8" s="31">
        <f>B29</f>
        <v>2537729.789999999</v>
      </c>
      <c r="E8" s="32">
        <f>B29</f>
        <v>2537729.789999999</v>
      </c>
      <c r="F8" s="33"/>
      <c r="G8" s="34"/>
      <c r="H8" s="35"/>
      <c r="I8" s="36"/>
    </row>
    <row r="9" spans="1:9" s="46" customFormat="1" ht="15.75">
      <c r="A9" s="38" t="s">
        <v>5</v>
      </c>
      <c r="B9" s="39"/>
      <c r="C9" s="40"/>
      <c r="D9" s="40"/>
      <c r="E9" s="41"/>
      <c r="F9" s="42"/>
      <c r="G9" s="43"/>
      <c r="H9" s="44"/>
      <c r="I9" s="45"/>
    </row>
    <row r="10" spans="1:9" s="46" customFormat="1" ht="15.75">
      <c r="A10" s="47" t="s">
        <v>25</v>
      </c>
      <c r="B10" s="39">
        <f>624566+7711215.43</f>
        <v>8335781.43</v>
      </c>
      <c r="C10" s="40">
        <f>624566+4873842</f>
        <v>5498408</v>
      </c>
      <c r="D10" s="40">
        <f>+C10</f>
        <v>5498408</v>
      </c>
      <c r="E10" s="40">
        <v>6931810</v>
      </c>
      <c r="F10" s="51">
        <f aca="true" t="shared" si="0" ref="F10:F16">+E10-C10</f>
        <v>1433402</v>
      </c>
      <c r="G10" s="96" t="s">
        <v>46</v>
      </c>
      <c r="H10" s="44"/>
      <c r="I10" s="45"/>
    </row>
    <row r="11" spans="1:9" s="46" customFormat="1" ht="15.75">
      <c r="A11" s="47" t="s">
        <v>27</v>
      </c>
      <c r="B11" s="39">
        <v>11472809.53</v>
      </c>
      <c r="C11" s="40">
        <v>10975796</v>
      </c>
      <c r="D11" s="40">
        <f aca="true" t="shared" si="1" ref="D11:D16">+C11</f>
        <v>10975796</v>
      </c>
      <c r="E11" s="40">
        <v>15121716.339999998</v>
      </c>
      <c r="F11" s="51">
        <f t="shared" si="0"/>
        <v>4145920.339999998</v>
      </c>
      <c r="G11" s="96" t="s">
        <v>26</v>
      </c>
      <c r="H11" s="44"/>
      <c r="I11" s="45"/>
    </row>
    <row r="12" spans="1:9" s="46" customFormat="1" ht="15.75">
      <c r="A12" s="47" t="s">
        <v>28</v>
      </c>
      <c r="B12" s="39">
        <v>1043303.18</v>
      </c>
      <c r="C12" s="40">
        <v>165064</v>
      </c>
      <c r="D12" s="40">
        <f t="shared" si="1"/>
        <v>165064</v>
      </c>
      <c r="E12" s="40">
        <v>1157500.65</v>
      </c>
      <c r="F12" s="48">
        <f t="shared" si="0"/>
        <v>992436.6499999999</v>
      </c>
      <c r="G12" s="97" t="s">
        <v>29</v>
      </c>
      <c r="H12" s="44"/>
      <c r="I12" s="45"/>
    </row>
    <row r="13" spans="1:9" s="46" customFormat="1" ht="15.75">
      <c r="A13" s="47" t="s">
        <v>30</v>
      </c>
      <c r="B13" s="39">
        <v>708949.47</v>
      </c>
      <c r="C13" s="40">
        <v>1595828</v>
      </c>
      <c r="D13" s="40">
        <f t="shared" si="1"/>
        <v>1595828</v>
      </c>
      <c r="E13" s="40">
        <v>802908</v>
      </c>
      <c r="F13" s="48">
        <f t="shared" si="0"/>
        <v>-792920</v>
      </c>
      <c r="G13" s="97" t="s">
        <v>49</v>
      </c>
      <c r="H13" s="44"/>
      <c r="I13" s="45"/>
    </row>
    <row r="14" spans="1:9" s="46" customFormat="1" ht="15.75">
      <c r="A14" s="47" t="s">
        <v>31</v>
      </c>
      <c r="B14" s="39">
        <v>8146.93</v>
      </c>
      <c r="C14" s="40">
        <v>370763</v>
      </c>
      <c r="D14" s="40">
        <f t="shared" si="1"/>
        <v>370763</v>
      </c>
      <c r="E14" s="40">
        <v>70371.05</v>
      </c>
      <c r="F14" s="48">
        <f t="shared" si="0"/>
        <v>-300391.95</v>
      </c>
      <c r="G14" s="97" t="s">
        <v>29</v>
      </c>
      <c r="H14" s="44"/>
      <c r="I14" s="45"/>
    </row>
    <row r="15" spans="1:9" s="46" customFormat="1" ht="15.75">
      <c r="A15" s="47" t="s">
        <v>32</v>
      </c>
      <c r="B15" s="39">
        <f>133900+107123.81</f>
        <v>241023.81</v>
      </c>
      <c r="C15" s="40">
        <v>176920</v>
      </c>
      <c r="D15" s="40">
        <f t="shared" si="1"/>
        <v>176920</v>
      </c>
      <c r="E15" s="40">
        <v>176920</v>
      </c>
      <c r="F15" s="48">
        <f t="shared" si="0"/>
        <v>0</v>
      </c>
      <c r="G15" s="97"/>
      <c r="H15" s="44"/>
      <c r="I15" s="45"/>
    </row>
    <row r="16" spans="1:9" s="46" customFormat="1" ht="15.75">
      <c r="A16" s="47" t="s">
        <v>33</v>
      </c>
      <c r="B16" s="39">
        <v>3092262</v>
      </c>
      <c r="C16" s="40">
        <v>3290685</v>
      </c>
      <c r="D16" s="40">
        <f t="shared" si="1"/>
        <v>3290685</v>
      </c>
      <c r="E16" s="40">
        <v>3290685</v>
      </c>
      <c r="F16" s="48">
        <f t="shared" si="0"/>
        <v>0</v>
      </c>
      <c r="G16" s="97"/>
      <c r="H16" s="44"/>
      <c r="I16" s="45"/>
    </row>
    <row r="17" spans="1:9" s="37" customFormat="1" ht="15.75">
      <c r="A17" s="29" t="s">
        <v>6</v>
      </c>
      <c r="B17" s="30">
        <f>SUM(B9:B16)</f>
        <v>24902276.349999998</v>
      </c>
      <c r="C17" s="30">
        <f>SUM(C10:C16)</f>
        <v>22073464</v>
      </c>
      <c r="D17" s="30">
        <f>SUM(D10:D16)</f>
        <v>22073464</v>
      </c>
      <c r="E17" s="30">
        <f>SUM(E10:E16)</f>
        <v>27551911.039999995</v>
      </c>
      <c r="F17" s="30">
        <f>SUM(F10:F16)</f>
        <v>5478447.039999998</v>
      </c>
      <c r="G17" s="50"/>
      <c r="H17" s="35"/>
      <c r="I17" s="36"/>
    </row>
    <row r="18" spans="1:9" s="46" customFormat="1" ht="15.75">
      <c r="A18" s="38" t="s">
        <v>7</v>
      </c>
      <c r="B18" s="39"/>
      <c r="C18" s="40"/>
      <c r="D18" s="40"/>
      <c r="E18" s="51"/>
      <c r="F18" s="48"/>
      <c r="G18" s="52"/>
      <c r="H18" s="44"/>
      <c r="I18" s="45"/>
    </row>
    <row r="19" spans="1:9" s="46" customFormat="1" ht="15.75">
      <c r="A19" s="47" t="s">
        <v>34</v>
      </c>
      <c r="B19" s="39">
        <v>-2187863.95</v>
      </c>
      <c r="C19" s="40">
        <v>-2492555</v>
      </c>
      <c r="D19" s="40">
        <f>+C19</f>
        <v>-2492555</v>
      </c>
      <c r="E19" s="40">
        <v>-2527535</v>
      </c>
      <c r="F19" s="48">
        <f>+E19-C19</f>
        <v>-34980</v>
      </c>
      <c r="G19" s="97"/>
      <c r="H19" s="44"/>
      <c r="I19" s="45"/>
    </row>
    <row r="20" spans="1:9" s="46" customFormat="1" ht="31.5">
      <c r="A20" s="47" t="s">
        <v>35</v>
      </c>
      <c r="B20" s="39">
        <f>-24869113.61+2187864</f>
        <v>-22681249.61</v>
      </c>
      <c r="C20" s="40">
        <v>-20650071</v>
      </c>
      <c r="D20" s="40">
        <f>+C20+B31</f>
        <v>-20791371</v>
      </c>
      <c r="E20" s="40">
        <v>-25556924</v>
      </c>
      <c r="F20" s="48">
        <f>+E20-C20</f>
        <v>-4906853</v>
      </c>
      <c r="G20" s="97" t="s">
        <v>36</v>
      </c>
      <c r="H20" s="44"/>
      <c r="I20" s="45"/>
    </row>
    <row r="21" spans="1:9" s="46" customFormat="1" ht="15.75">
      <c r="A21" s="47"/>
      <c r="B21" s="39"/>
      <c r="C21" s="40"/>
      <c r="D21" s="40"/>
      <c r="E21" s="40"/>
      <c r="F21" s="48"/>
      <c r="G21" s="53"/>
      <c r="H21" s="44"/>
      <c r="I21" s="45"/>
    </row>
    <row r="22" spans="1:9" s="46" customFormat="1" ht="15.75">
      <c r="A22" s="47"/>
      <c r="B22" s="39"/>
      <c r="C22" s="54"/>
      <c r="D22" s="40"/>
      <c r="E22" s="40"/>
      <c r="F22" s="48"/>
      <c r="G22" s="49"/>
      <c r="H22" s="44"/>
      <c r="I22" s="45"/>
    </row>
    <row r="23" spans="1:9" s="37" customFormat="1" ht="15.75">
      <c r="A23" s="55" t="s">
        <v>8</v>
      </c>
      <c r="B23" s="56">
        <f>SUM(B19:B22)</f>
        <v>-24869113.56</v>
      </c>
      <c r="C23" s="56">
        <f>SUM(C19:C22)</f>
        <v>-23142626</v>
      </c>
      <c r="D23" s="56">
        <f>SUM(D19:D22)</f>
        <v>-23283926</v>
      </c>
      <c r="E23" s="56">
        <f>SUM(E19:E22)</f>
        <v>-28084459</v>
      </c>
      <c r="F23" s="57">
        <f>SUM(F19:F22)</f>
        <v>-4941833</v>
      </c>
      <c r="G23" s="97"/>
      <c r="H23" s="35"/>
      <c r="I23" s="36"/>
    </row>
    <row r="24" spans="1:9" s="46" customFormat="1" ht="15.75">
      <c r="A24" s="58" t="s">
        <v>44</v>
      </c>
      <c r="B24" s="59"/>
      <c r="C24" s="108">
        <f>(C16/0.98)*0.02</f>
        <v>67156.83673469388</v>
      </c>
      <c r="D24" s="108">
        <f>(D16/0.98)*0.02</f>
        <v>67156.83673469388</v>
      </c>
      <c r="E24" s="108">
        <f>(E16/0.98)*0.02</f>
        <v>67156.83673469388</v>
      </c>
      <c r="F24" s="98"/>
      <c r="G24" s="99"/>
      <c r="H24" s="44"/>
      <c r="I24" s="45"/>
    </row>
    <row r="25" spans="1:9" s="46" customFormat="1" ht="15.75">
      <c r="A25" s="60" t="s">
        <v>9</v>
      </c>
      <c r="B25" s="61"/>
      <c r="C25" s="39"/>
      <c r="D25" s="39"/>
      <c r="E25" s="39"/>
      <c r="F25" s="51"/>
      <c r="G25" s="62"/>
      <c r="H25" s="44"/>
      <c r="I25" s="45"/>
    </row>
    <row r="26" spans="1:9" s="46" customFormat="1" ht="15.75">
      <c r="A26" s="60"/>
      <c r="B26" s="61"/>
      <c r="C26" s="39"/>
      <c r="D26" s="39"/>
      <c r="E26" s="39"/>
      <c r="F26" s="51"/>
      <c r="G26" s="62"/>
      <c r="H26" s="44"/>
      <c r="I26" s="45"/>
    </row>
    <row r="27" spans="1:9" s="46" customFormat="1" ht="15.75">
      <c r="A27" s="60"/>
      <c r="B27" s="61"/>
      <c r="C27" s="39"/>
      <c r="D27" s="39"/>
      <c r="E27" s="39"/>
      <c r="F27" s="51"/>
      <c r="G27" s="62"/>
      <c r="H27" s="44"/>
      <c r="I27" s="45"/>
    </row>
    <row r="28" spans="1:9" s="46" customFormat="1" ht="15.75">
      <c r="A28" s="38" t="s">
        <v>10</v>
      </c>
      <c r="B28" s="63"/>
      <c r="C28" s="39"/>
      <c r="D28" s="39"/>
      <c r="E28" s="39"/>
      <c r="F28" s="51"/>
      <c r="G28" s="62"/>
      <c r="H28" s="44"/>
      <c r="I28" s="45"/>
    </row>
    <row r="29" spans="1:102" s="67" customFormat="1" ht="15.75">
      <c r="A29" s="29" t="s">
        <v>11</v>
      </c>
      <c r="B29" s="64">
        <f>+B8+B17+B23+B28</f>
        <v>2537729.789999999</v>
      </c>
      <c r="C29" s="65">
        <f>+C8+C17+C23+C24</f>
        <v>1173020.836734694</v>
      </c>
      <c r="D29" s="65">
        <f>+D8+D17+D23+D24</f>
        <v>1394424.626734693</v>
      </c>
      <c r="E29" s="65">
        <f>+E8+E17+E23+E24</f>
        <v>2072338.6667346884</v>
      </c>
      <c r="F29" s="98"/>
      <c r="G29" s="100"/>
      <c r="H29" s="44"/>
      <c r="I29" s="44"/>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row>
    <row r="30" spans="1:9" s="46" customFormat="1" ht="15.75">
      <c r="A30" s="60" t="s">
        <v>12</v>
      </c>
      <c r="B30" s="39"/>
      <c r="C30" s="40"/>
      <c r="D30" s="40"/>
      <c r="E30" s="68"/>
      <c r="F30" s="69"/>
      <c r="G30" s="70"/>
      <c r="H30" s="71"/>
      <c r="I30" s="45"/>
    </row>
    <row r="31" spans="1:9" s="46" customFormat="1" ht="15.75">
      <c r="A31" s="72" t="s">
        <v>37</v>
      </c>
      <c r="B31" s="39">
        <v>-141300</v>
      </c>
      <c r="C31" s="40"/>
      <c r="D31" s="40"/>
      <c r="E31" s="68"/>
      <c r="F31" s="73"/>
      <c r="G31" s="70"/>
      <c r="H31" s="71"/>
      <c r="I31" s="45"/>
    </row>
    <row r="32" spans="1:9" s="46" customFormat="1" ht="15.75">
      <c r="A32" s="72"/>
      <c r="B32" s="39"/>
      <c r="C32" s="40"/>
      <c r="D32" s="40"/>
      <c r="E32" s="68"/>
      <c r="F32" s="73"/>
      <c r="G32" s="70"/>
      <c r="H32" s="71"/>
      <c r="I32" s="45"/>
    </row>
    <row r="33" spans="1:9" s="37" customFormat="1" ht="15.75">
      <c r="A33" s="60" t="s">
        <v>13</v>
      </c>
      <c r="B33" s="74">
        <f>SUM(B30:B32)</f>
        <v>-141300</v>
      </c>
      <c r="C33" s="75">
        <f>SUM(C30:C32)</f>
        <v>0</v>
      </c>
      <c r="D33" s="75">
        <f>SUM(D30:D32)</f>
        <v>0</v>
      </c>
      <c r="E33" s="76">
        <f>SUM(E30:E32)</f>
        <v>0</v>
      </c>
      <c r="F33" s="77"/>
      <c r="G33" s="78"/>
      <c r="H33" s="79"/>
      <c r="I33" s="36"/>
    </row>
    <row r="34" spans="1:9" s="37" customFormat="1" ht="15.75">
      <c r="A34" s="29" t="s">
        <v>14</v>
      </c>
      <c r="B34" s="30">
        <f>+B29+B33</f>
        <v>2396429.789999999</v>
      </c>
      <c r="C34" s="31">
        <f>+C29+C33</f>
        <v>1173020.836734694</v>
      </c>
      <c r="D34" s="31">
        <f>+D29+D33</f>
        <v>1394424.626734693</v>
      </c>
      <c r="E34" s="31">
        <f>+E29+E33</f>
        <v>2072338.6667346884</v>
      </c>
      <c r="F34" s="101"/>
      <c r="G34" s="102"/>
      <c r="H34" s="35"/>
      <c r="I34" s="36"/>
    </row>
    <row r="35" spans="1:9" s="46" customFormat="1" ht="16.5" thickBot="1">
      <c r="A35" s="80" t="s">
        <v>15</v>
      </c>
      <c r="B35" s="103" t="s">
        <v>38</v>
      </c>
      <c r="C35" s="104">
        <v>231426</v>
      </c>
      <c r="D35" s="103" t="s">
        <v>38</v>
      </c>
      <c r="E35" s="103" t="s">
        <v>38</v>
      </c>
      <c r="F35" s="105"/>
      <c r="G35" s="106"/>
      <c r="H35" s="81"/>
      <c r="I35" s="45"/>
    </row>
    <row r="36" spans="1:8" s="85" customFormat="1" ht="13.5" customHeight="1">
      <c r="A36" s="82" t="s">
        <v>16</v>
      </c>
      <c r="B36" s="83"/>
      <c r="C36" s="84"/>
      <c r="D36" s="83"/>
      <c r="E36" s="83"/>
      <c r="G36" s="83"/>
      <c r="H36" s="83"/>
    </row>
    <row r="37" spans="1:8" s="46" customFormat="1" ht="15" customHeight="1">
      <c r="A37" s="85" t="s">
        <v>45</v>
      </c>
      <c r="B37" s="66"/>
      <c r="C37" s="87"/>
      <c r="D37" s="66"/>
      <c r="E37" s="88"/>
      <c r="F37" s="88"/>
      <c r="G37" s="83"/>
      <c r="H37" s="88"/>
    </row>
    <row r="38" spans="1:8" s="46" customFormat="1" ht="15" customHeight="1">
      <c r="A38" s="107" t="s">
        <v>47</v>
      </c>
      <c r="B38" s="89"/>
      <c r="C38" s="90"/>
      <c r="D38" s="89"/>
      <c r="E38" s="89"/>
      <c r="F38" s="89"/>
      <c r="G38" s="86"/>
      <c r="H38" s="66"/>
    </row>
    <row r="39" spans="1:8" s="46" customFormat="1" ht="15" customHeight="1">
      <c r="A39" s="107" t="s">
        <v>43</v>
      </c>
      <c r="B39" s="89"/>
      <c r="C39" s="90"/>
      <c r="D39" s="89"/>
      <c r="E39" s="89"/>
      <c r="F39" s="89"/>
      <c r="G39" s="86"/>
      <c r="H39" s="66"/>
    </row>
    <row r="40" spans="1:8" s="46" customFormat="1" ht="15" customHeight="1">
      <c r="A40" s="107" t="s">
        <v>39</v>
      </c>
      <c r="B40" s="89"/>
      <c r="C40" s="90"/>
      <c r="D40" s="89"/>
      <c r="E40" s="89"/>
      <c r="F40" s="89"/>
      <c r="G40" s="86"/>
      <c r="H40" s="66"/>
    </row>
    <row r="41" spans="1:8" s="46" customFormat="1" ht="15" customHeight="1">
      <c r="A41" s="107" t="s">
        <v>40</v>
      </c>
      <c r="B41" s="89"/>
      <c r="C41" s="90"/>
      <c r="D41" s="89"/>
      <c r="E41" s="89"/>
      <c r="F41" s="89"/>
      <c r="G41" s="86"/>
      <c r="H41" s="66"/>
    </row>
    <row r="42" spans="1:8" s="46" customFormat="1" ht="15" customHeight="1">
      <c r="A42" s="107" t="s">
        <v>41</v>
      </c>
      <c r="B42" s="89"/>
      <c r="C42" s="90"/>
      <c r="D42" s="89"/>
      <c r="E42" s="89"/>
      <c r="F42" s="89"/>
      <c r="G42" s="86"/>
      <c r="H42" s="66"/>
    </row>
    <row r="43" spans="1:8" s="46" customFormat="1" ht="15" customHeight="1">
      <c r="A43" s="107" t="s">
        <v>42</v>
      </c>
      <c r="B43" s="89"/>
      <c r="C43" s="90"/>
      <c r="D43" s="89"/>
      <c r="E43" s="89"/>
      <c r="F43" s="89"/>
      <c r="G43" s="86"/>
      <c r="H43" s="66"/>
    </row>
    <row r="44" spans="1:8" s="46" customFormat="1" ht="15" customHeight="1">
      <c r="A44" s="107" t="s">
        <v>48</v>
      </c>
      <c r="B44" s="89"/>
      <c r="C44" s="90"/>
      <c r="D44" s="89"/>
      <c r="E44" s="89"/>
      <c r="F44" s="89"/>
      <c r="G44" s="86"/>
      <c r="H44" s="66"/>
    </row>
    <row r="45" spans="1:8" s="46" customFormat="1" ht="15.75">
      <c r="A45" s="107"/>
      <c r="B45" s="89"/>
      <c r="C45" s="90"/>
      <c r="D45" s="89"/>
      <c r="E45" s="89"/>
      <c r="F45" s="89"/>
      <c r="G45" s="86"/>
      <c r="H45" s="66"/>
    </row>
    <row r="46" spans="2:8" ht="15">
      <c r="B46" s="92"/>
      <c r="C46" s="93"/>
      <c r="D46" s="92"/>
      <c r="E46" s="92"/>
      <c r="F46" s="92"/>
      <c r="G46" s="94"/>
      <c r="H46" s="95"/>
    </row>
    <row r="47" spans="2:8" ht="15">
      <c r="B47" s="92"/>
      <c r="C47" s="93"/>
      <c r="D47" s="92"/>
      <c r="E47" s="92"/>
      <c r="F47" s="92"/>
      <c r="G47" s="94"/>
      <c r="H47" s="95"/>
    </row>
    <row r="48" spans="2:8" ht="15">
      <c r="B48" s="92"/>
      <c r="C48" s="93"/>
      <c r="D48" s="92"/>
      <c r="E48" s="92"/>
      <c r="F48" s="92"/>
      <c r="G48" s="94"/>
      <c r="H48" s="95"/>
    </row>
    <row r="49" spans="2:8" ht="15">
      <c r="B49" s="92"/>
      <c r="C49" s="93"/>
      <c r="D49" s="92"/>
      <c r="E49" s="92"/>
      <c r="F49" s="92"/>
      <c r="G49" s="94"/>
      <c r="H49" s="95"/>
    </row>
    <row r="50" ht="12.75">
      <c r="G50" s="94"/>
    </row>
    <row r="51" ht="12.75">
      <c r="G51" s="94"/>
    </row>
    <row r="52" ht="12.75">
      <c r="G52" s="94"/>
    </row>
    <row r="53" ht="12.75">
      <c r="G53" s="94"/>
    </row>
    <row r="54" ht="12.75">
      <c r="G54" s="94"/>
    </row>
    <row r="55" ht="12.75">
      <c r="G55" s="94"/>
    </row>
    <row r="56" ht="12.75">
      <c r="G56" s="94"/>
    </row>
    <row r="57" ht="12.75">
      <c r="G57" s="94"/>
    </row>
    <row r="58" ht="12.75">
      <c r="G58" s="94"/>
    </row>
    <row r="59" ht="12.75">
      <c r="G59" s="94"/>
    </row>
    <row r="60" ht="12.75">
      <c r="G60" s="94"/>
    </row>
    <row r="61" ht="12.75">
      <c r="G61" s="94"/>
    </row>
    <row r="62" ht="12.75">
      <c r="G62" s="94"/>
    </row>
    <row r="63" ht="12.75">
      <c r="G63" s="94"/>
    </row>
    <row r="64" ht="12.75">
      <c r="G64" s="94"/>
    </row>
    <row r="65" ht="12.75">
      <c r="G65" s="94"/>
    </row>
    <row r="66" ht="12.75">
      <c r="G66" s="94"/>
    </row>
    <row r="67" ht="12.75">
      <c r="G67" s="94"/>
    </row>
    <row r="68" ht="12.75">
      <c r="G68" s="94"/>
    </row>
    <row r="69" ht="12.75">
      <c r="G69" s="94"/>
    </row>
    <row r="70" ht="12.75">
      <c r="G70" s="94"/>
    </row>
    <row r="71" ht="12.75">
      <c r="G71" s="94"/>
    </row>
    <row r="72" ht="12.75">
      <c r="G72" s="94"/>
    </row>
    <row r="73" ht="12.75">
      <c r="G73" s="94"/>
    </row>
    <row r="74" ht="12.75">
      <c r="G74" s="94"/>
    </row>
    <row r="75" ht="12.75">
      <c r="G75" s="94"/>
    </row>
    <row r="76" ht="12.75">
      <c r="G76" s="94"/>
    </row>
    <row r="77" ht="12.75">
      <c r="G77" s="94"/>
    </row>
    <row r="78" ht="12.75">
      <c r="G78" s="94"/>
    </row>
    <row r="79" ht="12.75">
      <c r="G79" s="94"/>
    </row>
    <row r="80" ht="12.75">
      <c r="G80" s="94"/>
    </row>
    <row r="81" ht="12.75">
      <c r="G81" s="94"/>
    </row>
    <row r="82" ht="12.75">
      <c r="G82" s="94"/>
    </row>
    <row r="83" ht="12.75">
      <c r="G83" s="94"/>
    </row>
    <row r="84" ht="12.75">
      <c r="G84" s="94"/>
    </row>
    <row r="85" ht="12.75">
      <c r="G85" s="94"/>
    </row>
    <row r="86" ht="12.75">
      <c r="G86" s="94"/>
    </row>
    <row r="87" ht="12.75">
      <c r="G87" s="94"/>
    </row>
    <row r="88" ht="12.75">
      <c r="G88" s="94"/>
    </row>
    <row r="89" ht="12.75">
      <c r="G89" s="94"/>
    </row>
    <row r="90" ht="12.75">
      <c r="G90" s="94"/>
    </row>
    <row r="91" ht="12.75">
      <c r="G91" s="94"/>
    </row>
    <row r="92" ht="12.75">
      <c r="G92" s="94"/>
    </row>
    <row r="93" ht="12.75">
      <c r="G93" s="94"/>
    </row>
    <row r="94" ht="12.75">
      <c r="G94" s="94"/>
    </row>
    <row r="95" ht="12.75">
      <c r="G95" s="94"/>
    </row>
    <row r="96" ht="12.75">
      <c r="G96" s="94"/>
    </row>
    <row r="97" ht="12.75">
      <c r="G97" s="94"/>
    </row>
    <row r="98" ht="12.75">
      <c r="G98" s="94"/>
    </row>
    <row r="99" ht="12.75">
      <c r="G99" s="94"/>
    </row>
    <row r="100" ht="12.75">
      <c r="G100" s="94"/>
    </row>
    <row r="101" ht="12.75">
      <c r="G101" s="94"/>
    </row>
    <row r="102" ht="12.75">
      <c r="G102" s="94"/>
    </row>
    <row r="103" ht="12.75">
      <c r="G103" s="94"/>
    </row>
    <row r="104" ht="12.75">
      <c r="G104" s="94"/>
    </row>
    <row r="105" ht="12.75">
      <c r="G105" s="94"/>
    </row>
    <row r="106" ht="12.75">
      <c r="G106" s="94"/>
    </row>
    <row r="107" ht="12.75">
      <c r="G107" s="94"/>
    </row>
    <row r="108" ht="12.75">
      <c r="G108" s="94"/>
    </row>
    <row r="109" ht="12.75">
      <c r="G109" s="94"/>
    </row>
    <row r="110" ht="12.75">
      <c r="G110" s="94"/>
    </row>
    <row r="111" ht="12.75">
      <c r="G111" s="94"/>
    </row>
    <row r="112" ht="12.75">
      <c r="G112" s="94"/>
    </row>
    <row r="113" ht="12.75">
      <c r="G113" s="94"/>
    </row>
    <row r="114" ht="12.75">
      <c r="G114" s="94"/>
    </row>
    <row r="115" ht="12.75">
      <c r="G115" s="94"/>
    </row>
    <row r="116" ht="12.75">
      <c r="G116" s="94"/>
    </row>
    <row r="117" ht="12.75">
      <c r="G117" s="94"/>
    </row>
    <row r="118" ht="12.75">
      <c r="G118" s="94"/>
    </row>
    <row r="119" ht="12.75">
      <c r="G119" s="94"/>
    </row>
    <row r="120" ht="12.75">
      <c r="G120" s="94"/>
    </row>
    <row r="121" ht="12.75">
      <c r="G121" s="94"/>
    </row>
    <row r="122" ht="12.75">
      <c r="G122" s="94"/>
    </row>
    <row r="123" ht="12.75">
      <c r="G123" s="94"/>
    </row>
    <row r="124" ht="12.75">
      <c r="G124" s="94"/>
    </row>
    <row r="125" ht="12.75">
      <c r="G125" s="94"/>
    </row>
    <row r="126" ht="12.75">
      <c r="G126" s="94"/>
    </row>
    <row r="127" ht="12.75">
      <c r="G127" s="94"/>
    </row>
    <row r="128" ht="12.75">
      <c r="G128" s="94"/>
    </row>
    <row r="129" ht="12.75">
      <c r="G129" s="94"/>
    </row>
    <row r="130" ht="12.75">
      <c r="G130" s="94"/>
    </row>
    <row r="131" ht="12.75">
      <c r="G131" s="94"/>
    </row>
    <row r="132" ht="12.75">
      <c r="G132" s="94"/>
    </row>
    <row r="133" ht="12.75">
      <c r="G133" s="94"/>
    </row>
    <row r="134" ht="12.75">
      <c r="G134" s="94"/>
    </row>
    <row r="135" ht="12.75">
      <c r="G135" s="94"/>
    </row>
    <row r="136" ht="12.75">
      <c r="G136" s="94"/>
    </row>
    <row r="137" ht="12.75">
      <c r="G137" s="94"/>
    </row>
    <row r="138" ht="12.75">
      <c r="G138" s="94"/>
    </row>
  </sheetData>
  <mergeCells count="1">
    <mergeCell ref="A2:G2"/>
  </mergeCells>
  <printOptions/>
  <pageMargins left="0.75" right="0.75" top="0.75" bottom="0.25" header="0.5" footer="0.5"/>
  <pageSetup fitToHeight="2"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Blossey, Linda</cp:lastModifiedBy>
  <cp:lastPrinted>2007-08-07T20:26:50Z</cp:lastPrinted>
  <dcterms:created xsi:type="dcterms:W3CDTF">2006-04-10T21:55:54Z</dcterms:created>
  <dcterms:modified xsi:type="dcterms:W3CDTF">2007-08-29T23:09:39Z</dcterms:modified>
  <cp:category/>
  <cp:version/>
  <cp:contentType/>
  <cp:contentStatus/>
</cp:coreProperties>
</file>