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orm C" sheetId="1" r:id="rId1"/>
  </sheets>
  <definedNames>
    <definedName name="_xlnm.Print_Area" localSheetId="0">'Form C'!$A$1:$G$44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<sst xmlns="http://schemas.openxmlformats.org/spreadsheetml/2006/main" count="48" uniqueCount="47">
  <si>
    <t>Form C</t>
  </si>
  <si>
    <t>Non-CX Financial Plan</t>
  </si>
  <si>
    <t>Fund Name:  Local SWM Drainage Services</t>
  </si>
  <si>
    <t>Fund Number:  1211</t>
  </si>
  <si>
    <t xml:space="preserve">Quarter:  </t>
  </si>
  <si>
    <t>Prepared by:  Steve Oien</t>
  </si>
  <si>
    <t>Date Prepared:  April 12, 2007</t>
  </si>
  <si>
    <t>Category</t>
  </si>
  <si>
    <t>2006 Actual 1/</t>
  </si>
  <si>
    <t>2007 Adopted</t>
  </si>
  <si>
    <t xml:space="preserve">2007 Revised </t>
  </si>
  <si>
    <t>2007 Estimated</t>
  </si>
  <si>
    <t>Estimated-Adopted Change</t>
  </si>
  <si>
    <t>Explanation of Change</t>
  </si>
  <si>
    <t xml:space="preserve">Beginning Fund Balance </t>
  </si>
  <si>
    <t>Revenues</t>
  </si>
  <si>
    <t>SWM Service Charge</t>
  </si>
  <si>
    <t>East Renton annexation did not materialize.</t>
  </si>
  <si>
    <t>Current Expense</t>
  </si>
  <si>
    <t>Other</t>
  </si>
  <si>
    <t>Revenue associated with carryover; also $67K from dissolution of W Lk Samm FCZD</t>
  </si>
  <si>
    <t>Total Revenues</t>
  </si>
  <si>
    <t>Expenditures</t>
  </si>
  <si>
    <t>Operating Expenditures</t>
  </si>
  <si>
    <t>CIP PAYG</t>
  </si>
  <si>
    <t>CIP Debt Service</t>
  </si>
  <si>
    <t>Encumbrance Carryover Expenditures</t>
  </si>
  <si>
    <t>Carryover</t>
  </si>
  <si>
    <t>Carryover Ord Request</t>
  </si>
  <si>
    <t xml:space="preserve">1st Qtr Omnibus </t>
  </si>
  <si>
    <t>East Renton maintenance</t>
  </si>
  <si>
    <t>2nd Qtr Omnibus</t>
  </si>
  <si>
    <t>Request</t>
  </si>
  <si>
    <t>Total Expenditures</t>
  </si>
  <si>
    <t>Estimated Underexpenditures</t>
  </si>
  <si>
    <t>Other Fund Transactions</t>
  </si>
  <si>
    <t>Cash Transfer From 1210</t>
  </si>
  <si>
    <t>Total Other Fund Transactions</t>
  </si>
  <si>
    <t>Ending Fund Balance</t>
  </si>
  <si>
    <t>Designations and Reserves</t>
  </si>
  <si>
    <t>Reserve for Carryover and reappropriation</t>
  </si>
  <si>
    <t>Total Designations and Reserves</t>
  </si>
  <si>
    <t>Ending Undesignated Fund Balance</t>
  </si>
  <si>
    <t>Target Fund Balance 2/</t>
  </si>
  <si>
    <t>Financial Plan Notes:</t>
  </si>
  <si>
    <t xml:space="preserve">1/  2006 actuals based on 14th month ARMS.  </t>
  </si>
  <si>
    <t>2/  Minimum target fund balance is 5% of annual adopted SWM fees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</si>
</sst>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&quot;$&quot;#,##0.00;\(&quot;$&quot;#,##0.00\)"/>
    <numFmt numFmtId="170" formatCode="_(* #,##0.000_);_(* \(#,##0.000\);_(* &quot;-&quot;??_);_(@_)"/>
    <numFmt numFmtId="171" formatCode="_(* #,##0.0000_);_(* \(#,##0.0000\);_(* &quot;-&quot;??_);_(@_)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&quot;$&quot;* #,##0.000000_);_(&quot;$&quot;* \(#,##0.000000\);_(&quot;$&quot;* &quot;-&quot;??_);_(@_)"/>
    <numFmt numFmtId="180" formatCode="_(&quot;$&quot;* #,##0.0000000_);_(&quot;$&quot;* \(#,##0.0000000\);_(&quot;$&quot;* &quot;-&quot;??_);_(@_)"/>
    <numFmt numFmtId="181" formatCode="_(&quot;$&quot;* #,##0.00000000_);_(&quot;$&quot;* \(#,##0.00000000\);_(&quot;$&quot;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&quot;$&quot;* #,##0.000000000_);_(&quot;$&quot;* \(#,##0.000000000\);_(&quot;$&quot;* &quot;-&quot;??_);_(@_)"/>
    <numFmt numFmtId="190" formatCode="#,##0.0"/>
    <numFmt numFmtId="191" formatCode="0.000"/>
    <numFmt numFmtId="192" formatCode="0.00\(###0.00\)"/>
    <numFmt numFmtId="193" formatCode="#,##0.0_);[Red]\(#,##0.0\)"/>
    <numFmt numFmtId="194" formatCode="#,##0.000"/>
    <numFmt numFmtId="195" formatCode="#,##0.0000"/>
    <numFmt numFmtId="196" formatCode="0%;[Red]\(0%\)"/>
    <numFmt numFmtId="197" formatCode="###,##0;\(###,##0\)"/>
    <numFmt numFmtId="198" formatCode="#,##0.0_);\(#,##0.0\)"/>
    <numFmt numFmtId="199" formatCode="0.0%"/>
    <numFmt numFmtId="200" formatCode="0.000%"/>
    <numFmt numFmtId="201" formatCode="#,###_);\(#,###\)"/>
    <numFmt numFmtId="202" formatCode="#,###,_);\(#,###,\)"/>
    <numFmt numFmtId="203" formatCode="#,###,_);[Red]\(#,###,\)"/>
    <numFmt numFmtId="204" formatCode="0.00%;\(0.00%\)"/>
    <numFmt numFmtId="205" formatCode="#,##0.0,_);[Red]\(#,##0.0,\)"/>
    <numFmt numFmtId="206" formatCode="0.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0_);[Red]\(0\)"/>
    <numFmt numFmtId="211" formatCode="&quot;$&quot;#,##0"/>
    <numFmt numFmtId="212" formatCode="0.00_);[Red]\(0.00\)"/>
    <numFmt numFmtId="213" formatCode="mm/dd/yy"/>
    <numFmt numFmtId="214" formatCode="#,##0.000_);[Red]\(#,##0.000\)"/>
    <numFmt numFmtId="215" formatCode="#,##0.0000_);[Red]\(#,##0.0000\)"/>
    <numFmt numFmtId="216" formatCode="#,##0.00000_);[Red]\(#,##0.00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_);\-#,##0.00"/>
    <numFmt numFmtId="222" formatCode="#,##0.00_);#,##0.00\-"/>
    <numFmt numFmtId="223" formatCode="_(* #,##0.0_);_(* \(#,##0.0\);_(* &quot;-&quot;?_);_(@_)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4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4" fillId="0" borderId="0" xfId="21" applyFont="1" applyFill="1" applyBorder="1" applyAlignment="1">
      <alignment horizontal="left" wrapText="1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4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13" xfId="15" applyNumberFormat="1" applyFont="1" applyBorder="1" applyAlignment="1">
      <alignment/>
    </xf>
    <xf numFmtId="164" fontId="4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21" applyFont="1" applyFill="1" applyBorder="1" applyAlignment="1">
      <alignment horizontal="left"/>
      <protection/>
    </xf>
    <xf numFmtId="164" fontId="4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8" fillId="0" borderId="2" xfId="15" applyNumberFormat="1" applyFont="1" applyFill="1" applyBorder="1" applyAlignment="1">
      <alignment/>
    </xf>
    <xf numFmtId="164" fontId="9" fillId="0" borderId="2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0" fontId="4" fillId="0" borderId="0" xfId="22" applyNumberFormat="1" applyFont="1" applyBorder="1" applyAlignment="1">
      <alignment/>
    </xf>
    <xf numFmtId="164" fontId="4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12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>
      <alignment/>
    </xf>
    <xf numFmtId="164" fontId="4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164" fontId="13" fillId="0" borderId="11" xfId="15" applyNumberFormat="1" applyFont="1" applyFill="1" applyBorder="1" applyAlignment="1" quotePrefix="1">
      <alignment/>
    </xf>
    <xf numFmtId="164" fontId="4" fillId="0" borderId="10" xfId="15" applyNumberFormat="1" applyFont="1" applyBorder="1" applyAlignment="1">
      <alignment/>
    </xf>
    <xf numFmtId="164" fontId="4" fillId="0" borderId="2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 quotePrefix="1">
      <alignment/>
    </xf>
    <xf numFmtId="164" fontId="4" fillId="0" borderId="2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37" fontId="14" fillId="0" borderId="11" xfId="21" applyFont="1" applyFill="1" applyBorder="1" applyAlignment="1">
      <alignment horizontal="left"/>
      <protection/>
    </xf>
    <xf numFmtId="164" fontId="13" fillId="0" borderId="11" xfId="15" applyNumberFormat="1" applyFont="1" applyFill="1" applyBorder="1" applyAlignment="1">
      <alignment wrapText="1"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7" xfId="15" applyNumberFormat="1" applyFont="1" applyBorder="1" applyAlignment="1">
      <alignment horizontal="right"/>
    </xf>
    <xf numFmtId="164" fontId="13" fillId="0" borderId="10" xfId="15" applyNumberFormat="1" applyFont="1" applyBorder="1" applyAlignment="1">
      <alignment horizontal="right"/>
    </xf>
    <xf numFmtId="164" fontId="4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37" fontId="13" fillId="0" borderId="0" xfId="21" applyFont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9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4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_1211 2nd Qtr Omnibus (4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7">
      <selection activeCell="E26" sqref="E26"/>
    </sheetView>
  </sheetViews>
  <sheetFormatPr defaultColWidth="9.140625" defaultRowHeight="12.75"/>
  <cols>
    <col min="1" max="1" width="43.7109375" style="108" customWidth="1"/>
    <col min="2" max="2" width="14.7109375" style="3" customWidth="1"/>
    <col min="3" max="3" width="15.421875" style="19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3" t="s">
        <v>1</v>
      </c>
      <c r="B2" s="113"/>
      <c r="C2" s="113"/>
      <c r="D2" s="113"/>
      <c r="E2" s="113"/>
      <c r="F2" s="113"/>
      <c r="G2" s="113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6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7"/>
      <c r="B6" s="18"/>
      <c r="E6" s="6"/>
      <c r="F6" s="20"/>
      <c r="H6" s="20"/>
    </row>
    <row r="7" spans="1:8" s="29" customFormat="1" ht="33" customHeight="1">
      <c r="A7" s="21" t="s">
        <v>7</v>
      </c>
      <c r="B7" s="22" t="s">
        <v>8</v>
      </c>
      <c r="C7" s="23" t="s">
        <v>9</v>
      </c>
      <c r="D7" s="24" t="s">
        <v>10</v>
      </c>
      <c r="E7" s="25" t="s">
        <v>11</v>
      </c>
      <c r="F7" s="26" t="s">
        <v>12</v>
      </c>
      <c r="G7" s="27" t="s">
        <v>13</v>
      </c>
      <c r="H7" s="28"/>
    </row>
    <row r="8" spans="1:9" s="37" customFormat="1" ht="15.75">
      <c r="A8" s="30" t="s">
        <v>14</v>
      </c>
      <c r="B8" s="31">
        <v>352007</v>
      </c>
      <c r="C8" s="31">
        <v>1444753</v>
      </c>
      <c r="D8" s="31">
        <f>B32</f>
        <v>1388882</v>
      </c>
      <c r="E8" s="32">
        <f>B32</f>
        <v>1388882</v>
      </c>
      <c r="F8" s="33"/>
      <c r="G8" s="34"/>
      <c r="H8" s="35"/>
      <c r="I8" s="36"/>
    </row>
    <row r="9" spans="1:9" s="46" customFormat="1" ht="15.75">
      <c r="A9" s="38" t="s">
        <v>15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39">
        <v>19614412</v>
      </c>
      <c r="C10" s="40">
        <f>19078430+1849570</f>
        <v>20928000</v>
      </c>
      <c r="D10" s="40">
        <f>C10</f>
        <v>20928000</v>
      </c>
      <c r="E10" s="40">
        <f>D10+178000</f>
        <v>21106000</v>
      </c>
      <c r="F10" s="48">
        <f aca="true" t="shared" si="0" ref="F10:F16">+E10-C10</f>
        <v>178000</v>
      </c>
      <c r="G10" s="49" t="s">
        <v>17</v>
      </c>
      <c r="H10" s="44"/>
      <c r="I10" s="45"/>
    </row>
    <row r="11" spans="1:9" s="46" customFormat="1" ht="15.75">
      <c r="A11" s="47" t="s">
        <v>18</v>
      </c>
      <c r="B11" s="39">
        <v>371742</v>
      </c>
      <c r="C11" s="40">
        <v>380268</v>
      </c>
      <c r="D11" s="40">
        <f>C11</f>
        <v>380268</v>
      </c>
      <c r="E11" s="40">
        <f>D11</f>
        <v>380268</v>
      </c>
      <c r="F11" s="48">
        <f t="shared" si="0"/>
        <v>0</v>
      </c>
      <c r="G11" s="49"/>
      <c r="H11" s="44"/>
      <c r="I11" s="45"/>
    </row>
    <row r="12" spans="1:9" s="46" customFormat="1" ht="23.25">
      <c r="A12" s="47" t="s">
        <v>19</v>
      </c>
      <c r="B12" s="39">
        <f>21544919-B10-B11</f>
        <v>1558765</v>
      </c>
      <c r="C12" s="40">
        <v>2063059</v>
      </c>
      <c r="D12" s="40">
        <f>C12</f>
        <v>2063059</v>
      </c>
      <c r="E12" s="40">
        <f>2129806+95084</f>
        <v>2224890</v>
      </c>
      <c r="F12" s="48">
        <f t="shared" si="0"/>
        <v>161831</v>
      </c>
      <c r="G12" s="50" t="s">
        <v>20</v>
      </c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>
        <f t="shared" si="0"/>
        <v>0</v>
      </c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 t="shared" si="0"/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 t="shared" si="0"/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 t="shared" si="0"/>
        <v>0</v>
      </c>
      <c r="G16" s="49"/>
      <c r="H16" s="44"/>
      <c r="I16" s="45"/>
    </row>
    <row r="17" spans="1:9" s="37" customFormat="1" ht="15.75">
      <c r="A17" s="30" t="s">
        <v>21</v>
      </c>
      <c r="B17" s="51">
        <f>SUM(B9:B16)</f>
        <v>21544919</v>
      </c>
      <c r="C17" s="51">
        <f>SUM(C10:C16)</f>
        <v>23371327</v>
      </c>
      <c r="D17" s="51">
        <f>SUM(D10:D16)</f>
        <v>23371327</v>
      </c>
      <c r="E17" s="51">
        <f>SUM(E10:E16)</f>
        <v>23711158</v>
      </c>
      <c r="F17" s="51">
        <f>SUM(F10:F16)</f>
        <v>339831</v>
      </c>
      <c r="G17" s="52"/>
      <c r="H17" s="35"/>
      <c r="I17" s="36"/>
    </row>
    <row r="18" spans="1:9" s="46" customFormat="1" ht="15.75">
      <c r="A18" s="38" t="s">
        <v>22</v>
      </c>
      <c r="B18" s="39"/>
      <c r="C18" s="40"/>
      <c r="D18" s="40"/>
      <c r="E18" s="53"/>
      <c r="F18" s="48"/>
      <c r="G18" s="54"/>
      <c r="H18" s="44"/>
      <c r="I18" s="45"/>
    </row>
    <row r="19" spans="1:9" s="46" customFormat="1" ht="15.75">
      <c r="A19" s="47" t="s">
        <v>23</v>
      </c>
      <c r="B19" s="39">
        <f>-22062602-B20-B21</f>
        <v>-16745291</v>
      </c>
      <c r="C19" s="40">
        <v>-17885916</v>
      </c>
      <c r="D19" s="40">
        <f aca="true" t="shared" si="1" ref="D19:E21">C19</f>
        <v>-17885916</v>
      </c>
      <c r="E19" s="40">
        <f t="shared" si="1"/>
        <v>-17885916</v>
      </c>
      <c r="F19" s="48">
        <f aca="true" t="shared" si="2" ref="F19:F26">+E19-C19</f>
        <v>0</v>
      </c>
      <c r="G19" s="50"/>
      <c r="H19" s="44"/>
      <c r="I19" s="45"/>
    </row>
    <row r="20" spans="1:9" s="46" customFormat="1" ht="15.75">
      <c r="A20" s="47" t="s">
        <v>24</v>
      </c>
      <c r="B20" s="39">
        <v>-3611522</v>
      </c>
      <c r="C20" s="40">
        <v>-4530522</v>
      </c>
      <c r="D20" s="40">
        <f t="shared" si="1"/>
        <v>-4530522</v>
      </c>
      <c r="E20" s="40">
        <f t="shared" si="1"/>
        <v>-4530522</v>
      </c>
      <c r="F20" s="48">
        <f t="shared" si="2"/>
        <v>0</v>
      </c>
      <c r="G20" s="50"/>
      <c r="H20" s="44"/>
      <c r="I20" s="45"/>
    </row>
    <row r="21" spans="1:9" s="46" customFormat="1" ht="15.75">
      <c r="A21" s="47" t="s">
        <v>25</v>
      </c>
      <c r="B21" s="39">
        <v>-1705789</v>
      </c>
      <c r="C21" s="40">
        <v>-1700663</v>
      </c>
      <c r="D21" s="40">
        <f t="shared" si="1"/>
        <v>-1700663</v>
      </c>
      <c r="E21" s="40">
        <f t="shared" si="1"/>
        <v>-1700663</v>
      </c>
      <c r="F21" s="48">
        <f t="shared" si="2"/>
        <v>0</v>
      </c>
      <c r="G21" s="50"/>
      <c r="H21" s="55"/>
      <c r="I21" s="45"/>
    </row>
    <row r="22" spans="1:9" s="46" customFormat="1" ht="15.75">
      <c r="A22" s="47" t="s">
        <v>26</v>
      </c>
      <c r="B22" s="39"/>
      <c r="C22" s="40"/>
      <c r="D22" s="40">
        <v>-160098</v>
      </c>
      <c r="E22" s="40">
        <v>-160098</v>
      </c>
      <c r="F22" s="48">
        <f t="shared" si="2"/>
        <v>-160098</v>
      </c>
      <c r="G22" s="49" t="s">
        <v>27</v>
      </c>
      <c r="H22" s="44"/>
      <c r="I22" s="45"/>
    </row>
    <row r="23" spans="1:9" s="46" customFormat="1" ht="15.75">
      <c r="A23" s="47" t="s">
        <v>28</v>
      </c>
      <c r="B23" s="39"/>
      <c r="C23" s="40"/>
      <c r="D23" s="40"/>
      <c r="E23" s="40">
        <v>-32675</v>
      </c>
      <c r="F23" s="48">
        <f t="shared" si="2"/>
        <v>-32675</v>
      </c>
      <c r="G23" s="49" t="s">
        <v>27</v>
      </c>
      <c r="H23" s="44"/>
      <c r="I23" s="45"/>
    </row>
    <row r="24" spans="1:9" s="46" customFormat="1" ht="15.75">
      <c r="A24" s="47" t="s">
        <v>29</v>
      </c>
      <c r="B24" s="39"/>
      <c r="C24" s="56"/>
      <c r="D24" s="40"/>
      <c r="E24" s="40">
        <v>-25000</v>
      </c>
      <c r="F24" s="48">
        <f t="shared" si="2"/>
        <v>-25000</v>
      </c>
      <c r="G24" s="50" t="s">
        <v>30</v>
      </c>
      <c r="H24" s="44"/>
      <c r="I24" s="45"/>
    </row>
    <row r="25" spans="1:9" s="46" customFormat="1" ht="15.75">
      <c r="A25" s="47" t="s">
        <v>31</v>
      </c>
      <c r="B25" s="39"/>
      <c r="C25" s="56"/>
      <c r="D25" s="40"/>
      <c r="E25" s="40">
        <v>-10498</v>
      </c>
      <c r="F25" s="48">
        <f t="shared" si="2"/>
        <v>-10498</v>
      </c>
      <c r="G25" s="49" t="s">
        <v>32</v>
      </c>
      <c r="H25" s="44"/>
      <c r="I25" s="45"/>
    </row>
    <row r="26" spans="1:9" s="37" customFormat="1" ht="15.75">
      <c r="A26" s="57" t="s">
        <v>33</v>
      </c>
      <c r="B26" s="58">
        <f>SUM(B19:B25)</f>
        <v>-22062602</v>
      </c>
      <c r="C26" s="58">
        <f>SUM(C19:C25)</f>
        <v>-24117101</v>
      </c>
      <c r="D26" s="58">
        <f>SUM(D19:D25)</f>
        <v>-24277199</v>
      </c>
      <c r="E26" s="58">
        <f>SUM(E19:E25)</f>
        <v>-24345372</v>
      </c>
      <c r="F26" s="48">
        <f t="shared" si="2"/>
        <v>-228271</v>
      </c>
      <c r="G26" s="59"/>
      <c r="H26" s="35"/>
      <c r="I26" s="36"/>
    </row>
    <row r="27" spans="1:9" s="46" customFormat="1" ht="15.75">
      <c r="A27" s="60" t="s">
        <v>34</v>
      </c>
      <c r="B27" s="61"/>
      <c r="C27" s="62">
        <v>357718</v>
      </c>
      <c r="D27" s="62">
        <v>357718</v>
      </c>
      <c r="E27" s="62">
        <v>357718</v>
      </c>
      <c r="F27" s="63"/>
      <c r="G27" s="64"/>
      <c r="H27" s="44"/>
      <c r="I27" s="45"/>
    </row>
    <row r="28" spans="1:9" s="46" customFormat="1" ht="15.75">
      <c r="A28" s="65" t="s">
        <v>35</v>
      </c>
      <c r="B28" s="66"/>
      <c r="C28" s="39"/>
      <c r="D28" s="39"/>
      <c r="E28" s="39"/>
      <c r="F28" s="41">
        <f aca="true" t="shared" si="3" ref="F28:F36">+E28-C28</f>
        <v>0</v>
      </c>
      <c r="G28" s="67"/>
      <c r="H28" s="44"/>
      <c r="I28" s="45"/>
    </row>
    <row r="29" spans="1:9" s="46" customFormat="1" ht="15.75">
      <c r="A29" s="47" t="s">
        <v>36</v>
      </c>
      <c r="B29" s="39">
        <v>1554558</v>
      </c>
      <c r="C29" s="40"/>
      <c r="D29" s="40"/>
      <c r="E29" s="40"/>
      <c r="F29" s="53">
        <f t="shared" si="3"/>
        <v>0</v>
      </c>
      <c r="G29" s="67"/>
      <c r="H29" s="44"/>
      <c r="I29" s="45"/>
    </row>
    <row r="30" spans="1:9" s="46" customFormat="1" ht="15.75">
      <c r="A30" s="65"/>
      <c r="B30" s="66"/>
      <c r="C30" s="39"/>
      <c r="D30" s="39"/>
      <c r="E30" s="39"/>
      <c r="F30" s="53">
        <f t="shared" si="3"/>
        <v>0</v>
      </c>
      <c r="G30" s="67"/>
      <c r="H30" s="44"/>
      <c r="I30" s="45"/>
    </row>
    <row r="31" spans="1:9" s="46" customFormat="1" ht="15.75">
      <c r="A31" s="38" t="s">
        <v>37</v>
      </c>
      <c r="B31" s="68"/>
      <c r="C31" s="39"/>
      <c r="D31" s="39"/>
      <c r="E31" s="39"/>
      <c r="F31" s="69">
        <f t="shared" si="3"/>
        <v>0</v>
      </c>
      <c r="G31" s="67"/>
      <c r="H31" s="44"/>
      <c r="I31" s="45"/>
    </row>
    <row r="32" spans="1:102" s="75" customFormat="1" ht="15.75">
      <c r="A32" s="30" t="s">
        <v>38</v>
      </c>
      <c r="B32" s="70">
        <f>+B8+B17+B26+B31+B29</f>
        <v>1388882</v>
      </c>
      <c r="C32" s="71">
        <f>+C8+C17+C26+C27</f>
        <v>1056697</v>
      </c>
      <c r="D32" s="71">
        <f>+D8+D17+D26+D27+D29</f>
        <v>840728</v>
      </c>
      <c r="E32" s="71">
        <f>+E8+E17+E26+E27+E29</f>
        <v>1112386</v>
      </c>
      <c r="F32" s="72">
        <f t="shared" si="3"/>
        <v>55689</v>
      </c>
      <c r="G32" s="73"/>
      <c r="H32" s="44"/>
      <c r="I32" s="4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</row>
    <row r="33" spans="1:9" s="46" customFormat="1" ht="15.75">
      <c r="A33" s="65" t="s">
        <v>39</v>
      </c>
      <c r="B33" s="39">
        <v>0</v>
      </c>
      <c r="C33" s="40">
        <v>0</v>
      </c>
      <c r="D33" s="40">
        <v>0</v>
      </c>
      <c r="E33" s="76">
        <v>0</v>
      </c>
      <c r="F33" s="48">
        <f t="shared" si="3"/>
        <v>0</v>
      </c>
      <c r="G33" s="77"/>
      <c r="H33" s="78"/>
      <c r="I33" s="45"/>
    </row>
    <row r="34" spans="1:9" s="46" customFormat="1" ht="15.75">
      <c r="A34" s="79" t="s">
        <v>40</v>
      </c>
      <c r="B34" s="39">
        <f>-160098-32675</f>
        <v>-192773</v>
      </c>
      <c r="C34" s="40"/>
      <c r="D34" s="40"/>
      <c r="E34" s="76">
        <f>+C34-D34</f>
        <v>0</v>
      </c>
      <c r="F34" s="48">
        <f t="shared" si="3"/>
        <v>0</v>
      </c>
      <c r="G34" s="77"/>
      <c r="H34" s="78"/>
      <c r="I34" s="45"/>
    </row>
    <row r="35" spans="1:9" s="46" customFormat="1" ht="15.75">
      <c r="A35" s="79"/>
      <c r="B35" s="39"/>
      <c r="C35" s="40"/>
      <c r="D35" s="40"/>
      <c r="E35" s="76"/>
      <c r="F35" s="48">
        <f t="shared" si="3"/>
        <v>0</v>
      </c>
      <c r="G35" s="80"/>
      <c r="H35" s="78"/>
      <c r="I35" s="45"/>
    </row>
    <row r="36" spans="1:9" s="37" customFormat="1" ht="15.75">
      <c r="A36" s="65" t="s">
        <v>41</v>
      </c>
      <c r="B36" s="81">
        <f>SUM(B33:B35)</f>
        <v>-192773</v>
      </c>
      <c r="C36" s="82">
        <f>SUM(C33:C35)</f>
        <v>0</v>
      </c>
      <c r="D36" s="82">
        <f>SUM(D33:D35)</f>
        <v>0</v>
      </c>
      <c r="E36" s="83">
        <f>SUM(E33:E35)</f>
        <v>0</v>
      </c>
      <c r="F36" s="48">
        <f t="shared" si="3"/>
        <v>0</v>
      </c>
      <c r="G36" s="84"/>
      <c r="H36" s="85"/>
      <c r="I36" s="36"/>
    </row>
    <row r="37" spans="1:9" s="37" customFormat="1" ht="15.75">
      <c r="A37" s="30" t="s">
        <v>42</v>
      </c>
      <c r="B37" s="51">
        <f>+B32+B36</f>
        <v>1196109</v>
      </c>
      <c r="C37" s="31">
        <f>+C32+C36</f>
        <v>1056697</v>
      </c>
      <c r="D37" s="31">
        <f>+D32+D36</f>
        <v>840728</v>
      </c>
      <c r="E37" s="31">
        <f>+E32+E36</f>
        <v>1112386</v>
      </c>
      <c r="F37" s="31">
        <f>+F32+F36</f>
        <v>55689</v>
      </c>
      <c r="G37" s="86"/>
      <c r="H37" s="35"/>
      <c r="I37" s="36"/>
    </row>
    <row r="38" spans="1:9" s="46" customFormat="1" ht="16.5" thickBot="1">
      <c r="A38" s="87" t="s">
        <v>43</v>
      </c>
      <c r="B38" s="88">
        <v>953134</v>
      </c>
      <c r="C38" s="62">
        <v>1046400</v>
      </c>
      <c r="D38" s="62">
        <f>C38</f>
        <v>1046400</v>
      </c>
      <c r="E38" s="62">
        <f>D38</f>
        <v>1046400</v>
      </c>
      <c r="F38" s="89"/>
      <c r="G38" s="90"/>
      <c r="H38" s="91"/>
      <c r="I38" s="45"/>
    </row>
    <row r="39" spans="1:8" s="95" customFormat="1" ht="13.5" customHeight="1">
      <c r="A39" s="92" t="s">
        <v>44</v>
      </c>
      <c r="B39" s="93"/>
      <c r="C39" s="94"/>
      <c r="D39" s="93"/>
      <c r="E39" s="93"/>
      <c r="G39" s="93"/>
      <c r="H39" s="93"/>
    </row>
    <row r="40" spans="1:8" s="95" customFormat="1" ht="12.75">
      <c r="A40" s="95" t="s">
        <v>45</v>
      </c>
      <c r="B40" s="96"/>
      <c r="C40" s="97"/>
      <c r="D40" s="96"/>
      <c r="E40" s="93"/>
      <c r="F40" s="93"/>
      <c r="G40" s="96"/>
      <c r="H40" s="96"/>
    </row>
    <row r="41" spans="1:8" s="95" customFormat="1" ht="14.25" customHeight="1">
      <c r="A41" s="98" t="s">
        <v>46</v>
      </c>
      <c r="B41" s="96"/>
      <c r="C41" s="99"/>
      <c r="D41" s="96"/>
      <c r="E41" s="93"/>
      <c r="F41" s="93"/>
      <c r="G41" s="96"/>
      <c r="H41" s="96"/>
    </row>
    <row r="42" spans="2:8" s="95" customFormat="1" ht="12.75">
      <c r="B42" s="93"/>
      <c r="C42" s="100"/>
      <c r="D42" s="93"/>
      <c r="E42" s="93"/>
      <c r="F42" s="93"/>
      <c r="G42" s="101"/>
      <c r="H42" s="96"/>
    </row>
    <row r="43" spans="1:8" s="46" customFormat="1" ht="15" customHeight="1">
      <c r="A43" s="95"/>
      <c r="B43" s="74"/>
      <c r="C43" s="102"/>
      <c r="D43" s="74"/>
      <c r="E43" s="103"/>
      <c r="F43" s="103"/>
      <c r="G43" s="93"/>
      <c r="H43" s="103"/>
    </row>
    <row r="44" spans="1:8" s="46" customFormat="1" ht="15.75">
      <c r="A44" s="104"/>
      <c r="B44" s="105"/>
      <c r="C44" s="106"/>
      <c r="D44" s="105"/>
      <c r="E44" s="105"/>
      <c r="F44" s="105"/>
      <c r="G44" s="96"/>
      <c r="H44" s="74"/>
    </row>
    <row r="45" spans="1:8" s="46" customFormat="1" ht="15.75">
      <c r="A45" s="107"/>
      <c r="B45" s="105"/>
      <c r="C45" s="106"/>
      <c r="D45" s="105"/>
      <c r="E45" s="105"/>
      <c r="F45" s="105"/>
      <c r="G45" s="96"/>
      <c r="H45" s="74"/>
    </row>
    <row r="46" spans="1:8" s="46" customFormat="1" ht="15.75">
      <c r="A46" s="107"/>
      <c r="B46" s="105"/>
      <c r="C46" s="106"/>
      <c r="D46" s="105"/>
      <c r="E46" s="105"/>
      <c r="F46" s="105"/>
      <c r="G46" s="96"/>
      <c r="H46" s="74"/>
    </row>
    <row r="47" spans="1:8" s="46" customFormat="1" ht="15.75">
      <c r="A47" s="107"/>
      <c r="B47" s="105"/>
      <c r="C47" s="106"/>
      <c r="D47" s="105"/>
      <c r="E47" s="105"/>
      <c r="F47" s="105"/>
      <c r="G47" s="96"/>
      <c r="H47" s="74"/>
    </row>
    <row r="48" spans="1:8" s="46" customFormat="1" ht="15.75">
      <c r="A48" s="107"/>
      <c r="B48" s="105"/>
      <c r="C48" s="106"/>
      <c r="D48" s="105"/>
      <c r="E48" s="105"/>
      <c r="F48" s="105"/>
      <c r="G48" s="96"/>
      <c r="H48" s="74"/>
    </row>
    <row r="49" spans="1:8" s="46" customFormat="1" ht="15.75">
      <c r="A49" s="107"/>
      <c r="B49" s="105"/>
      <c r="C49" s="106"/>
      <c r="D49" s="105"/>
      <c r="E49" s="105"/>
      <c r="F49" s="105"/>
      <c r="G49" s="96"/>
      <c r="H49" s="74"/>
    </row>
    <row r="50" spans="2:8" ht="15">
      <c r="B50" s="109"/>
      <c r="C50" s="110"/>
      <c r="D50" s="109"/>
      <c r="E50" s="109"/>
      <c r="F50" s="109"/>
      <c r="G50" s="111"/>
      <c r="H50" s="112"/>
    </row>
    <row r="51" spans="2:8" ht="15">
      <c r="B51" s="109"/>
      <c r="C51" s="110"/>
      <c r="D51" s="109"/>
      <c r="E51" s="109"/>
      <c r="F51" s="109"/>
      <c r="G51" s="111"/>
      <c r="H51" s="112"/>
    </row>
    <row r="52" spans="2:8" ht="15">
      <c r="B52" s="109"/>
      <c r="C52" s="110"/>
      <c r="D52" s="109"/>
      <c r="E52" s="109"/>
      <c r="F52" s="109"/>
      <c r="G52" s="111"/>
      <c r="H52" s="112"/>
    </row>
    <row r="53" spans="2:8" ht="15">
      <c r="B53" s="109"/>
      <c r="C53" s="110"/>
      <c r="D53" s="109"/>
      <c r="E53" s="109"/>
      <c r="F53" s="109"/>
      <c r="G53" s="111"/>
      <c r="H53" s="112"/>
    </row>
    <row r="54" ht="12.75">
      <c r="G54" s="111"/>
    </row>
    <row r="55" ht="12.75">
      <c r="G55" s="111"/>
    </row>
    <row r="56" ht="12.75">
      <c r="G56" s="111"/>
    </row>
    <row r="57" ht="12.75">
      <c r="G57" s="111"/>
    </row>
    <row r="58" ht="12.75">
      <c r="G58" s="111"/>
    </row>
    <row r="59" ht="12.75">
      <c r="G59" s="111"/>
    </row>
    <row r="60" ht="12.75">
      <c r="G60" s="111"/>
    </row>
    <row r="61" ht="12.75">
      <c r="G61" s="111"/>
    </row>
    <row r="62" ht="12.75">
      <c r="G62" s="111"/>
    </row>
    <row r="63" ht="12.75">
      <c r="G63" s="111"/>
    </row>
    <row r="64" ht="12.75">
      <c r="G64" s="111"/>
    </row>
    <row r="65" ht="12.75">
      <c r="G65" s="111"/>
    </row>
    <row r="66" ht="12.75">
      <c r="G66" s="111"/>
    </row>
    <row r="67" ht="12.75">
      <c r="G67" s="111"/>
    </row>
    <row r="68" ht="12.75">
      <c r="G68" s="111"/>
    </row>
    <row r="69" ht="12.75">
      <c r="G69" s="111"/>
    </row>
    <row r="70" ht="12.75">
      <c r="G70" s="111"/>
    </row>
    <row r="71" ht="12.75">
      <c r="G71" s="111"/>
    </row>
    <row r="72" ht="12.75">
      <c r="G72" s="111"/>
    </row>
    <row r="73" ht="12.75">
      <c r="G73" s="111"/>
    </row>
    <row r="74" ht="12.75">
      <c r="G74" s="111"/>
    </row>
    <row r="75" ht="12.75">
      <c r="G75" s="111"/>
    </row>
    <row r="76" ht="12.75">
      <c r="G76" s="111"/>
    </row>
    <row r="77" ht="12.75">
      <c r="G77" s="111"/>
    </row>
    <row r="78" ht="12.75">
      <c r="G78" s="111"/>
    </row>
    <row r="79" ht="12.75">
      <c r="G79" s="111"/>
    </row>
    <row r="80" ht="12.75">
      <c r="G80" s="111"/>
    </row>
    <row r="81" ht="12.75">
      <c r="G81" s="111"/>
    </row>
    <row r="82" ht="12.75">
      <c r="G82" s="111"/>
    </row>
    <row r="83" ht="12.75">
      <c r="G83" s="111"/>
    </row>
    <row r="84" ht="12.75">
      <c r="G84" s="111"/>
    </row>
    <row r="85" ht="12.75">
      <c r="G85" s="111"/>
    </row>
    <row r="86" ht="12.75">
      <c r="G86" s="111"/>
    </row>
    <row r="87" ht="12.75">
      <c r="G87" s="111"/>
    </row>
    <row r="88" ht="12.75">
      <c r="G88" s="111"/>
    </row>
    <row r="89" ht="12.75">
      <c r="G89" s="111"/>
    </row>
    <row r="90" ht="12.75">
      <c r="G90" s="111"/>
    </row>
    <row r="91" ht="12.75">
      <c r="G91" s="111"/>
    </row>
    <row r="92" ht="12.75">
      <c r="G92" s="111"/>
    </row>
    <row r="93" ht="12.75">
      <c r="G93" s="111"/>
    </row>
    <row r="94" ht="12.75">
      <c r="G94" s="111"/>
    </row>
    <row r="95" ht="12.75">
      <c r="G95" s="111"/>
    </row>
    <row r="96" ht="12.75">
      <c r="G96" s="111"/>
    </row>
    <row r="97" ht="12.75">
      <c r="G97" s="111"/>
    </row>
    <row r="98" ht="12.75">
      <c r="G98" s="111"/>
    </row>
    <row r="99" ht="12.75">
      <c r="G99" s="111"/>
    </row>
    <row r="100" ht="12.75">
      <c r="G100" s="111"/>
    </row>
    <row r="101" ht="12.75">
      <c r="G101" s="111"/>
    </row>
    <row r="102" ht="12.75">
      <c r="G102" s="111"/>
    </row>
    <row r="103" ht="12.75">
      <c r="G103" s="111"/>
    </row>
    <row r="104" ht="12.75">
      <c r="G104" s="111"/>
    </row>
    <row r="105" ht="12.75">
      <c r="G105" s="111"/>
    </row>
    <row r="106" ht="12.75">
      <c r="G106" s="111"/>
    </row>
    <row r="107" ht="12.75">
      <c r="G107" s="111"/>
    </row>
    <row r="108" ht="12.75">
      <c r="G108" s="111"/>
    </row>
    <row r="109" ht="12.75">
      <c r="G109" s="111"/>
    </row>
    <row r="110" ht="12.75">
      <c r="G110" s="111"/>
    </row>
    <row r="111" ht="12.75">
      <c r="G111" s="111"/>
    </row>
    <row r="112" ht="12.75">
      <c r="G112" s="111"/>
    </row>
    <row r="113" ht="12.75">
      <c r="G113" s="111"/>
    </row>
    <row r="114" ht="12.75">
      <c r="G114" s="111"/>
    </row>
    <row r="115" ht="12.75">
      <c r="G115" s="111"/>
    </row>
    <row r="116" ht="12.75">
      <c r="G116" s="111"/>
    </row>
    <row r="117" ht="12.75">
      <c r="G117" s="111"/>
    </row>
    <row r="118" ht="12.75">
      <c r="G118" s="111"/>
    </row>
    <row r="119" ht="12.75">
      <c r="G119" s="111"/>
    </row>
    <row r="120" ht="12.75">
      <c r="G120" s="111"/>
    </row>
    <row r="121" ht="12.75">
      <c r="G121" s="111"/>
    </row>
    <row r="122" ht="12.75">
      <c r="G122" s="111"/>
    </row>
    <row r="123" ht="12.75">
      <c r="G123" s="111"/>
    </row>
    <row r="124" ht="12.75">
      <c r="G124" s="111"/>
    </row>
    <row r="125" ht="12.75">
      <c r="G125" s="111"/>
    </row>
    <row r="126" ht="12.75">
      <c r="G126" s="111"/>
    </row>
    <row r="127" ht="12.75">
      <c r="G127" s="111"/>
    </row>
    <row r="128" ht="12.75">
      <c r="G128" s="111"/>
    </row>
    <row r="129" ht="12.75">
      <c r="G129" s="111"/>
    </row>
    <row r="130" ht="12.75">
      <c r="G130" s="111"/>
    </row>
    <row r="131" ht="12.75">
      <c r="G131" s="111"/>
    </row>
    <row r="132" ht="12.75">
      <c r="G132" s="111"/>
    </row>
    <row r="133" ht="12.75">
      <c r="G133" s="111"/>
    </row>
    <row r="134" ht="12.75">
      <c r="G134" s="111"/>
    </row>
    <row r="135" ht="12.75">
      <c r="G135" s="111"/>
    </row>
    <row r="136" ht="12.75">
      <c r="G136" s="111"/>
    </row>
    <row r="137" ht="12.75">
      <c r="G137" s="111"/>
    </row>
    <row r="138" ht="12.75">
      <c r="G138" s="111"/>
    </row>
    <row r="139" ht="12.75">
      <c r="G139" s="111"/>
    </row>
    <row r="140" ht="12.75">
      <c r="G140" s="111"/>
    </row>
    <row r="141" ht="12.75">
      <c r="G141" s="111"/>
    </row>
    <row r="142" ht="12.75">
      <c r="G142" s="111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Budget</cp:lastModifiedBy>
  <dcterms:created xsi:type="dcterms:W3CDTF">2007-04-12T17:45:27Z</dcterms:created>
  <dcterms:modified xsi:type="dcterms:W3CDTF">2007-05-31T21:34:39Z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