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2120" windowHeight="9120" activeTab="0"/>
  </bookViews>
  <sheets>
    <sheet name="Financial Plan" sheetId="1" r:id="rId1"/>
    <sheet name="Notes" sheetId="2" r:id="rId2"/>
  </sheets>
  <definedNames>
    <definedName name="_xlnm.Print_Area" localSheetId="0">'Financial Plan'!$A$1:$G$112</definedName>
    <definedName name="_xlnm.Print_Area" localSheetId="1">'Notes'!$B$4:$N$165</definedName>
    <definedName name="_xlnm.Print_Titles" localSheetId="0">'Financial Plan'!$1:$1</definedName>
    <definedName name="_xlnm.Print_Titles" localSheetId="1">'Notes'!$1:$3</definedName>
  </definedNames>
  <calcPr fullCalcOnLoad="1"/>
</workbook>
</file>

<file path=xl/sharedStrings.xml><?xml version="1.0" encoding="utf-8"?>
<sst xmlns="http://schemas.openxmlformats.org/spreadsheetml/2006/main" count="273" uniqueCount="256">
  <si>
    <t>2009 Adopted</t>
  </si>
  <si>
    <t>2010 Proposed</t>
  </si>
  <si>
    <t>2011 Estimate</t>
  </si>
  <si>
    <t>2012 Estimate</t>
  </si>
  <si>
    <t>BEGINNING FUND BALANCE</t>
  </si>
  <si>
    <t xml:space="preserve">   Property Taxes</t>
  </si>
  <si>
    <t xml:space="preserve">   Sales Tax</t>
  </si>
  <si>
    <t xml:space="preserve">   Interest Earnings</t>
  </si>
  <si>
    <t xml:space="preserve">   Other Revenues</t>
  </si>
  <si>
    <t xml:space="preserve">   Intergovernmental Receipts - Contracts</t>
  </si>
  <si>
    <t xml:space="preserve">   Interfund Receipts</t>
  </si>
  <si>
    <t xml:space="preserve">   Supplemental New Revenue (incl. Corrections)</t>
  </si>
  <si>
    <t>CX REVENUE SUBTOTAL</t>
  </si>
  <si>
    <t xml:space="preserve">  Inmate Welfare Fund</t>
  </si>
  <si>
    <t xml:space="preserve">  CFSA Revenues</t>
  </si>
  <si>
    <t xml:space="preserve">  Sales Tax Reserve</t>
  </si>
  <si>
    <t>GENERAL FUND REVENUE TOTAL</t>
  </si>
  <si>
    <t>EXPENDITURES</t>
  </si>
  <si>
    <t xml:space="preserve">    Essbase Expenditures Subtotal</t>
  </si>
  <si>
    <t xml:space="preserve">   Removal of double budget of CFSA to CSD</t>
  </si>
  <si>
    <t xml:space="preserve">   Removal of double count of STA</t>
  </si>
  <si>
    <t>Adjusted Essbase Expenditures - Subtotal</t>
  </si>
  <si>
    <t>Removal of COLA / Merit / Executive Labor Strategy</t>
  </si>
  <si>
    <t>Change in COLA from 5.5% to 4.88%</t>
  </si>
  <si>
    <t>Contra for Lifeboat</t>
  </si>
  <si>
    <t>Non Essbase Expenditures - Subtotal</t>
  </si>
  <si>
    <t xml:space="preserve">   Operating Supplementals - Revenue Backed</t>
  </si>
  <si>
    <t xml:space="preserve">   Op Supp - From Fund Balance</t>
  </si>
  <si>
    <t xml:space="preserve">   Encumbrance Carryover</t>
  </si>
  <si>
    <t xml:space="preserve">   CIP Carryover</t>
  </si>
  <si>
    <t>Reduction to balance</t>
  </si>
  <si>
    <t>CX FUND EXP SUBTOTAL</t>
  </si>
  <si>
    <t xml:space="preserve">    CFS Expenditures</t>
  </si>
  <si>
    <t xml:space="preserve">    Additional Gap Adj</t>
  </si>
  <si>
    <t xml:space="preserve">    Inmate Welfare Fund</t>
  </si>
  <si>
    <t>GF EXPENDITURE TOTAL</t>
  </si>
  <si>
    <t xml:space="preserve">   Sales Tax Reserve FB Transfer</t>
  </si>
  <si>
    <t xml:space="preserve">   CFSA FB Transfer</t>
  </si>
  <si>
    <t>ENDING FUND BALANCE</t>
  </si>
  <si>
    <t>RESERVES AND DESIGNATIONS</t>
  </si>
  <si>
    <t xml:space="preserve">   CX Encumbrances</t>
  </si>
  <si>
    <t xml:space="preserve">   CFSA Encumbrances</t>
  </si>
  <si>
    <t xml:space="preserve">   Reappropriation</t>
  </si>
  <si>
    <t>Designations</t>
  </si>
  <si>
    <t xml:space="preserve">   Prepayment</t>
  </si>
  <si>
    <t xml:space="preserve">   Loans </t>
  </si>
  <si>
    <t xml:space="preserve">   Animal Control</t>
  </si>
  <si>
    <t xml:space="preserve">   Crime Victim Compensation Program</t>
  </si>
  <si>
    <t xml:space="preserve">   Drug Enforcement Program</t>
  </si>
  <si>
    <t xml:space="preserve">   Anti-Profiteering Program</t>
  </si>
  <si>
    <t xml:space="preserve">   Dispute Resolution</t>
  </si>
  <si>
    <t xml:space="preserve">   Sheriff Laptop Replacement</t>
  </si>
  <si>
    <t xml:space="preserve">   Real Property Title Insurance</t>
  </si>
  <si>
    <t>Subfund Balances</t>
  </si>
  <si>
    <t xml:space="preserve">   Inmate Welfare Fund Balance</t>
  </si>
  <si>
    <t xml:space="preserve">   CFS Fund Balance</t>
  </si>
  <si>
    <t xml:space="preserve">   Ex-CJ Fund Balance</t>
  </si>
  <si>
    <t>Existing Reserves</t>
  </si>
  <si>
    <t xml:space="preserve">   Salary &amp; Wage</t>
  </si>
  <si>
    <t xml:space="preserve">   Technology Project Reserve</t>
  </si>
  <si>
    <t xml:space="preserve">    KCSO FMP</t>
  </si>
  <si>
    <t xml:space="preserve">   CIP Capital Supplemental Reserve</t>
  </si>
  <si>
    <t>2007 Adopted Budget Reserves</t>
  </si>
  <si>
    <t>UGA Parks for Future Annexation</t>
  </si>
  <si>
    <t>2008 Adopted Budget Reserves</t>
  </si>
  <si>
    <t>2009 Adopted Budget Reserves</t>
  </si>
  <si>
    <t>Mitigation Reserve</t>
  </si>
  <si>
    <t>TOTAL RESERVES AND DESIGNATIONS</t>
  </si>
  <si>
    <t>ENDING UNDESIGNATED FUND BALANCE</t>
  </si>
  <si>
    <t>Fund Balance as % of Revenues</t>
  </si>
  <si>
    <t>EXCESS OVER/(UNDER) 6% MINIMUM</t>
  </si>
  <si>
    <t xml:space="preserve">  Gap Accounting Adjustments - Unrealized Gains Inv/Donations</t>
  </si>
  <si>
    <t xml:space="preserve">  Removal of Double Count of CFSA Revenues</t>
  </si>
  <si>
    <t>2009 Estimated</t>
  </si>
  <si>
    <t xml:space="preserve">2010 Proposed General Fund Financial Plan </t>
  </si>
  <si>
    <t>Footnotes</t>
  </si>
  <si>
    <t>(a)</t>
  </si>
  <si>
    <t>The 2008 Actual column reflects actual amounts as reported in the 2008 unaudited Comprehensive Annual Financial</t>
  </si>
  <si>
    <t>Report (CAFR).</t>
  </si>
  <si>
    <t>(b)</t>
  </si>
  <si>
    <t>Revenue estimates for 2009 - 2012 are based on the following assumptions.  The percentages indicate the expected</t>
  </si>
  <si>
    <t>annual percent change over the prior year, except for interest earnings, which is stated as the projected annual rate of</t>
  </si>
  <si>
    <t>return. The 2009 Sales Tax rate has been adjusted for the portion formerly dedicated to the Sales Tax Reserve.</t>
  </si>
  <si>
    <t>Property Tax (net of debt service)</t>
  </si>
  <si>
    <t>Actuals</t>
  </si>
  <si>
    <t>Sales Tax</t>
  </si>
  <si>
    <t>Interest Earnings</t>
  </si>
  <si>
    <t>All Other</t>
  </si>
  <si>
    <t>Individual Estimates</t>
  </si>
  <si>
    <t>(c)</t>
  </si>
  <si>
    <t>The debt service schedule for 2008 - 2012 is based on the following table:</t>
  </si>
  <si>
    <t>(in millions)</t>
  </si>
  <si>
    <t>Debt Service Elements</t>
  </si>
  <si>
    <t>Existing Debt Issues</t>
  </si>
  <si>
    <t>2010 Debt Issuance (IRIS/TESS, Other)</t>
  </si>
  <si>
    <t>2011 Debt Reserves (Flood, Other)</t>
  </si>
  <si>
    <t xml:space="preserve">2012 Debt Reserve </t>
  </si>
  <si>
    <t>Total Debt Service</t>
  </si>
  <si>
    <t>(d)</t>
  </si>
  <si>
    <t>Based on current projections, debt service expense will exceed the debt cap by $750 thousand in 2011 and $1.2 million in</t>
  </si>
  <si>
    <t>2012. This could be resolved by either using one-time money to fund 2010 CIP projects or restructure the debt</t>
  </si>
  <si>
    <t>repayment schedules on new projects.</t>
  </si>
  <si>
    <t>(e)</t>
  </si>
  <si>
    <t>In the 2005 Adopted Budget, the former Criminal Justice Fund was consolidated into the General</t>
  </si>
  <si>
    <t xml:space="preserve">Fund.  Those revenues and expenditures are shown separately in this financial plan.  </t>
  </si>
  <si>
    <t>(f)</t>
  </si>
  <si>
    <t>Revenue associated with Bond Anticipation Notes expected to be issued in November/December 2009 as a temporary</t>
  </si>
  <si>
    <t>funding source to address the risks in the event of a Green River flood. A subsequent 10 year LTGO Bond is currently</t>
  </si>
  <si>
    <t>assumed to be issued in 2011 that will be used to retire the Bond Anticipation Notes with debt service payments beginning</t>
  </si>
  <si>
    <t>in 2011.</t>
  </si>
  <si>
    <t>(g)</t>
  </si>
  <si>
    <t>2009 Operating Expenditures</t>
  </si>
  <si>
    <t>Adopted Budget</t>
  </si>
  <si>
    <t>2008 Carryovers</t>
  </si>
  <si>
    <t>Other Supplemental Activity</t>
  </si>
  <si>
    <t>Flood Supplemental</t>
  </si>
  <si>
    <t>Total</t>
  </si>
  <si>
    <t>(h)</t>
  </si>
  <si>
    <t>2009 CIP/Other Contributions</t>
  </si>
  <si>
    <t>2008 CIP Carryovers/corrections</t>
  </si>
  <si>
    <t>Major Maintenance</t>
  </si>
  <si>
    <t>General Government CIP</t>
  </si>
  <si>
    <t>OIRM CIP</t>
  </si>
  <si>
    <t>Public Transportation</t>
  </si>
  <si>
    <t>(i)</t>
  </si>
  <si>
    <t>2010 CIP/Other Contributions</t>
  </si>
  <si>
    <t>(j)</t>
  </si>
  <si>
    <t>Reflects OPD contracts for the second half of 2009. For the first half of 2009 and all other years OPD contracts are</t>
  </si>
  <si>
    <t>reflected in the "Operating Expenditures" line. This amount was appropriated in a supplemental budget ordinance in</t>
  </si>
  <si>
    <t xml:space="preserve">2009, and not part of the initial 2009 Adopted Budget.  It is included to aide cross-year comparisons. </t>
  </si>
  <si>
    <t>(k)</t>
  </si>
  <si>
    <t>2009 savings were achieved through the implementation of a ten-day building and/or operational closure program, resulting in</t>
  </si>
  <si>
    <t>labor furloughs. The 2010 budget is balanced assuming a similar level of savings will be achieved through operational</t>
  </si>
  <si>
    <t>shutdowns as was adopted for 2009.</t>
  </si>
  <si>
    <t>(l)</t>
  </si>
  <si>
    <t>The General Fund Financial Plan assumes an underexpenditure rate of 2.0% of total expenditures.  The 2010 Proposed Budget</t>
  </si>
  <si>
    <t>includes a 1.5% underexpenditure contra in General Fund operating budgets which are directly budgeted for within those</t>
  </si>
  <si>
    <t>departments.  A remaining central contra of 0.5% is being held for those departments in the General Fund Financial Plan, for a</t>
  </si>
  <si>
    <t>total assumption of 2.0% underexpenditure. For General Fund transfer budgets, the full 2.0% underexpenditure is directly</t>
  </si>
  <si>
    <t>budgeted within those departments. A list of agencies exempt or partially exempt from the underexpenditure requirement is</t>
  </si>
  <si>
    <t>provided below:</t>
  </si>
  <si>
    <t>Agencies exempt from 2.0% underexpenditure:</t>
  </si>
  <si>
    <t>Agencies partially exempt:</t>
  </si>
  <si>
    <t>Drug Enforcement Forfeits</t>
  </si>
  <si>
    <t>Sheriff</t>
  </si>
  <si>
    <t>Antiprofiteering</t>
  </si>
  <si>
    <t>Prosecuting Attorney's Office</t>
  </si>
  <si>
    <t>State Auditor</t>
  </si>
  <si>
    <t>District Court</t>
  </si>
  <si>
    <t>Executive Contingency</t>
  </si>
  <si>
    <t>GF Transfers</t>
  </si>
  <si>
    <t>Internal Support</t>
  </si>
  <si>
    <t>Jail Health Services</t>
  </si>
  <si>
    <t>Finance - GF</t>
  </si>
  <si>
    <t>Dept. of Adult and Juvenile Detention</t>
  </si>
  <si>
    <t>Public Defense</t>
  </si>
  <si>
    <t>(m)</t>
  </si>
  <si>
    <t>Expenditure estimates for 2011 - 2012 are based on the following assumptions.  The percentages indicate the expected annual</t>
  </si>
  <si>
    <t>percentage change over the previous year. The assumed flex rate percentage increase reflects actuarial projections based on</t>
  </si>
  <si>
    <t>current plan design. The 22.8% increase in "All Others" is primarily due to restoring the General Fund CIP Transfer for Major</t>
  </si>
  <si>
    <t>Maintenance and Building Repair to fully funded levels.</t>
  </si>
  <si>
    <t>Labor</t>
  </si>
  <si>
    <t>As Proposed</t>
  </si>
  <si>
    <t>Benefits</t>
  </si>
  <si>
    <t>Services/Other Charges</t>
  </si>
  <si>
    <t>All Others</t>
  </si>
  <si>
    <t>(n)</t>
  </si>
  <si>
    <t>The 2009 Estimated numbers have been adjusted to reflect 2009 supplementals as noted in the 2nd Quarter Report plus</t>
  </si>
  <si>
    <t>any subsequent transmittals. In addition, the revised numbers include an amendment made to the Second Quarter</t>
  </si>
  <si>
    <t>Omnibus supplemental.</t>
  </si>
  <si>
    <t>(o)</t>
  </si>
  <si>
    <t>In the Second Quarter Report the Outyear Deficit Reduction Reserve was $4.2 million. The incremenatal increase beyond that</t>
  </si>
  <si>
    <t>figure is a result an ammendment to the Second Quarter Omnibus supplemental, release of Salary and Wage reserves, and the</t>
  </si>
  <si>
    <t>release of the Truancy Reserve. The entire Outyear Deficit Reduction Reserve is released in 2010 in order to balance the 2010</t>
  </si>
  <si>
    <t>budget.</t>
  </si>
  <si>
    <t>(p)</t>
  </si>
  <si>
    <t>The Animal Control Transition Reserve is intended to help facilitate the transition of animal control services to a non-profit</t>
  </si>
  <si>
    <t>organization.  King County is in discussions with groups that might be interested in assuming this function. Money may be</t>
  </si>
  <si>
    <t>needed to provide a facility and/or incur other costs to transition to a new business model and respond to the imminent</t>
  </si>
  <si>
    <t>risk of potential flooding from the Green River.</t>
  </si>
  <si>
    <t>(q)</t>
  </si>
  <si>
    <t>The Executive is pursuing opportunities to transition unincorporated local parks to cities, non-profit groups, or other community</t>
  </si>
  <si>
    <t>organizations in order to keep these facilities open. The one-time money is set aside in order to assist with this transition.</t>
  </si>
  <si>
    <t>(r)</t>
  </si>
  <si>
    <t xml:space="preserve">Money is set aside to provide mitigation for habitation issues facing the Juvenile Justice Facility.  Such steps may include use of </t>
  </si>
  <si>
    <t>temporary facilities and interim work on the existing facility to enable continued use while long-term planning continues.</t>
  </si>
  <si>
    <t>(s)</t>
  </si>
  <si>
    <t>King County faces an unknown challenge related to the potential for flooding in the Green River Valley.  If a flooding event occurs,</t>
  </si>
  <si>
    <t>the county will experience increased costs and decreased revenue, as business activity in the area will be stopped or severely</t>
  </si>
  <si>
    <t xml:space="preserve">interrupted for an unknown duration.  This money is intended to offset revenue declines associated with the a flood event. </t>
  </si>
  <si>
    <t>Alternatively, if the county determines in the future that a flood event is unlikely, this money is then intended to pay down the debt</t>
  </si>
  <si>
    <t>incurred in relation to flood planning and mitigation efforts.</t>
  </si>
  <si>
    <t>(t)</t>
  </si>
  <si>
    <t>Largely as a result of severe investment losses in the state's retirement pool, retirement rates in 2012-2015 are anticipated to be</t>
  </si>
  <si>
    <t>much higher than previously thought.  While savings occur from low rates in 2010 and 2011 due to state legislative changes to</t>
  </si>
  <si>
    <t>the retirement rate calculation methodology, this is only a temporary savings, followed by faster than anticipated climbs in</t>
  </si>
  <si>
    <t>retirement rates.  As an example, PERS II employer contribution rates are anticipated to more than double between 2010 and</t>
  </si>
  <si>
    <t>2013, climbing even higher in later years.  The Washington State Office of the State Actuary reports retirement rates may</t>
  </si>
  <si>
    <t>increase over five and half times over the next five years under a pessimistic scenario. The County will face difficulty in meeting</t>
  </si>
  <si>
    <t>its obligations in the future if steps are not taken now.</t>
  </si>
  <si>
    <t>(u)</t>
  </si>
  <si>
    <t>King County has other post-employment benefits (OPEB) liabilities related to healthcare costs for its early retirement program</t>
  </si>
  <si>
    <t>and employees in the Law Enforcement Officers and Fire Fighters I (LEOFF I) retirement program.  King County, like most other</t>
  </si>
  <si>
    <t>government entities, has traditionally operated on a pay-as-you-go basis.  This method does not capture future costs that will be</t>
  </si>
  <si>
    <t>incurred after the employee retires. Upon retirement, the county begins to pay actual OPEB costs, which may take place over</t>
  </si>
  <si>
    <t xml:space="preserve">several years and lowers the outstanding actuarial liability.  For example, LEOFF-I retirees are eligible for county healthcare </t>
  </si>
  <si>
    <t>coverage for life.  King County will continue to pay health care costs for these employees long after they retire.  Liabilities related</t>
  </si>
  <si>
    <t>to early retirement would continue so long as the county offers this program.</t>
  </si>
  <si>
    <t>At the end of 2008, the county had an OPEB unfunded actuarial accrued liability of $145.4 million.  Of this, over $67 million (46%)</t>
  </si>
  <si>
    <t>is related to LEOFF-I retiree medical benefits that will be paid over time (all General Fund).  Under GASB-45 rules, in 2007 and</t>
  </si>
  <si>
    <t>2008 the annual required contributions were $11.8 million each year.  The county, continuing to operate on a pay-as-you-go</t>
  </si>
  <si>
    <t>basis, paid only $5.1 million in 2007 and $3.2 million in 2008.  As of the beginning of 2009, the county should have $15.1 million</t>
  </si>
  <si>
    <t>set aside to pay for future OPEB costs (approximately $10 million of this is General Fund).  This amount will increase each year</t>
  </si>
  <si>
    <t>over the next several years. Starting in 2011, a reserve of $4.0 million growing over time has been established for this purpose.</t>
  </si>
  <si>
    <t>(v)</t>
  </si>
  <si>
    <t>Other Reserves include the following for each of the years (in millions):</t>
  </si>
  <si>
    <t>2008 Actuals</t>
  </si>
  <si>
    <t>2009 Revised</t>
  </si>
  <si>
    <t>2011 Projected</t>
  </si>
  <si>
    <t>2012 Projected</t>
  </si>
  <si>
    <t xml:space="preserve">Loans </t>
  </si>
  <si>
    <t>Animal Control</t>
  </si>
  <si>
    <t>Crime Victim Compensation Program</t>
  </si>
  <si>
    <t>Drug Enforcement Program</t>
  </si>
  <si>
    <t>Anti-Profiteering Program</t>
  </si>
  <si>
    <t>Dispute Resolution</t>
  </si>
  <si>
    <t>Sheriff Laptop Replacement</t>
  </si>
  <si>
    <t>Real Property Title Insurance</t>
  </si>
  <si>
    <t>Inmate Welfare Fund Balance</t>
  </si>
  <si>
    <t>Ex-CJ Fund Balance</t>
  </si>
  <si>
    <t>Salary &amp; Wage</t>
  </si>
  <si>
    <t>CIP Capital Supplemental Reserve</t>
  </si>
  <si>
    <t xml:space="preserve"> 2008 Carryovers/Sub fund balances</t>
  </si>
  <si>
    <t>Total "Other" Reserves</t>
  </si>
  <si>
    <r>
      <t>Unaudited          Pre-CAFR               2008 Actual</t>
    </r>
    <r>
      <rPr>
        <b/>
        <vertAlign val="superscript"/>
        <sz val="10"/>
        <rFont val="Arial"/>
        <family val="2"/>
      </rPr>
      <t xml:space="preserve"> (a)</t>
    </r>
  </si>
  <si>
    <r>
      <t xml:space="preserve">REVENUES </t>
    </r>
    <r>
      <rPr>
        <b/>
        <vertAlign val="superscript"/>
        <sz val="10"/>
        <rFont val="Arial"/>
        <family val="2"/>
      </rPr>
      <t>(b)</t>
    </r>
  </si>
  <si>
    <t xml:space="preserve">   Operating Supplementals-Exec. Contingency</t>
  </si>
  <si>
    <r>
      <t xml:space="preserve">   Outyear Deficit Reduction Reserve</t>
    </r>
    <r>
      <rPr>
        <vertAlign val="superscript"/>
        <sz val="10"/>
        <rFont val="Arial"/>
        <family val="2"/>
      </rPr>
      <t xml:space="preserve"> (o)</t>
    </r>
  </si>
  <si>
    <r>
      <t xml:space="preserve">   Debt Service</t>
    </r>
    <r>
      <rPr>
        <vertAlign val="superscript"/>
        <sz val="10"/>
        <rFont val="Arial"/>
        <family val="2"/>
      </rPr>
      <t xml:space="preserve"> (c) (d)</t>
    </r>
  </si>
  <si>
    <r>
      <t xml:space="preserve">   CJ Fund Revenues</t>
    </r>
    <r>
      <rPr>
        <vertAlign val="superscript"/>
        <sz val="10"/>
        <rFont val="Arial"/>
        <family val="2"/>
      </rPr>
      <t xml:space="preserve"> (e)</t>
    </r>
  </si>
  <si>
    <r>
      <t xml:space="preserve">   Flood BAN Revenue </t>
    </r>
    <r>
      <rPr>
        <vertAlign val="superscript"/>
        <sz val="10"/>
        <rFont val="Arial"/>
        <family val="2"/>
      </rPr>
      <t>(f)</t>
    </r>
  </si>
  <si>
    <r>
      <t xml:space="preserve">   Operating Budget </t>
    </r>
    <r>
      <rPr>
        <vertAlign val="superscript"/>
        <sz val="10"/>
        <rFont val="Arial"/>
        <family val="2"/>
      </rPr>
      <t>(g)(m)(n)</t>
    </r>
  </si>
  <si>
    <r>
      <t xml:space="preserve">   CJ Fund Expenditures </t>
    </r>
    <r>
      <rPr>
        <vertAlign val="superscript"/>
        <sz val="10"/>
        <rFont val="Arial"/>
        <family val="2"/>
      </rPr>
      <t>(e)(m)</t>
    </r>
  </si>
  <si>
    <r>
      <t xml:space="preserve">   CIP Budget (CX transfers) </t>
    </r>
    <r>
      <rPr>
        <vertAlign val="superscript"/>
        <sz val="10"/>
        <rFont val="Arial"/>
        <family val="2"/>
      </rPr>
      <t>(h)(i)(m)</t>
    </r>
  </si>
  <si>
    <r>
      <t xml:space="preserve">Shut Down of Operations </t>
    </r>
    <r>
      <rPr>
        <vertAlign val="superscript"/>
        <sz val="10"/>
        <rFont val="Arial"/>
        <family val="2"/>
      </rPr>
      <t>(k)</t>
    </r>
  </si>
  <si>
    <r>
      <t xml:space="preserve">   OPD Supplemental</t>
    </r>
    <r>
      <rPr>
        <vertAlign val="superscript"/>
        <sz val="10"/>
        <rFont val="Arial"/>
        <family val="2"/>
      </rPr>
      <t xml:space="preserve"> (j)</t>
    </r>
  </si>
  <si>
    <t>2010 Propossed PLANNING RESERVES</t>
  </si>
  <si>
    <r>
      <t xml:space="preserve">Animal Control Transition </t>
    </r>
    <r>
      <rPr>
        <vertAlign val="superscript"/>
        <sz val="10"/>
        <rFont val="Arial"/>
        <family val="2"/>
      </rPr>
      <t>(p)</t>
    </r>
  </si>
  <si>
    <r>
      <t xml:space="preserve">Parks Partnership </t>
    </r>
    <r>
      <rPr>
        <vertAlign val="superscript"/>
        <sz val="10"/>
        <rFont val="Arial"/>
        <family val="2"/>
      </rPr>
      <t>(q)</t>
    </r>
  </si>
  <si>
    <r>
      <t>Alder Facility Transition</t>
    </r>
    <r>
      <rPr>
        <vertAlign val="superscript"/>
        <sz val="10"/>
        <rFont val="Arial"/>
        <family val="2"/>
      </rPr>
      <t xml:space="preserve"> (r) </t>
    </r>
  </si>
  <si>
    <r>
      <t>Green River Flood Planning and Mitigation</t>
    </r>
    <r>
      <rPr>
        <vertAlign val="superscript"/>
        <sz val="10"/>
        <rFont val="Arial"/>
        <family val="2"/>
      </rPr>
      <t xml:space="preserve"> (s)</t>
    </r>
  </si>
  <si>
    <r>
      <t xml:space="preserve">Retirement Contribution Stabilization </t>
    </r>
    <r>
      <rPr>
        <vertAlign val="superscript"/>
        <sz val="10"/>
        <rFont val="Arial"/>
        <family val="2"/>
      </rPr>
      <t>(t)</t>
    </r>
  </si>
  <si>
    <r>
      <t xml:space="preserve">Other Post Employement Benefits Reserves </t>
    </r>
    <r>
      <rPr>
        <vertAlign val="superscript"/>
        <sz val="10"/>
        <rFont val="Arial"/>
        <family val="2"/>
      </rPr>
      <t>(u)</t>
    </r>
  </si>
  <si>
    <r>
      <t xml:space="preserve">   Operating Underexpenditures (0.5%)</t>
    </r>
    <r>
      <rPr>
        <vertAlign val="superscript"/>
        <sz val="10"/>
        <rFont val="Arial"/>
        <family val="2"/>
      </rPr>
      <t xml:space="preserve"> (l)</t>
    </r>
  </si>
  <si>
    <t>2010 Adopted</t>
  </si>
  <si>
    <t>Note: Outyear estimates were provided by the Office of Management and Budget based on the Proposed Executive 2010 Budget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</si>
</sst>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d\-mmm\-yyyy"/>
    <numFmt numFmtId="166" formatCode="_(* #,##0.0_);_(* \(#,##0.0\);_(* &quot;-&quot;??_);_(@_)"/>
    <numFmt numFmtId="167" formatCode="0.0,,;\(0.0,,\)"/>
    <numFmt numFmtId="168" formatCode="0.0%"/>
    <numFmt numFmtId="169" formatCode="#,##0.0"/>
    <numFmt numFmtId="170" formatCode="#,##0.0_);[Red]\(#,##0.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_(* #,##0_);[Red]_(* \(#,##0\);_(* &quot;-&quot;_);_(@_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 MT"/>
      <family val="0"/>
    </font>
    <font>
      <b/>
      <sz val="10"/>
      <color indexed="9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39"/>
      </bottom>
    </border>
    <border>
      <left>
        <color indexed="63"/>
      </left>
      <right>
        <color indexed="63"/>
      </right>
      <top>
        <color indexed="63"/>
      </top>
      <bottom style="dotted">
        <color indexed="39"/>
      </bottom>
    </border>
    <border>
      <left style="thin"/>
      <right style="thin"/>
      <top>
        <color indexed="63"/>
      </top>
      <bottom style="dotted">
        <color indexed="39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38" fontId="2" fillId="0" borderId="11" xfId="0" applyNumberFormat="1" applyFont="1" applyFill="1" applyBorder="1" applyAlignment="1">
      <alignment horizontal="center" wrapText="1"/>
    </xf>
    <xf numFmtId="38" fontId="2" fillId="0" borderId="12" xfId="0" applyNumberFormat="1" applyFont="1" applyFill="1" applyBorder="1" applyAlignment="1">
      <alignment horizontal="center" wrapText="1"/>
    </xf>
    <xf numFmtId="38" fontId="2" fillId="33" borderId="13" xfId="55" applyNumberFormat="1" applyFont="1" applyFill="1" applyBorder="1" applyAlignment="1">
      <alignment horizontal="left"/>
      <protection/>
    </xf>
    <xf numFmtId="38" fontId="2" fillId="33" borderId="14" xfId="42" applyNumberFormat="1" applyFont="1" applyFill="1" applyBorder="1" applyAlignment="1">
      <alignment horizontal="right"/>
    </xf>
    <xf numFmtId="38" fontId="2" fillId="33" borderId="15" xfId="42" applyNumberFormat="1" applyFont="1" applyFill="1" applyBorder="1" applyAlignment="1">
      <alignment horizontal="right"/>
    </xf>
    <xf numFmtId="38" fontId="4" fillId="0" borderId="16" xfId="55" applyNumberFormat="1" applyFont="1" applyFill="1" applyBorder="1" applyAlignment="1">
      <alignment horizontal="left"/>
      <protection/>
    </xf>
    <xf numFmtId="38" fontId="0" fillId="0" borderId="17" xfId="42" applyNumberFormat="1" applyFont="1" applyFill="1" applyBorder="1" applyAlignment="1">
      <alignment horizontal="right"/>
    </xf>
    <xf numFmtId="38" fontId="5" fillId="0" borderId="18" xfId="42" applyNumberFormat="1" applyFont="1" applyFill="1" applyBorder="1" applyAlignment="1">
      <alignment horizontal="right"/>
    </xf>
    <xf numFmtId="38" fontId="0" fillId="0" borderId="18" xfId="42" applyNumberFormat="1" applyFont="1" applyFill="1" applyBorder="1" applyAlignment="1">
      <alignment horizontal="right"/>
    </xf>
    <xf numFmtId="38" fontId="2" fillId="0" borderId="10" xfId="55" applyNumberFormat="1" applyFont="1" applyFill="1" applyBorder="1" applyAlignment="1">
      <alignment horizontal="left"/>
      <protection/>
    </xf>
    <xf numFmtId="38" fontId="0" fillId="0" borderId="11" xfId="42" applyNumberFormat="1" applyFont="1" applyFill="1" applyBorder="1" applyAlignment="1">
      <alignment horizontal="right"/>
    </xf>
    <xf numFmtId="38" fontId="5" fillId="0" borderId="12" xfId="42" applyNumberFormat="1" applyFont="1" applyFill="1" applyBorder="1" applyAlignment="1">
      <alignment horizontal="right"/>
    </xf>
    <xf numFmtId="38" fontId="0" fillId="0" borderId="12" xfId="42" applyNumberFormat="1" applyFont="1" applyFill="1" applyBorder="1" applyAlignment="1">
      <alignment horizontal="right"/>
    </xf>
    <xf numFmtId="38" fontId="0" fillId="0" borderId="0" xfId="55" applyNumberFormat="1" applyFont="1" applyFill="1" applyBorder="1" applyAlignment="1">
      <alignment horizontal="left"/>
      <protection/>
    </xf>
    <xf numFmtId="38" fontId="0" fillId="0" borderId="0" xfId="55" applyNumberFormat="1" applyFont="1" applyFill="1" applyBorder="1" applyAlignment="1" applyProtection="1">
      <alignment horizontal="left"/>
      <protection/>
    </xf>
    <xf numFmtId="38" fontId="0" fillId="0" borderId="0" xfId="55" applyNumberFormat="1" applyFont="1" applyFill="1" applyBorder="1" applyAlignment="1">
      <alignment horizontal="left" indent="1"/>
      <protection/>
    </xf>
    <xf numFmtId="38" fontId="0" fillId="0" borderId="17" xfId="55" applyNumberFormat="1" applyFont="1" applyFill="1" applyBorder="1" applyAlignment="1">
      <alignment horizontal="right"/>
      <protection/>
    </xf>
    <xf numFmtId="38" fontId="0" fillId="0" borderId="18" xfId="55" applyNumberFormat="1" applyFont="1" applyFill="1" applyBorder="1" applyAlignment="1">
      <alignment horizontal="right"/>
      <protection/>
    </xf>
    <xf numFmtId="38" fontId="2" fillId="0" borderId="13" xfId="55" applyNumberFormat="1" applyFont="1" applyFill="1" applyBorder="1" applyAlignment="1">
      <alignment horizontal="left"/>
      <protection/>
    </xf>
    <xf numFmtId="38" fontId="2" fillId="0" borderId="14" xfId="56" applyNumberFormat="1" applyFont="1" applyFill="1" applyBorder="1">
      <alignment/>
      <protection/>
    </xf>
    <xf numFmtId="38" fontId="2" fillId="0" borderId="15" xfId="56" applyNumberFormat="1" applyFont="1" applyFill="1" applyBorder="1">
      <alignment/>
      <protection/>
    </xf>
    <xf numFmtId="38" fontId="0" fillId="0" borderId="0" xfId="55" applyNumberFormat="1" applyFont="1" applyFill="1" applyBorder="1" applyAlignment="1" quotePrefix="1">
      <alignment horizontal="left"/>
      <protection/>
    </xf>
    <xf numFmtId="38" fontId="5" fillId="0" borderId="18" xfId="55" applyNumberFormat="1" applyFont="1" applyFill="1" applyBorder="1" applyAlignment="1">
      <alignment horizontal="right"/>
      <protection/>
    </xf>
    <xf numFmtId="38" fontId="0" fillId="0" borderId="17" xfId="55" applyNumberFormat="1" applyFont="1" applyFill="1" applyBorder="1">
      <alignment/>
      <protection/>
    </xf>
    <xf numFmtId="38" fontId="0" fillId="0" borderId="18" xfId="55" applyNumberFormat="1" applyFont="1" applyFill="1" applyBorder="1">
      <alignment/>
      <protection/>
    </xf>
    <xf numFmtId="38" fontId="0" fillId="0" borderId="17" xfId="0" applyNumberFormat="1" applyFont="1" applyFill="1" applyBorder="1" applyAlignment="1">
      <alignment/>
    </xf>
    <xf numFmtId="38" fontId="5" fillId="0" borderId="18" xfId="0" applyNumberFormat="1" applyFont="1" applyFill="1" applyBorder="1" applyAlignment="1">
      <alignment/>
    </xf>
    <xf numFmtId="38" fontId="0" fillId="0" borderId="18" xfId="0" applyNumberFormat="1" applyFont="1" applyFill="1" applyBorder="1" applyAlignment="1">
      <alignment/>
    </xf>
    <xf numFmtId="38" fontId="2" fillId="0" borderId="0" xfId="55" applyNumberFormat="1" applyFont="1" applyFill="1" applyBorder="1" applyAlignment="1">
      <alignment horizontal="left"/>
      <protection/>
    </xf>
    <xf numFmtId="38" fontId="2" fillId="0" borderId="17" xfId="0" applyNumberFormat="1" applyFont="1" applyFill="1" applyBorder="1" applyAlignment="1">
      <alignment/>
    </xf>
    <xf numFmtId="38" fontId="6" fillId="0" borderId="18" xfId="55" applyNumberFormat="1" applyFont="1" applyFill="1" applyBorder="1" applyAlignment="1">
      <alignment horizontal="right"/>
      <protection/>
    </xf>
    <xf numFmtId="38" fontId="2" fillId="0" borderId="18" xfId="55" applyNumberFormat="1" applyFont="1" applyFill="1" applyBorder="1" applyAlignment="1">
      <alignment horizontal="right"/>
      <protection/>
    </xf>
    <xf numFmtId="38" fontId="0" fillId="0" borderId="19" xfId="55" applyNumberFormat="1" applyFont="1" applyFill="1" applyBorder="1" applyAlignment="1">
      <alignment horizontal="right"/>
      <protection/>
    </xf>
    <xf numFmtId="38" fontId="2" fillId="0" borderId="20" xfId="55" applyNumberFormat="1" applyFont="1" applyFill="1" applyBorder="1" applyAlignment="1">
      <alignment horizontal="left"/>
      <protection/>
    </xf>
    <xf numFmtId="38" fontId="0" fillId="0" borderId="21" xfId="56" applyNumberFormat="1" applyFont="1" applyFill="1" applyBorder="1">
      <alignment/>
      <protection/>
    </xf>
    <xf numFmtId="38" fontId="5" fillId="0" borderId="19" xfId="56" applyNumberFormat="1" applyFont="1" applyFill="1" applyBorder="1">
      <alignment/>
      <protection/>
    </xf>
    <xf numFmtId="38" fontId="0" fillId="0" borderId="18" xfId="56" applyNumberFormat="1" applyFont="1" applyFill="1" applyBorder="1">
      <alignment/>
      <protection/>
    </xf>
    <xf numFmtId="38" fontId="5" fillId="0" borderId="18" xfId="56" applyNumberFormat="1" applyFont="1" applyFill="1" applyBorder="1">
      <alignment/>
      <protection/>
    </xf>
    <xf numFmtId="0" fontId="0" fillId="0" borderId="17" xfId="0" applyFont="1" applyFill="1" applyBorder="1" applyAlignment="1">
      <alignment/>
    </xf>
    <xf numFmtId="38" fontId="0" fillId="0" borderId="17" xfId="42" applyNumberFormat="1" applyFont="1" applyFill="1" applyBorder="1" applyAlignment="1">
      <alignment/>
    </xf>
    <xf numFmtId="38" fontId="5" fillId="0" borderId="18" xfId="42" applyNumberFormat="1" applyFont="1" applyFill="1" applyBorder="1" applyAlignment="1">
      <alignment/>
    </xf>
    <xf numFmtId="38" fontId="0" fillId="0" borderId="18" xfId="42" applyNumberFormat="1" applyFont="1" applyFill="1" applyBorder="1" applyAlignment="1">
      <alignment/>
    </xf>
    <xf numFmtId="164" fontId="5" fillId="0" borderId="18" xfId="42" applyNumberFormat="1" applyFont="1" applyFill="1" applyBorder="1" applyAlignment="1">
      <alignment/>
    </xf>
    <xf numFmtId="164" fontId="0" fillId="0" borderId="18" xfId="42" applyNumberFormat="1" applyFont="1" applyFill="1" applyBorder="1" applyAlignment="1">
      <alignment/>
    </xf>
    <xf numFmtId="38" fontId="2" fillId="0" borderId="22" xfId="55" applyNumberFormat="1" applyFont="1" applyFill="1" applyBorder="1" applyAlignment="1">
      <alignment horizontal="left"/>
      <protection/>
    </xf>
    <xf numFmtId="38" fontId="2" fillId="0" borderId="23" xfId="55" applyNumberFormat="1" applyFont="1" applyFill="1" applyBorder="1" applyAlignment="1">
      <alignment horizontal="right"/>
      <protection/>
    </xf>
    <xf numFmtId="38" fontId="6" fillId="0" borderId="24" xfId="42" applyNumberFormat="1" applyFont="1" applyFill="1" applyBorder="1" applyAlignment="1">
      <alignment horizontal="right"/>
    </xf>
    <xf numFmtId="38" fontId="2" fillId="0" borderId="24" xfId="42" applyNumberFormat="1" applyFont="1" applyFill="1" applyBorder="1" applyAlignment="1">
      <alignment horizontal="right"/>
    </xf>
    <xf numFmtId="38" fontId="2" fillId="0" borderId="24" xfId="56" applyNumberFormat="1" applyFont="1" applyFill="1" applyBorder="1">
      <alignment/>
      <protection/>
    </xf>
    <xf numFmtId="38" fontId="5" fillId="0" borderId="18" xfId="55" applyNumberFormat="1" applyFont="1" applyFill="1" applyBorder="1">
      <alignment/>
      <protection/>
    </xf>
    <xf numFmtId="38" fontId="2" fillId="0" borderId="13" xfId="55" applyNumberFormat="1" applyFont="1" applyFill="1" applyBorder="1">
      <alignment/>
      <protection/>
    </xf>
    <xf numFmtId="38" fontId="6" fillId="0" borderId="15" xfId="56" applyNumberFormat="1" applyFont="1" applyFill="1" applyBorder="1">
      <alignment/>
      <protection/>
    </xf>
    <xf numFmtId="38" fontId="0" fillId="0" borderId="0" xfId="55" applyNumberFormat="1" applyFont="1" applyFill="1">
      <alignment/>
      <protection/>
    </xf>
    <xf numFmtId="38" fontId="2" fillId="0" borderId="17" xfId="56" applyNumberFormat="1" applyFont="1" applyFill="1" applyBorder="1">
      <alignment/>
      <protection/>
    </xf>
    <xf numFmtId="38" fontId="6" fillId="0" borderId="18" xfId="56" applyNumberFormat="1" applyFont="1" applyFill="1" applyBorder="1">
      <alignment/>
      <protection/>
    </xf>
    <xf numFmtId="38" fontId="2" fillId="0" borderId="18" xfId="56" applyNumberFormat="1" applyFont="1" applyFill="1" applyBorder="1">
      <alignment/>
      <protection/>
    </xf>
    <xf numFmtId="38" fontId="2" fillId="33" borderId="14" xfId="0" applyNumberFormat="1" applyFont="1" applyFill="1" applyBorder="1" applyAlignment="1">
      <alignment/>
    </xf>
    <xf numFmtId="38" fontId="2" fillId="33" borderId="15" xfId="0" applyNumberFormat="1" applyFont="1" applyFill="1" applyBorder="1" applyAlignment="1">
      <alignment/>
    </xf>
    <xf numFmtId="38" fontId="6" fillId="0" borderId="18" xfId="0" applyNumberFormat="1" applyFont="1" applyFill="1" applyBorder="1" applyAlignment="1">
      <alignment/>
    </xf>
    <xf numFmtId="38" fontId="2" fillId="0" borderId="18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38" fontId="0" fillId="0" borderId="10" xfId="55" applyNumberFormat="1" applyFont="1" applyFill="1" applyBorder="1" applyAlignment="1">
      <alignment horizontal="left"/>
      <protection/>
    </xf>
    <xf numFmtId="38" fontId="0" fillId="0" borderId="11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8" fontId="0" fillId="0" borderId="12" xfId="0" applyNumberFormat="1" applyFont="1" applyFill="1" applyBorder="1" applyAlignment="1">
      <alignment/>
    </xf>
    <xf numFmtId="38" fontId="2" fillId="0" borderId="16" xfId="55" applyNumberFormat="1" applyFont="1" applyFill="1" applyBorder="1" applyAlignment="1">
      <alignment horizontal="left"/>
      <protection/>
    </xf>
    <xf numFmtId="0" fontId="0" fillId="0" borderId="11" xfId="0" applyFont="1" applyFill="1" applyBorder="1" applyAlignment="1">
      <alignment/>
    </xf>
    <xf numFmtId="164" fontId="0" fillId="0" borderId="18" xfId="42" applyNumberFormat="1" applyFont="1" applyFill="1" applyBorder="1" applyAlignment="1">
      <alignment horizontal="right"/>
    </xf>
    <xf numFmtId="38" fontId="2" fillId="0" borderId="0" xfId="55" applyNumberFormat="1" applyFont="1" applyFill="1" applyBorder="1" applyAlignment="1">
      <alignment horizontal="center"/>
      <protection/>
    </xf>
    <xf numFmtId="164" fontId="0" fillId="0" borderId="17" xfId="42" applyNumberFormat="1" applyFont="1" applyFill="1" applyBorder="1" applyAlignment="1">
      <alignment/>
    </xf>
    <xf numFmtId="38" fontId="2" fillId="0" borderId="0" xfId="55" applyNumberFormat="1" applyFont="1" applyFill="1" applyAlignment="1">
      <alignment horizontal="center"/>
      <protection/>
    </xf>
    <xf numFmtId="38" fontId="0" fillId="0" borderId="17" xfId="56" applyNumberFormat="1" applyFont="1" applyFill="1" applyBorder="1">
      <alignment/>
      <protection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0" fontId="2" fillId="0" borderId="17" xfId="0" applyNumberFormat="1" applyFont="1" applyFill="1" applyBorder="1" applyAlignment="1">
      <alignment/>
    </xf>
    <xf numFmtId="10" fontId="2" fillId="0" borderId="18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38" fontId="2" fillId="0" borderId="25" xfId="55" applyNumberFormat="1" applyFont="1" applyFill="1" applyBorder="1" applyAlignment="1">
      <alignment horizontal="left"/>
      <protection/>
    </xf>
    <xf numFmtId="38" fontId="2" fillId="0" borderId="26" xfId="42" applyNumberFormat="1" applyFont="1" applyFill="1" applyBorder="1" applyAlignment="1">
      <alignment horizontal="right"/>
    </xf>
    <xf numFmtId="38" fontId="2" fillId="0" borderId="27" xfId="42" applyNumberFormat="1" applyFont="1" applyFill="1" applyBorder="1" applyAlignment="1">
      <alignment horizontal="right"/>
    </xf>
    <xf numFmtId="38" fontId="5" fillId="0" borderId="18" xfId="0" applyNumberFormat="1" applyFont="1" applyFill="1" applyBorder="1" applyAlignment="1">
      <alignment horizontal="left"/>
    </xf>
    <xf numFmtId="38" fontId="0" fillId="0" borderId="18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164" fontId="0" fillId="0" borderId="17" xfId="42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 horizontal="right"/>
    </xf>
    <xf numFmtId="10" fontId="11" fillId="0" borderId="0" xfId="0" applyNumberFormat="1" applyFont="1" applyAlignment="1">
      <alignment/>
    </xf>
    <xf numFmtId="10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horizontal="right" wrapText="1"/>
    </xf>
    <xf numFmtId="169" fontId="11" fillId="0" borderId="0" xfId="0" applyNumberFormat="1" applyFont="1" applyFill="1" applyAlignment="1">
      <alignment/>
    </xf>
    <xf numFmtId="0" fontId="11" fillId="0" borderId="0" xfId="0" applyFont="1" applyBorder="1" applyAlignment="1">
      <alignment/>
    </xf>
    <xf numFmtId="169" fontId="11" fillId="0" borderId="10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4" fontId="11" fillId="0" borderId="0" xfId="0" applyNumberFormat="1" applyFont="1" applyFill="1" applyAlignment="1">
      <alignment/>
    </xf>
    <xf numFmtId="0" fontId="11" fillId="0" borderId="0" xfId="0" applyFont="1" applyAlignment="1">
      <alignment horizontal="left"/>
    </xf>
    <xf numFmtId="170" fontId="11" fillId="0" borderId="0" xfId="0" applyNumberFormat="1" applyFont="1" applyAlignment="1">
      <alignment/>
    </xf>
    <xf numFmtId="166" fontId="11" fillId="0" borderId="0" xfId="42" applyNumberFormat="1" applyFont="1" applyFill="1" applyBorder="1" applyAlignment="1">
      <alignment horizontal="right" wrapText="1"/>
    </xf>
    <xf numFmtId="166" fontId="11" fillId="0" borderId="10" xfId="42" applyNumberFormat="1" applyFont="1" applyFill="1" applyBorder="1" applyAlignment="1">
      <alignment horizontal="right" wrapText="1"/>
    </xf>
    <xf numFmtId="0" fontId="11" fillId="0" borderId="0" xfId="0" applyFont="1" applyAlignment="1">
      <alignment horizontal="center"/>
    </xf>
    <xf numFmtId="166" fontId="11" fillId="0" borderId="0" xfId="0" applyNumberFormat="1" applyFont="1" applyAlignment="1">
      <alignment/>
    </xf>
    <xf numFmtId="0" fontId="10" fillId="0" borderId="10" xfId="0" applyFont="1" applyBorder="1" applyAlignment="1">
      <alignment horizontal="center"/>
    </xf>
    <xf numFmtId="168" fontId="11" fillId="0" borderId="0" xfId="0" applyNumberFormat="1" applyFont="1" applyFill="1" applyAlignment="1">
      <alignment/>
    </xf>
    <xf numFmtId="168" fontId="11" fillId="0" borderId="0" xfId="0" applyNumberFormat="1" applyFont="1" applyFill="1" applyAlignment="1">
      <alignment horizontal="right"/>
    </xf>
    <xf numFmtId="0" fontId="13" fillId="0" borderId="0" xfId="0" applyFont="1" applyAlignment="1">
      <alignment/>
    </xf>
    <xf numFmtId="0" fontId="10" fillId="0" borderId="10" xfId="0" applyFont="1" applyBorder="1" applyAlignment="1">
      <alignment horizontal="center" wrapText="1"/>
    </xf>
    <xf numFmtId="38" fontId="10" fillId="0" borderId="10" xfId="0" applyNumberFormat="1" applyFont="1" applyBorder="1" applyAlignment="1">
      <alignment horizontal="center" wrapText="1"/>
    </xf>
    <xf numFmtId="38" fontId="10" fillId="0" borderId="10" xfId="0" applyNumberFormat="1" applyFont="1" applyFill="1" applyBorder="1" applyAlignment="1">
      <alignment horizontal="center" wrapText="1"/>
    </xf>
    <xf numFmtId="38" fontId="11" fillId="0" borderId="0" xfId="55" applyNumberFormat="1" applyFont="1" applyFill="1" applyBorder="1" applyAlignment="1">
      <alignment horizontal="left"/>
      <protection/>
    </xf>
    <xf numFmtId="166" fontId="11" fillId="0" borderId="0" xfId="42" applyNumberFormat="1" applyFont="1" applyFill="1" applyAlignment="1">
      <alignment horizontal="right"/>
    </xf>
    <xf numFmtId="38" fontId="11" fillId="0" borderId="0" xfId="55" applyNumberFormat="1" applyFont="1" applyFill="1">
      <alignment/>
      <protection/>
    </xf>
    <xf numFmtId="166" fontId="11" fillId="0" borderId="10" xfId="42" applyNumberFormat="1" applyFont="1" applyFill="1" applyBorder="1" applyAlignment="1">
      <alignment horizontal="right"/>
    </xf>
    <xf numFmtId="38" fontId="0" fillId="0" borderId="0" xfId="0" applyNumberFormat="1" applyAlignment="1">
      <alignment/>
    </xf>
    <xf numFmtId="164" fontId="0" fillId="0" borderId="0" xfId="42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38" fontId="0" fillId="0" borderId="18" xfId="42" applyNumberFormat="1" applyFont="1" applyFill="1" applyBorder="1" applyAlignment="1">
      <alignment horizontal="right"/>
    </xf>
    <xf numFmtId="164" fontId="7" fillId="0" borderId="18" xfId="42" applyNumberFormat="1" applyFont="1" applyFill="1" applyBorder="1" applyAlignment="1">
      <alignment/>
    </xf>
    <xf numFmtId="38" fontId="2" fillId="34" borderId="15" xfId="42" applyNumberFormat="1" applyFont="1" applyFill="1" applyBorder="1" applyAlignment="1">
      <alignment horizontal="right"/>
    </xf>
    <xf numFmtId="38" fontId="2" fillId="34" borderId="15" xfId="0" applyNumberFormat="1" applyFont="1" applyFill="1" applyBorder="1" applyAlignment="1">
      <alignment/>
    </xf>
    <xf numFmtId="0" fontId="1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etai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6"/>
  <sheetViews>
    <sheetView tabSelected="1" view="pageBreakPreview" zoomScale="80" zoomScaleNormal="80" zoomScaleSheetLayoutView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45.57421875" style="0" customWidth="1"/>
    <col min="2" max="2" width="16.28125" style="0" customWidth="1"/>
    <col min="3" max="4" width="14.57421875" style="0" customWidth="1"/>
    <col min="5" max="5" width="14.57421875" style="127" customWidth="1"/>
    <col min="6" max="7" width="14.57421875" style="0" customWidth="1"/>
    <col min="9" max="9" width="11.7109375" style="0" bestFit="1" customWidth="1"/>
  </cols>
  <sheetData>
    <row r="1" spans="1:7" ht="39" customHeight="1">
      <c r="A1" s="1">
        <v>16717</v>
      </c>
      <c r="B1" s="2" t="s">
        <v>234</v>
      </c>
      <c r="C1" s="3" t="s">
        <v>0</v>
      </c>
      <c r="D1" s="3" t="s">
        <v>73</v>
      </c>
      <c r="E1" s="3" t="s">
        <v>254</v>
      </c>
      <c r="F1" s="3" t="s">
        <v>2</v>
      </c>
      <c r="G1" s="3" t="s">
        <v>3</v>
      </c>
    </row>
    <row r="2" spans="1:7" ht="12.75">
      <c r="A2" s="4" t="s">
        <v>4</v>
      </c>
      <c r="B2" s="5">
        <v>140648438.92999995</v>
      </c>
      <c r="C2" s="6">
        <v>69191555.4749999</v>
      </c>
      <c r="D2" s="6">
        <v>97226741.45999992</v>
      </c>
      <c r="E2" s="130">
        <f>D65</f>
        <v>57946706.45999992</v>
      </c>
      <c r="F2" s="6">
        <v>59622804.126666546</v>
      </c>
      <c r="G2" s="6">
        <v>71933028.39957523</v>
      </c>
    </row>
    <row r="3" spans="1:7" ht="12.75">
      <c r="A3" s="7"/>
      <c r="B3" s="8"/>
      <c r="C3" s="9"/>
      <c r="D3" s="10"/>
      <c r="E3" s="10"/>
      <c r="F3" s="10"/>
      <c r="G3" s="10"/>
    </row>
    <row r="4" spans="1:7" ht="14.25">
      <c r="A4" s="11" t="s">
        <v>235</v>
      </c>
      <c r="B4" s="12"/>
      <c r="C4" s="13"/>
      <c r="D4" s="14"/>
      <c r="E4" s="14"/>
      <c r="F4" s="14"/>
      <c r="G4" s="14"/>
    </row>
    <row r="5" spans="1:7" ht="12.75">
      <c r="A5" s="15" t="s">
        <v>5</v>
      </c>
      <c r="B5" s="8">
        <v>274865068</v>
      </c>
      <c r="C5" s="9">
        <v>282222052</v>
      </c>
      <c r="D5" s="10">
        <v>282364497</v>
      </c>
      <c r="E5" s="10">
        <v>289511069</v>
      </c>
      <c r="F5" s="10">
        <v>294093949</v>
      </c>
      <c r="G5" s="10">
        <v>299690124</v>
      </c>
    </row>
    <row r="6" spans="1:7" ht="14.25">
      <c r="A6" s="15" t="s">
        <v>238</v>
      </c>
      <c r="B6" s="8">
        <v>-19939936</v>
      </c>
      <c r="C6" s="9">
        <v>-21809903</v>
      </c>
      <c r="D6" s="10">
        <v>-21809903</v>
      </c>
      <c r="E6" s="10">
        <v>-22847444</v>
      </c>
      <c r="F6" s="10">
        <v>-27164776</v>
      </c>
      <c r="G6" s="10">
        <v>-28041397</v>
      </c>
    </row>
    <row r="7" spans="1:7" ht="12.75">
      <c r="A7" s="15" t="s">
        <v>6</v>
      </c>
      <c r="B7" s="8">
        <v>79256298</v>
      </c>
      <c r="C7" s="9">
        <v>80373000</v>
      </c>
      <c r="D7" s="10">
        <v>75158000</v>
      </c>
      <c r="E7" s="10">
        <v>75458000</v>
      </c>
      <c r="F7" s="10">
        <v>77018000</v>
      </c>
      <c r="G7" s="10">
        <v>80053000</v>
      </c>
    </row>
    <row r="8" spans="1:7" ht="14.25">
      <c r="A8" s="15" t="s">
        <v>239</v>
      </c>
      <c r="B8" s="8">
        <v>19892349</v>
      </c>
      <c r="C8" s="9">
        <v>18118858</v>
      </c>
      <c r="D8" s="10">
        <v>17199858</v>
      </c>
      <c r="E8" s="10">
        <v>16159858</v>
      </c>
      <c r="F8" s="10">
        <v>16568815</v>
      </c>
      <c r="G8" s="10">
        <v>17169831</v>
      </c>
    </row>
    <row r="9" spans="1:7" ht="12.75">
      <c r="A9" s="15" t="s">
        <v>7</v>
      </c>
      <c r="B9" s="8">
        <v>12084473</v>
      </c>
      <c r="C9" s="9">
        <v>8282500</v>
      </c>
      <c r="D9" s="10">
        <v>4932200</v>
      </c>
      <c r="E9" s="10">
        <v>2679200</v>
      </c>
      <c r="F9" s="10">
        <v>3061000</v>
      </c>
      <c r="G9" s="10">
        <v>4115000</v>
      </c>
    </row>
    <row r="10" spans="1:7" ht="12.75">
      <c r="A10" s="16" t="s">
        <v>8</v>
      </c>
      <c r="B10" s="8">
        <v>169798522</v>
      </c>
      <c r="C10" s="9">
        <v>171493650</v>
      </c>
      <c r="D10" s="10">
        <v>167136318</v>
      </c>
      <c r="E10" s="128">
        <f>154547154-1800000-91540+182000</f>
        <v>152837614</v>
      </c>
      <c r="F10" s="10">
        <v>164738392</v>
      </c>
      <c r="G10" s="10">
        <v>162649864</v>
      </c>
    </row>
    <row r="11" spans="1:7" ht="12.75">
      <c r="A11" s="16" t="s">
        <v>9</v>
      </c>
      <c r="B11" s="8">
        <v>68351753</v>
      </c>
      <c r="C11" s="9">
        <v>78095679</v>
      </c>
      <c r="D11" s="10">
        <v>72804182</v>
      </c>
      <c r="E11" s="10">
        <f>80305281+1610000+480675+371000</f>
        <v>82766956</v>
      </c>
      <c r="F11" s="10">
        <v>81911386.62</v>
      </c>
      <c r="G11" s="10">
        <v>83549614.3524</v>
      </c>
    </row>
    <row r="12" spans="1:9" ht="12.75">
      <c r="A12" s="16" t="s">
        <v>10</v>
      </c>
      <c r="B12" s="8">
        <v>17818978</v>
      </c>
      <c r="C12" s="9">
        <v>23437280</v>
      </c>
      <c r="D12" s="10">
        <v>25813857</v>
      </c>
      <c r="E12" s="10">
        <f>25867931+77148-3271+73370+33350</f>
        <v>26048528</v>
      </c>
      <c r="F12" s="10">
        <v>26385290</v>
      </c>
      <c r="G12" s="10">
        <v>26912995</v>
      </c>
      <c r="I12" s="124"/>
    </row>
    <row r="13" spans="1:7" ht="14.25">
      <c r="A13" s="16" t="s">
        <v>240</v>
      </c>
      <c r="B13" s="8"/>
      <c r="C13" s="9"/>
      <c r="D13" s="10">
        <v>27225374</v>
      </c>
      <c r="E13" s="10"/>
      <c r="F13" s="10"/>
      <c r="G13" s="10"/>
    </row>
    <row r="14" spans="1:7" ht="12.75">
      <c r="A14" s="15" t="s">
        <v>11</v>
      </c>
      <c r="B14" s="8"/>
      <c r="C14" s="9">
        <v>-214794</v>
      </c>
      <c r="D14" s="10">
        <v>2363388</v>
      </c>
      <c r="E14" s="10"/>
      <c r="F14" s="10"/>
      <c r="G14" s="10"/>
    </row>
    <row r="15" spans="1:7" ht="12.75">
      <c r="A15" s="17"/>
      <c r="B15" s="18"/>
      <c r="C15" s="9"/>
      <c r="D15" s="10"/>
      <c r="E15" s="19"/>
      <c r="F15" s="19"/>
      <c r="G15" s="19"/>
    </row>
    <row r="16" spans="1:7" ht="12.75">
      <c r="A16" s="20" t="s">
        <v>12</v>
      </c>
      <c r="B16" s="21">
        <v>622127505</v>
      </c>
      <c r="C16" s="22">
        <v>639998322</v>
      </c>
      <c r="D16" s="22">
        <v>653187771</v>
      </c>
      <c r="E16" s="22">
        <f>SUM(E5:E15)</f>
        <v>622613781</v>
      </c>
      <c r="F16" s="22">
        <v>636612056.62</v>
      </c>
      <c r="G16" s="22">
        <v>646099031.3524001</v>
      </c>
    </row>
    <row r="17" spans="1:7" ht="12.75">
      <c r="A17" s="23"/>
      <c r="B17" s="18"/>
      <c r="C17" s="24"/>
      <c r="D17" s="19"/>
      <c r="E17" s="19"/>
      <c r="F17" s="19"/>
      <c r="G17" s="19"/>
    </row>
    <row r="18" spans="1:7" ht="12.75">
      <c r="A18" s="23" t="s">
        <v>13</v>
      </c>
      <c r="B18" s="25">
        <v>970081.53</v>
      </c>
      <c r="C18" s="9">
        <v>905400</v>
      </c>
      <c r="D18" s="10">
        <v>1384178</v>
      </c>
      <c r="E18" s="26">
        <v>905400</v>
      </c>
      <c r="F18" s="26">
        <v>1006000</v>
      </c>
      <c r="G18" s="10">
        <v>1006000</v>
      </c>
    </row>
    <row r="19" spans="1:7" ht="12.75">
      <c r="A19" s="15" t="s">
        <v>14</v>
      </c>
      <c r="B19" s="8">
        <v>20462843</v>
      </c>
      <c r="C19" s="9"/>
      <c r="D19" s="10"/>
      <c r="E19" s="10"/>
      <c r="F19" s="10"/>
      <c r="G19" s="10"/>
    </row>
    <row r="20" spans="1:7" ht="12.75">
      <c r="A20" s="15" t="s">
        <v>15</v>
      </c>
      <c r="B20" s="27">
        <v>4305542</v>
      </c>
      <c r="C20" s="28"/>
      <c r="D20" s="29"/>
      <c r="E20" s="29"/>
      <c r="F20" s="29"/>
      <c r="G20" s="29"/>
    </row>
    <row r="21" spans="1:7" s="87" customFormat="1" ht="12.75">
      <c r="A21" s="15" t="s">
        <v>71</v>
      </c>
      <c r="B21" s="88">
        <v>88095</v>
      </c>
      <c r="C21" s="85"/>
      <c r="D21" s="86"/>
      <c r="E21" s="86"/>
      <c r="F21" s="86"/>
      <c r="G21" s="86"/>
    </row>
    <row r="22" spans="1:7" ht="12.75">
      <c r="A22" s="15" t="s">
        <v>72</v>
      </c>
      <c r="B22" s="8">
        <v>-15054688</v>
      </c>
      <c r="C22" s="9"/>
      <c r="D22" s="10"/>
      <c r="E22" s="10"/>
      <c r="F22" s="10"/>
      <c r="G22" s="10"/>
    </row>
    <row r="23" spans="1:7" ht="12.75">
      <c r="A23" s="4" t="s">
        <v>16</v>
      </c>
      <c r="B23" s="5">
        <v>632899378.53</v>
      </c>
      <c r="C23" s="6">
        <v>640903722</v>
      </c>
      <c r="D23" s="6">
        <v>654571949</v>
      </c>
      <c r="E23" s="130">
        <f>E16+E18</f>
        <v>623519181</v>
      </c>
      <c r="F23" s="6">
        <v>637618056.62</v>
      </c>
      <c r="G23" s="6">
        <v>647105031.3524001</v>
      </c>
    </row>
    <row r="24" spans="1:7" ht="12.75">
      <c r="A24" s="30"/>
      <c r="B24" s="8"/>
      <c r="C24" s="9"/>
      <c r="D24" s="10"/>
      <c r="E24" s="10"/>
      <c r="F24" s="10"/>
      <c r="G24" s="10"/>
    </row>
    <row r="25" spans="1:7" ht="12.75">
      <c r="A25" s="11" t="s">
        <v>17</v>
      </c>
      <c r="B25" s="12"/>
      <c r="C25" s="13"/>
      <c r="D25" s="14"/>
      <c r="E25" s="14"/>
      <c r="F25" s="14"/>
      <c r="G25" s="14"/>
    </row>
    <row r="26" spans="1:7" ht="12.75">
      <c r="A26" s="30"/>
      <c r="B26" s="8"/>
      <c r="C26" s="9"/>
      <c r="D26" s="10"/>
      <c r="E26" s="10"/>
      <c r="F26" s="10"/>
      <c r="G26" s="10"/>
    </row>
    <row r="27" spans="1:7" ht="12.75">
      <c r="A27" s="30" t="s">
        <v>18</v>
      </c>
      <c r="B27" s="31">
        <v>-657751935</v>
      </c>
      <c r="C27" s="32">
        <v>-643204188</v>
      </c>
      <c r="D27" s="33">
        <v>-626995495</v>
      </c>
      <c r="E27" s="33">
        <f>E30</f>
        <v>-628235437</v>
      </c>
      <c r="F27" s="33">
        <v>-680558852.9940678</v>
      </c>
      <c r="G27" s="33">
        <v>-726383820.9444908</v>
      </c>
    </row>
    <row r="28" spans="1:7" ht="12.75">
      <c r="A28" s="15" t="s">
        <v>19</v>
      </c>
      <c r="B28" s="8">
        <v>15054688</v>
      </c>
      <c r="C28" s="24"/>
      <c r="D28" s="19"/>
      <c r="E28" s="10"/>
      <c r="F28" s="10"/>
      <c r="G28" s="10"/>
    </row>
    <row r="29" spans="1:7" ht="12.75">
      <c r="A29" s="15" t="s">
        <v>20</v>
      </c>
      <c r="B29" s="8">
        <v>5208918</v>
      </c>
      <c r="C29" s="24"/>
      <c r="D29" s="19"/>
      <c r="E29" s="10"/>
      <c r="F29" s="10"/>
      <c r="G29" s="10"/>
    </row>
    <row r="30" spans="1:7" ht="12.75">
      <c r="A30" s="35" t="s">
        <v>21</v>
      </c>
      <c r="B30" s="36">
        <v>-637488329</v>
      </c>
      <c r="C30" s="37">
        <v>-626995495</v>
      </c>
      <c r="D30" s="34">
        <v>-626995495</v>
      </c>
      <c r="E30" s="34">
        <f>SUM(E31:E42)</f>
        <v>-628235437</v>
      </c>
      <c r="F30" s="34">
        <v>-680558852.9940678</v>
      </c>
      <c r="G30" s="34">
        <v>-726383820.9444908</v>
      </c>
    </row>
    <row r="31" spans="1:7" ht="14.25">
      <c r="A31" s="15" t="s">
        <v>241</v>
      </c>
      <c r="B31" s="18">
        <v>-606283701.4399999</v>
      </c>
      <c r="C31" s="38">
        <v>-605456514</v>
      </c>
      <c r="D31" s="38">
        <v>-616823656</v>
      </c>
      <c r="E31" s="38">
        <f>-601298041-6270690</f>
        <v>-607568731</v>
      </c>
      <c r="F31" s="38">
        <v>-646373560.9020678</v>
      </c>
      <c r="G31" s="38">
        <v>-690802769.2380248</v>
      </c>
    </row>
    <row r="32" spans="1:7" ht="14.25">
      <c r="A32" s="15" t="s">
        <v>242</v>
      </c>
      <c r="B32" s="18">
        <v>-18438651.6</v>
      </c>
      <c r="C32" s="9">
        <v>-19783784</v>
      </c>
      <c r="D32" s="10">
        <v>-19783784</v>
      </c>
      <c r="E32" s="38">
        <v>-18215107</v>
      </c>
      <c r="F32" s="38">
        <v>-18907281</v>
      </c>
      <c r="G32" s="38">
        <v>-19578490</v>
      </c>
    </row>
    <row r="33" spans="1:7" ht="14.25">
      <c r="A33" s="15" t="s">
        <v>243</v>
      </c>
      <c r="B33" s="8">
        <v>-12765975.96</v>
      </c>
      <c r="C33" s="39">
        <v>-6946193</v>
      </c>
      <c r="D33" s="38">
        <v>-6946193</v>
      </c>
      <c r="E33" s="38">
        <v>-8826034</v>
      </c>
      <c r="F33" s="38">
        <v>-15178011.092</v>
      </c>
      <c r="G33" s="38">
        <v>-15902561.706466</v>
      </c>
    </row>
    <row r="34" spans="1:7" ht="12.75">
      <c r="A34" s="15"/>
      <c r="B34" s="8"/>
      <c r="C34" s="39"/>
      <c r="D34" s="38"/>
      <c r="E34" s="38"/>
      <c r="F34" s="38"/>
      <c r="G34" s="38"/>
    </row>
    <row r="35" spans="1:7" ht="12.75">
      <c r="A35" s="23" t="s">
        <v>236</v>
      </c>
      <c r="B35" s="40"/>
      <c r="C35" s="9">
        <v>-100000</v>
      </c>
      <c r="D35" s="10">
        <v>-100000</v>
      </c>
      <c r="E35" s="38">
        <v>-100000</v>
      </c>
      <c r="F35" s="38">
        <v>-100000</v>
      </c>
      <c r="G35" s="38">
        <v>-100000</v>
      </c>
    </row>
    <row r="36" spans="1:7" ht="12.75">
      <c r="A36" s="23"/>
      <c r="B36" s="18"/>
      <c r="C36" s="24"/>
      <c r="D36" s="19"/>
      <c r="E36" s="19"/>
      <c r="F36" s="19"/>
      <c r="G36" s="19"/>
    </row>
    <row r="37" spans="1:7" ht="12.75">
      <c r="A37" s="17" t="s">
        <v>22</v>
      </c>
      <c r="B37" s="41"/>
      <c r="C37" s="42">
        <v>-13097494</v>
      </c>
      <c r="D37" s="43"/>
      <c r="E37" s="43"/>
      <c r="F37" s="43"/>
      <c r="G37" s="43"/>
    </row>
    <row r="38" spans="1:7" ht="14.25">
      <c r="A38" s="17" t="s">
        <v>244</v>
      </c>
      <c r="B38" s="41"/>
      <c r="C38" s="44">
        <v>8731037</v>
      </c>
      <c r="D38" s="45">
        <v>8731037</v>
      </c>
      <c r="E38" s="38">
        <f>6474435</f>
        <v>6474435</v>
      </c>
      <c r="F38" s="43"/>
      <c r="G38" s="43"/>
    </row>
    <row r="39" spans="1:7" ht="12.75">
      <c r="A39" s="17" t="s">
        <v>23</v>
      </c>
      <c r="B39" s="18"/>
      <c r="C39" s="44">
        <v>1730352</v>
      </c>
      <c r="D39" s="45"/>
      <c r="E39" s="38"/>
      <c r="F39" s="38"/>
      <c r="G39" s="38"/>
    </row>
    <row r="40" spans="1:7" ht="12.75">
      <c r="A40" s="17"/>
      <c r="B40" s="18"/>
      <c r="C40" s="44"/>
      <c r="D40" s="45"/>
      <c r="E40" s="43"/>
      <c r="F40" s="43"/>
      <c r="G40" s="43"/>
    </row>
    <row r="41" spans="1:7" ht="12.75">
      <c r="A41" s="17" t="s">
        <v>24</v>
      </c>
      <c r="B41" s="18"/>
      <c r="C41" s="9">
        <v>7927101</v>
      </c>
      <c r="D41" s="10">
        <v>7927101</v>
      </c>
      <c r="E41" s="38"/>
      <c r="F41" s="38"/>
      <c r="G41" s="38"/>
    </row>
    <row r="42" spans="1:7" ht="12.75">
      <c r="A42" s="17"/>
      <c r="B42" s="18"/>
      <c r="C42" s="9"/>
      <c r="D42" s="10"/>
      <c r="E42" s="38"/>
      <c r="F42" s="38"/>
      <c r="G42" s="38"/>
    </row>
    <row r="43" spans="1:7" ht="12.75">
      <c r="A43" s="46" t="s">
        <v>25</v>
      </c>
      <c r="B43" s="47">
        <v>0</v>
      </c>
      <c r="C43" s="48">
        <v>-19263566.1584</v>
      </c>
      <c r="D43" s="49">
        <v>-60792930</v>
      </c>
      <c r="E43" s="50">
        <f>SUM(E45:E53)</f>
        <v>1983439.66666667</v>
      </c>
      <c r="F43" s="50">
        <v>56207937.64697647</v>
      </c>
      <c r="G43" s="50">
        <v>90346221.47839367</v>
      </c>
    </row>
    <row r="44" spans="1:7" ht="12.75">
      <c r="A44" s="17"/>
      <c r="B44" s="8"/>
      <c r="C44" s="9"/>
      <c r="D44" s="26"/>
      <c r="E44" s="10"/>
      <c r="F44" s="10"/>
      <c r="G44" s="10"/>
    </row>
    <row r="45" spans="1:7" ht="12.75">
      <c r="A45" s="15" t="s">
        <v>26</v>
      </c>
      <c r="B45" s="41"/>
      <c r="C45" s="24"/>
      <c r="D45" s="19">
        <v>-29588762</v>
      </c>
      <c r="E45" s="43"/>
      <c r="F45" s="43"/>
      <c r="G45" s="43"/>
    </row>
    <row r="46" spans="1:7" ht="12.75">
      <c r="A46" s="15" t="s">
        <v>27</v>
      </c>
      <c r="B46" s="41"/>
      <c r="C46" s="42">
        <v>-2356284.1583999996</v>
      </c>
      <c r="D46" s="43">
        <v>-24932982</v>
      </c>
      <c r="E46" s="38"/>
      <c r="F46" s="38"/>
      <c r="G46" s="38"/>
    </row>
    <row r="47" spans="1:7" ht="14.25">
      <c r="A47" s="15" t="s">
        <v>245</v>
      </c>
      <c r="B47" s="41"/>
      <c r="C47" s="42">
        <v>-19706096</v>
      </c>
      <c r="D47" s="43"/>
      <c r="E47" s="38"/>
      <c r="F47" s="38"/>
      <c r="G47" s="38"/>
    </row>
    <row r="48" spans="1:7" ht="12.75">
      <c r="A48" s="15" t="s">
        <v>28</v>
      </c>
      <c r="B48" s="41"/>
      <c r="C48" s="42"/>
      <c r="D48" s="43">
        <v>-3802000</v>
      </c>
      <c r="E48" s="38"/>
      <c r="F48" s="38"/>
      <c r="G48" s="38"/>
    </row>
    <row r="49" spans="1:7" ht="12.75">
      <c r="A49" s="15" t="s">
        <v>29</v>
      </c>
      <c r="B49" s="41"/>
      <c r="C49" s="42"/>
      <c r="D49" s="43">
        <v>-5268000</v>
      </c>
      <c r="E49" s="38"/>
      <c r="F49" s="38"/>
      <c r="G49" s="38"/>
    </row>
    <row r="50" spans="1:7" ht="12.75">
      <c r="A50" s="15"/>
      <c r="B50" s="41"/>
      <c r="C50" s="42"/>
      <c r="D50" s="43"/>
      <c r="E50" s="38"/>
      <c r="F50" s="38"/>
      <c r="G50" s="38"/>
    </row>
    <row r="51" spans="1:7" ht="14.25">
      <c r="A51" s="15" t="s">
        <v>253</v>
      </c>
      <c r="B51" s="18"/>
      <c r="C51" s="24">
        <v>2798814</v>
      </c>
      <c r="D51" s="19">
        <v>2798814</v>
      </c>
      <c r="E51" s="38">
        <v>1983439.66666667</v>
      </c>
      <c r="F51" s="38">
        <v>2042942.8566666702</v>
      </c>
      <c r="G51" s="38">
        <v>2104231.1423666705</v>
      </c>
    </row>
    <row r="52" spans="1:7" ht="12.75">
      <c r="A52" s="17" t="s">
        <v>30</v>
      </c>
      <c r="B52" s="25"/>
      <c r="C52" s="51"/>
      <c r="D52" s="26"/>
      <c r="E52" s="38"/>
      <c r="F52" s="38">
        <v>54164994.7903098</v>
      </c>
      <c r="G52" s="38">
        <v>88241990.336027</v>
      </c>
    </row>
    <row r="53" spans="1:7" ht="12.75">
      <c r="A53" s="17"/>
      <c r="B53" s="25"/>
      <c r="C53" s="51"/>
      <c r="D53" s="26"/>
      <c r="E53" s="38"/>
      <c r="F53" s="38"/>
      <c r="G53" s="38"/>
    </row>
    <row r="54" spans="1:7" ht="12.75">
      <c r="A54" s="52" t="s">
        <v>31</v>
      </c>
      <c r="B54" s="21">
        <v>-637488329</v>
      </c>
      <c r="C54" s="53">
        <v>-646259061.1584</v>
      </c>
      <c r="D54" s="22">
        <v>-687788425</v>
      </c>
      <c r="E54" s="22">
        <f>E27+E43</f>
        <v>-626251997.3333334</v>
      </c>
      <c r="F54" s="22">
        <v>-624350915.3470913</v>
      </c>
      <c r="G54" s="22">
        <v>-636037599.4660971</v>
      </c>
    </row>
    <row r="55" spans="1:7" ht="12.75">
      <c r="A55" s="54"/>
      <c r="B55" s="55"/>
      <c r="C55" s="56"/>
      <c r="D55" s="57"/>
      <c r="E55" s="57"/>
      <c r="F55" s="57"/>
      <c r="G55" s="57"/>
    </row>
    <row r="56" spans="1:7" ht="12.75">
      <c r="A56" s="23" t="s">
        <v>32</v>
      </c>
      <c r="B56" s="27">
        <v>-23501708</v>
      </c>
      <c r="C56" s="28"/>
      <c r="D56" s="29"/>
      <c r="E56" s="29"/>
      <c r="F56" s="29"/>
      <c r="G56" s="29"/>
    </row>
    <row r="57" spans="1:7" ht="12.75">
      <c r="A57" s="23" t="s">
        <v>33</v>
      </c>
      <c r="B57" s="27">
        <v>300000</v>
      </c>
      <c r="C57" s="28"/>
      <c r="D57" s="29"/>
      <c r="E57" s="29"/>
      <c r="F57" s="29"/>
      <c r="G57" s="29"/>
    </row>
    <row r="58" spans="1:7" ht="12.75">
      <c r="A58" s="23" t="s">
        <v>34</v>
      </c>
      <c r="B58" s="27">
        <v>-631039</v>
      </c>
      <c r="C58" s="28">
        <v>-930559</v>
      </c>
      <c r="D58" s="29">
        <v>-930559</v>
      </c>
      <c r="E58" s="38">
        <v>-929044</v>
      </c>
      <c r="F58" s="38">
        <v>-956917</v>
      </c>
      <c r="G58" s="38">
        <v>-985625</v>
      </c>
    </row>
    <row r="59" spans="1:7" ht="12.75">
      <c r="A59" s="23"/>
      <c r="B59" s="27"/>
      <c r="C59" s="28"/>
      <c r="D59" s="29"/>
      <c r="E59" s="38"/>
      <c r="F59" s="38"/>
      <c r="G59" s="38"/>
    </row>
    <row r="60" spans="1:7" ht="12.75">
      <c r="A60" s="4" t="s">
        <v>35</v>
      </c>
      <c r="B60" s="58">
        <v>-661321076</v>
      </c>
      <c r="C60" s="59">
        <v>-647189620.1584</v>
      </c>
      <c r="D60" s="59">
        <v>-688718984</v>
      </c>
      <c r="E60" s="131">
        <f>E54+E58</f>
        <v>-627181041.3333334</v>
      </c>
      <c r="F60" s="59">
        <v>-625307832.3470913</v>
      </c>
      <c r="G60" s="59">
        <v>-637023224.4660971</v>
      </c>
    </row>
    <row r="61" spans="1:7" ht="12.75">
      <c r="A61" s="30"/>
      <c r="B61" s="31"/>
      <c r="C61" s="60"/>
      <c r="D61" s="61"/>
      <c r="E61" s="61"/>
      <c r="F61" s="61"/>
      <c r="G61" s="61"/>
    </row>
    <row r="62" spans="1:7" ht="12.75">
      <c r="A62" s="15" t="s">
        <v>36</v>
      </c>
      <c r="B62" s="27">
        <v>-15000000</v>
      </c>
      <c r="C62" s="62"/>
      <c r="D62" s="28"/>
      <c r="E62" s="63"/>
      <c r="F62" s="63"/>
      <c r="G62" s="63"/>
    </row>
    <row r="63" spans="1:7" ht="12.75">
      <c r="A63" s="15" t="s">
        <v>37</v>
      </c>
      <c r="B63" s="27"/>
      <c r="C63" s="62"/>
      <c r="D63" s="28">
        <v>-5133000</v>
      </c>
      <c r="E63" s="63"/>
      <c r="F63" s="63"/>
      <c r="G63" s="63"/>
    </row>
    <row r="64" spans="1:7" ht="12.75">
      <c r="A64" s="64"/>
      <c r="B64" s="65"/>
      <c r="C64" s="66"/>
      <c r="D64" s="67"/>
      <c r="E64" s="68"/>
      <c r="F64" s="68"/>
      <c r="G64" s="68"/>
    </row>
    <row r="65" spans="1:7" ht="12.75">
      <c r="A65" s="4" t="s">
        <v>38</v>
      </c>
      <c r="B65" s="58">
        <v>97226741.45999992</v>
      </c>
      <c r="C65" s="59">
        <v>62905657.316599846</v>
      </c>
      <c r="D65" s="59">
        <v>57946706.45999992</v>
      </c>
      <c r="E65" s="131">
        <f>E60+E23+E2</f>
        <v>54284846.126666546</v>
      </c>
      <c r="F65" s="59">
        <v>71933028.39957523</v>
      </c>
      <c r="G65" s="59">
        <v>82014835.28587818</v>
      </c>
    </row>
    <row r="66" spans="1:7" ht="12.75">
      <c r="A66" s="69"/>
      <c r="B66" s="27"/>
      <c r="C66" s="62"/>
      <c r="D66" s="63"/>
      <c r="E66" s="63"/>
      <c r="F66" s="63"/>
      <c r="G66" s="63"/>
    </row>
    <row r="67" spans="1:7" ht="12.75">
      <c r="A67" s="11" t="s">
        <v>39</v>
      </c>
      <c r="B67" s="70"/>
      <c r="C67" s="66"/>
      <c r="D67" s="67"/>
      <c r="E67" s="67"/>
      <c r="F67" s="67"/>
      <c r="G67" s="67"/>
    </row>
    <row r="68" spans="1:7" ht="12.75">
      <c r="A68" s="15" t="s">
        <v>29</v>
      </c>
      <c r="B68" s="18">
        <v>-5268000</v>
      </c>
      <c r="C68" s="44"/>
      <c r="D68" s="71"/>
      <c r="E68" s="45"/>
      <c r="F68" s="45"/>
      <c r="G68" s="45"/>
    </row>
    <row r="69" spans="1:7" ht="12.75">
      <c r="A69" s="15" t="s">
        <v>40</v>
      </c>
      <c r="B69" s="18">
        <v>-3802000</v>
      </c>
      <c r="C69" s="44"/>
      <c r="D69" s="71"/>
      <c r="E69" s="129"/>
      <c r="F69" s="45"/>
      <c r="G69" s="45"/>
    </row>
    <row r="70" spans="1:7" ht="12.75">
      <c r="A70" s="15" t="s">
        <v>41</v>
      </c>
      <c r="B70" s="18">
        <v>-3285000</v>
      </c>
      <c r="C70" s="44"/>
      <c r="D70" s="71"/>
      <c r="E70" s="45"/>
      <c r="F70" s="45"/>
      <c r="G70" s="45"/>
    </row>
    <row r="71" spans="1:7" ht="12.75">
      <c r="A71" s="15" t="s">
        <v>42</v>
      </c>
      <c r="B71" s="18">
        <v>-280000</v>
      </c>
      <c r="C71" s="44"/>
      <c r="D71" s="71"/>
      <c r="E71" s="45"/>
      <c r="F71" s="45"/>
      <c r="G71" s="45"/>
    </row>
    <row r="72" spans="1:7" ht="12.75">
      <c r="A72" s="72" t="s">
        <v>43</v>
      </c>
      <c r="B72" s="73"/>
      <c r="C72" s="44"/>
      <c r="D72" s="45"/>
      <c r="E72" s="45"/>
      <c r="F72" s="45"/>
      <c r="G72" s="45"/>
    </row>
    <row r="73" spans="1:7" ht="12.75">
      <c r="A73" s="15" t="s">
        <v>44</v>
      </c>
      <c r="B73" s="73"/>
      <c r="C73" s="44"/>
      <c r="D73" s="45"/>
      <c r="E73" s="45"/>
      <c r="F73" s="45"/>
      <c r="G73" s="45"/>
    </row>
    <row r="74" spans="1:7" ht="12.75">
      <c r="A74" s="15" t="s">
        <v>45</v>
      </c>
      <c r="B74" s="18">
        <v>-3800000</v>
      </c>
      <c r="C74" s="24">
        <v>-3800000</v>
      </c>
      <c r="D74" s="19">
        <v>-3800000</v>
      </c>
      <c r="E74" s="19">
        <f>-3800000</f>
        <v>-3800000</v>
      </c>
      <c r="F74" s="19">
        <v>-3800000</v>
      </c>
      <c r="G74" s="19">
        <v>-3800000</v>
      </c>
    </row>
    <row r="75" spans="1:7" ht="12.75">
      <c r="A75" s="23" t="s">
        <v>46</v>
      </c>
      <c r="B75" s="18">
        <v>-66000</v>
      </c>
      <c r="C75" s="24">
        <v>-7000</v>
      </c>
      <c r="D75" s="19">
        <v>-66000</v>
      </c>
      <c r="E75" s="19">
        <v>-66000</v>
      </c>
      <c r="F75" s="19">
        <v>-66000</v>
      </c>
      <c r="G75" s="19">
        <v>-66000</v>
      </c>
    </row>
    <row r="76" spans="1:7" ht="12.75">
      <c r="A76" s="23" t="s">
        <v>47</v>
      </c>
      <c r="B76" s="18">
        <v>-95000</v>
      </c>
      <c r="C76" s="24">
        <v>-65000</v>
      </c>
      <c r="D76" s="19">
        <v>-75000</v>
      </c>
      <c r="E76" s="19">
        <v>-75000</v>
      </c>
      <c r="F76" s="19">
        <v>-75000</v>
      </c>
      <c r="G76" s="19">
        <v>-75000</v>
      </c>
    </row>
    <row r="77" spans="1:7" ht="12.75">
      <c r="A77" s="23" t="s">
        <v>48</v>
      </c>
      <c r="B77" s="18">
        <v>-1587000</v>
      </c>
      <c r="C77" s="24">
        <v>-180000</v>
      </c>
      <c r="D77" s="19">
        <v>-1587000</v>
      </c>
      <c r="E77" s="19">
        <v>-1587000</v>
      </c>
      <c r="F77" s="19">
        <v>-1587000</v>
      </c>
      <c r="G77" s="19">
        <v>-1587000</v>
      </c>
    </row>
    <row r="78" spans="1:7" ht="12.75">
      <c r="A78" s="23" t="s">
        <v>49</v>
      </c>
      <c r="B78" s="18">
        <v>-95000</v>
      </c>
      <c r="C78" s="24">
        <v>-95000</v>
      </c>
      <c r="D78" s="19">
        <v>-95000</v>
      </c>
      <c r="E78" s="19">
        <v>-100000</v>
      </c>
      <c r="F78" s="19">
        <v>-100000</v>
      </c>
      <c r="G78" s="19">
        <v>-100000</v>
      </c>
    </row>
    <row r="79" spans="1:7" ht="12.75">
      <c r="A79" s="15" t="s">
        <v>50</v>
      </c>
      <c r="B79" s="18">
        <v>-157000</v>
      </c>
      <c r="C79" s="24">
        <v>-105000</v>
      </c>
      <c r="D79" s="19">
        <v>-157000</v>
      </c>
      <c r="E79" s="19">
        <v>-165000</v>
      </c>
      <c r="F79" s="19">
        <v>-175000</v>
      </c>
      <c r="G79" s="19">
        <v>-180000</v>
      </c>
    </row>
    <row r="80" spans="1:7" ht="12.75">
      <c r="A80" s="23" t="s">
        <v>51</v>
      </c>
      <c r="B80" s="18"/>
      <c r="C80" s="24">
        <v>-292000</v>
      </c>
      <c r="D80" s="19"/>
      <c r="E80" s="19"/>
      <c r="F80" s="19"/>
      <c r="G80" s="19"/>
    </row>
    <row r="81" spans="1:7" ht="12.75">
      <c r="A81" s="15" t="s">
        <v>52</v>
      </c>
      <c r="B81" s="18">
        <v>-25152</v>
      </c>
      <c r="C81" s="24">
        <v>-25152</v>
      </c>
      <c r="D81" s="19">
        <v>-25152</v>
      </c>
      <c r="E81" s="19">
        <v>-25152</v>
      </c>
      <c r="F81" s="19">
        <v>-25152</v>
      </c>
      <c r="G81" s="19">
        <v>-25152</v>
      </c>
    </row>
    <row r="82" spans="1:7" ht="12.75">
      <c r="A82" s="74" t="s">
        <v>53</v>
      </c>
      <c r="B82" s="75"/>
      <c r="C82" s="39"/>
      <c r="D82" s="38"/>
      <c r="E82" s="38"/>
      <c r="F82" s="38"/>
      <c r="G82" s="38"/>
    </row>
    <row r="83" spans="1:7" ht="12.75">
      <c r="A83" s="23" t="s">
        <v>54</v>
      </c>
      <c r="B83" s="18">
        <v>-1325877</v>
      </c>
      <c r="C83" s="24">
        <v>-954762</v>
      </c>
      <c r="D83" s="19">
        <v>-1779496</v>
      </c>
      <c r="E83" s="19">
        <v>-1755852</v>
      </c>
      <c r="F83" s="19">
        <v>-1804935</v>
      </c>
      <c r="G83" s="19">
        <v>-1825310</v>
      </c>
    </row>
    <row r="84" spans="1:7" ht="12.75">
      <c r="A84" s="23" t="s">
        <v>55</v>
      </c>
      <c r="B84" s="27">
        <v>-1848000</v>
      </c>
      <c r="C84" s="28"/>
      <c r="D84" s="19"/>
      <c r="E84" s="29"/>
      <c r="F84" s="29"/>
      <c r="G84" s="29"/>
    </row>
    <row r="85" spans="1:7" ht="12.75">
      <c r="A85" s="15" t="s">
        <v>56</v>
      </c>
      <c r="B85" s="18">
        <v>-1826000</v>
      </c>
      <c r="C85" s="24"/>
      <c r="D85" s="19">
        <v>-1826000</v>
      </c>
      <c r="E85" s="19"/>
      <c r="F85" s="19"/>
      <c r="G85" s="19"/>
    </row>
    <row r="86" spans="1:7" ht="12.75">
      <c r="A86" s="74" t="s">
        <v>57</v>
      </c>
      <c r="B86" s="75"/>
      <c r="C86" s="39"/>
      <c r="D86" s="38"/>
      <c r="E86" s="38"/>
      <c r="F86" s="38"/>
      <c r="G86" s="38"/>
    </row>
    <row r="87" spans="1:7" ht="12.75">
      <c r="A87" s="15" t="s">
        <v>58</v>
      </c>
      <c r="B87" s="18">
        <v>-2470404</v>
      </c>
      <c r="C87" s="39">
        <v>-17146974</v>
      </c>
      <c r="D87" s="38">
        <v>-421605.29486272007</v>
      </c>
      <c r="E87" s="19">
        <v>-4748524.894426828</v>
      </c>
      <c r="F87" s="19">
        <v>-9231213.599575246</v>
      </c>
      <c r="G87" s="19">
        <v>-13848382.965878114</v>
      </c>
    </row>
    <row r="88" spans="1:7" ht="12.75">
      <c r="A88" s="15" t="s">
        <v>59</v>
      </c>
      <c r="B88" s="75">
        <v>-1074172</v>
      </c>
      <c r="C88" s="24"/>
      <c r="D88" s="19"/>
      <c r="E88" s="19"/>
      <c r="F88" s="19"/>
      <c r="G88" s="19"/>
    </row>
    <row r="89" spans="1:7" ht="12.75">
      <c r="A89" s="15" t="s">
        <v>60</v>
      </c>
      <c r="B89" s="18">
        <v>-359199</v>
      </c>
      <c r="C89" s="24"/>
      <c r="D89" s="19"/>
      <c r="E89" s="19"/>
      <c r="F89" s="19"/>
      <c r="G89" s="19"/>
    </row>
    <row r="90" spans="1:7" ht="12.75">
      <c r="A90" s="54" t="s">
        <v>61</v>
      </c>
      <c r="B90" s="18"/>
      <c r="C90" s="24">
        <v>-1500000</v>
      </c>
      <c r="D90" s="19">
        <v>-1500000</v>
      </c>
      <c r="E90" s="19">
        <v>-1500000</v>
      </c>
      <c r="F90" s="19">
        <v>-1500000</v>
      </c>
      <c r="G90" s="19">
        <v>-1500000</v>
      </c>
    </row>
    <row r="91" spans="1:7" ht="14.25">
      <c r="A91" s="54" t="s">
        <v>237</v>
      </c>
      <c r="B91" s="18">
        <v>-20745292</v>
      </c>
      <c r="C91" s="24"/>
      <c r="D91" s="24">
        <v>-8995039.965137202</v>
      </c>
      <c r="E91" s="19"/>
      <c r="F91" s="19"/>
      <c r="G91" s="19"/>
    </row>
    <row r="92" spans="1:7" ht="12.75">
      <c r="A92" s="74" t="s">
        <v>62</v>
      </c>
      <c r="B92" s="75"/>
      <c r="C92" s="39"/>
      <c r="D92" s="38"/>
      <c r="E92" s="38"/>
      <c r="F92" s="38"/>
      <c r="G92" s="38"/>
    </row>
    <row r="93" spans="1:7" ht="12.75">
      <c r="A93" s="17" t="s">
        <v>63</v>
      </c>
      <c r="B93" s="18">
        <v>-7738000</v>
      </c>
      <c r="C93" s="24">
        <v>-5444680</v>
      </c>
      <c r="D93" s="19">
        <v>-5444680</v>
      </c>
      <c r="E93" s="19"/>
      <c r="F93" s="19"/>
      <c r="G93" s="19"/>
    </row>
    <row r="94" spans="1:7" ht="12.75">
      <c r="A94" s="76" t="s">
        <v>64</v>
      </c>
      <c r="B94" s="75"/>
      <c r="C94" s="39"/>
      <c r="D94" s="38"/>
      <c r="E94" s="38"/>
      <c r="F94" s="38"/>
      <c r="G94" s="38"/>
    </row>
    <row r="95" spans="1:7" ht="12.75">
      <c r="A95" s="76" t="s">
        <v>65</v>
      </c>
      <c r="B95" s="75"/>
      <c r="C95" s="39"/>
      <c r="D95" s="38"/>
      <c r="E95" s="19"/>
      <c r="F95" s="19"/>
      <c r="G95" s="19"/>
    </row>
    <row r="96" spans="1:7" ht="12.75">
      <c r="A96" s="77" t="s">
        <v>66</v>
      </c>
      <c r="B96" s="75"/>
      <c r="C96" s="39">
        <v>-675875</v>
      </c>
      <c r="D96" s="38">
        <v>-675875</v>
      </c>
      <c r="E96" s="19"/>
      <c r="F96" s="19"/>
      <c r="G96" s="19"/>
    </row>
    <row r="97" spans="1:7" ht="12.75">
      <c r="A97" s="76" t="s">
        <v>246</v>
      </c>
      <c r="B97" s="75"/>
      <c r="C97" s="39"/>
      <c r="D97" s="38"/>
      <c r="E97" s="19"/>
      <c r="F97" s="19"/>
      <c r="G97" s="19"/>
    </row>
    <row r="98" spans="1:7" ht="14.25">
      <c r="A98" s="54" t="s">
        <v>247</v>
      </c>
      <c r="B98" s="18"/>
      <c r="C98" s="24"/>
      <c r="D98" s="19"/>
      <c r="E98" s="19">
        <f>-3000000+3000000</f>
        <v>0</v>
      </c>
      <c r="F98" s="19">
        <v>-3000000</v>
      </c>
      <c r="G98" s="19">
        <v>-3000000</v>
      </c>
    </row>
    <row r="99" spans="1:7" ht="14.25">
      <c r="A99" s="54" t="s">
        <v>248</v>
      </c>
      <c r="B99" s="18"/>
      <c r="C99" s="24"/>
      <c r="D99" s="19"/>
      <c r="E99" s="19">
        <f>-500000+300000-531264-33350</f>
        <v>-764614</v>
      </c>
      <c r="F99" s="19">
        <v>-500000</v>
      </c>
      <c r="G99" s="19">
        <v>-500000</v>
      </c>
    </row>
    <row r="100" spans="1:7" ht="14.25">
      <c r="A100" s="54" t="s">
        <v>249</v>
      </c>
      <c r="B100" s="18"/>
      <c r="C100" s="24"/>
      <c r="D100" s="19"/>
      <c r="E100" s="19">
        <f>-4000000+2500000</f>
        <v>-1500000</v>
      </c>
      <c r="F100" s="19">
        <v>-4000000</v>
      </c>
      <c r="G100" s="19">
        <v>-4000000</v>
      </c>
    </row>
    <row r="101" spans="1:7" ht="14.25">
      <c r="A101" s="54" t="s">
        <v>250</v>
      </c>
      <c r="B101" s="18"/>
      <c r="C101" s="24"/>
      <c r="D101" s="19"/>
      <c r="E101" s="19">
        <f>-969805</f>
        <v>-969805</v>
      </c>
      <c r="F101" s="19">
        <v>-969805</v>
      </c>
      <c r="G101" s="19">
        <v>-969805</v>
      </c>
    </row>
    <row r="102" spans="1:7" ht="14.25">
      <c r="A102" s="54" t="s">
        <v>251</v>
      </c>
      <c r="B102" s="18"/>
      <c r="C102" s="24"/>
      <c r="D102" s="19"/>
      <c r="E102" s="19">
        <v>-6400000</v>
      </c>
      <c r="F102" s="19">
        <v>-9400000</v>
      </c>
      <c r="G102" s="19">
        <v>-12400000</v>
      </c>
    </row>
    <row r="103" spans="1:7" ht="14.25">
      <c r="A103" s="54" t="s">
        <v>252</v>
      </c>
      <c r="B103" s="18"/>
      <c r="C103" s="24"/>
      <c r="D103" s="19"/>
      <c r="E103" s="19"/>
      <c r="F103" s="19">
        <v>-4000000</v>
      </c>
      <c r="G103" s="19">
        <v>-6000000</v>
      </c>
    </row>
    <row r="104" spans="1:7" ht="12.75">
      <c r="A104" s="54"/>
      <c r="B104" s="18"/>
      <c r="C104" s="24"/>
      <c r="D104" s="19"/>
      <c r="E104" s="19"/>
      <c r="F104" s="19"/>
      <c r="G104" s="19"/>
    </row>
    <row r="105" spans="1:7" ht="12.75">
      <c r="A105" s="4" t="s">
        <v>67</v>
      </c>
      <c r="B105" s="58">
        <v>-55847096</v>
      </c>
      <c r="C105" s="59">
        <v>-30291443</v>
      </c>
      <c r="D105" s="59">
        <v>-26447848.259999923</v>
      </c>
      <c r="E105" s="131">
        <f>SUM(E68:E103)</f>
        <v>-23456947.89442683</v>
      </c>
      <c r="F105" s="59">
        <v>-40234105.599575244</v>
      </c>
      <c r="G105" s="59">
        <v>-49876649.965878114</v>
      </c>
    </row>
    <row r="106" spans="1:7" ht="12.75">
      <c r="A106" s="20"/>
      <c r="B106" s="40"/>
      <c r="C106" s="62"/>
      <c r="D106" s="63"/>
      <c r="E106" s="63"/>
      <c r="F106" s="63"/>
      <c r="G106" s="63"/>
    </row>
    <row r="107" spans="1:7" ht="12.75">
      <c r="A107" s="4" t="s">
        <v>68</v>
      </c>
      <c r="B107" s="58">
        <v>41379645.45999992</v>
      </c>
      <c r="C107" s="59">
        <v>32614214.316599846</v>
      </c>
      <c r="D107" s="59">
        <v>31498858.199999996</v>
      </c>
      <c r="E107" s="131">
        <f>E105+E65</f>
        <v>30827898.232239716</v>
      </c>
      <c r="F107" s="59">
        <v>31698922.79999999</v>
      </c>
      <c r="G107" s="59">
        <v>32138185.320000067</v>
      </c>
    </row>
    <row r="108" spans="1:7" ht="12.75">
      <c r="A108" s="69"/>
      <c r="B108" s="40"/>
      <c r="C108" s="62"/>
      <c r="D108" s="63"/>
      <c r="E108" s="63"/>
      <c r="F108" s="63"/>
      <c r="G108" s="63"/>
    </row>
    <row r="109" spans="1:7" ht="12.75">
      <c r="A109" s="30" t="s">
        <v>69</v>
      </c>
      <c r="B109" s="78">
        <v>0.07740001337396885</v>
      </c>
      <c r="C109" s="79">
        <v>0.060544673667272</v>
      </c>
      <c r="D109" s="79">
        <v>0.06</v>
      </c>
      <c r="E109" s="79">
        <f>E107/SUM(E5:E10)</f>
        <v>0.060000000802337645</v>
      </c>
      <c r="F109" s="79">
        <v>0.06</v>
      </c>
      <c r="G109" s="79">
        <v>0.06000000000000012</v>
      </c>
    </row>
    <row r="110" spans="1:7" ht="12.75">
      <c r="A110" s="30"/>
      <c r="B110" s="80"/>
      <c r="C110" s="81"/>
      <c r="D110" s="81"/>
      <c r="E110" s="81"/>
      <c r="F110" s="81"/>
      <c r="G110" s="81"/>
    </row>
    <row r="111" spans="1:7" ht="13.5" thickBot="1">
      <c r="A111" s="82" t="s">
        <v>70</v>
      </c>
      <c r="B111" s="83">
        <v>9302406.459999919</v>
      </c>
      <c r="C111" s="84">
        <f>C107-(0.06*SUM(C5:C10))</f>
        <v>293404.8965998478</v>
      </c>
      <c r="D111" s="84">
        <f>D107-(0.06*SUM(D5:D10))</f>
        <v>0</v>
      </c>
      <c r="E111" s="84">
        <f>E107-(0.06*SUM(E5:E10))</f>
        <v>0.4122397154569626</v>
      </c>
      <c r="F111" s="84">
        <v>0</v>
      </c>
      <c r="G111" s="84">
        <v>6.705522537231445E-08</v>
      </c>
    </row>
    <row r="112" ht="12.75">
      <c r="A112" s="132" t="s">
        <v>255</v>
      </c>
    </row>
    <row r="115" spans="3:4" ht="12.75">
      <c r="C115" s="124"/>
      <c r="D115" s="125"/>
    </row>
    <row r="116" ht="12.75">
      <c r="D116" s="126"/>
    </row>
  </sheetData>
  <sheetProtection/>
  <printOptions/>
  <pageMargins left="0.25" right="0.25" top="0.87" bottom="0.5" header="0.5" footer="0.5"/>
  <pageSetup fitToHeight="2" fitToWidth="1" horizontalDpi="600" verticalDpi="600" orientation="portrait" scale="76" r:id="rId1"/>
  <headerFooter alignWithMargins="0">
    <oddHeader>&amp;C&amp;"Arial,Bold"&amp;14Attachment I - 2010 General Fund Financial Plan</oddHeader>
    <oddFooter>&amp;LAttachment I (Nov. 19, 2009, revised)&amp;RPage &amp;P of &amp;N</oddFooter>
  </headerFooter>
  <rowBreaks count="1" manualBreakCount="1"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Q165"/>
  <sheetViews>
    <sheetView zoomScalePageLayoutView="0" workbookViewId="0" topLeftCell="A1">
      <pane xSplit="1" ySplit="3" topLeftCell="B4" activePane="bottomRight" state="frozen"/>
      <selection pane="topLeft" activeCell="A66" sqref="A66"/>
      <selection pane="topRight" activeCell="A66" sqref="A66"/>
      <selection pane="bottomLeft" activeCell="A66" sqref="A66"/>
      <selection pane="bottomRight" activeCell="J2" sqref="J2"/>
    </sheetView>
  </sheetViews>
  <sheetFormatPr defaultColWidth="9.140625" defaultRowHeight="12.75"/>
  <cols>
    <col min="1" max="1" width="2.421875" style="0" customWidth="1"/>
    <col min="2" max="2" width="3.140625" style="0" customWidth="1"/>
    <col min="3" max="3" width="1.7109375" style="0" customWidth="1"/>
  </cols>
  <sheetData>
    <row r="1" spans="2:13" ht="15.75">
      <c r="B1" s="89" t="s">
        <v>74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2:13" ht="12.75">
      <c r="B2" s="91" t="s">
        <v>75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3" ht="12.75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2:13" ht="12.75">
      <c r="B4" s="92" t="s">
        <v>76</v>
      </c>
      <c r="C4" s="92"/>
      <c r="D4" s="92" t="s">
        <v>77</v>
      </c>
      <c r="E4" s="92"/>
      <c r="F4" s="92"/>
      <c r="G4" s="92"/>
      <c r="H4" s="92"/>
      <c r="I4" s="92"/>
      <c r="J4" s="92"/>
      <c r="K4" s="92"/>
      <c r="L4" s="92"/>
      <c r="M4" s="92"/>
    </row>
    <row r="5" spans="2:13" ht="12.75">
      <c r="B5" s="92"/>
      <c r="C5" s="92"/>
      <c r="D5" s="92" t="s">
        <v>78</v>
      </c>
      <c r="E5" s="92"/>
      <c r="F5" s="92"/>
      <c r="G5" s="92"/>
      <c r="H5" s="92"/>
      <c r="I5" s="92"/>
      <c r="J5" s="92"/>
      <c r="K5" s="92"/>
      <c r="L5" s="92"/>
      <c r="M5" s="92"/>
    </row>
    <row r="6" spans="2:13" ht="12.75"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</row>
    <row r="7" spans="2:13" ht="12.75">
      <c r="B7" s="92" t="s">
        <v>79</v>
      </c>
      <c r="C7" s="92"/>
      <c r="D7" s="92" t="s">
        <v>80</v>
      </c>
      <c r="E7" s="92"/>
      <c r="F7" s="92"/>
      <c r="G7" s="92"/>
      <c r="H7" s="92"/>
      <c r="I7" s="92"/>
      <c r="J7" s="92"/>
      <c r="K7" s="92"/>
      <c r="L7" s="92"/>
      <c r="M7" s="92"/>
    </row>
    <row r="8" spans="2:13" ht="12.75">
      <c r="B8" s="92"/>
      <c r="C8" s="92"/>
      <c r="D8" s="92" t="s">
        <v>81</v>
      </c>
      <c r="E8" s="92"/>
      <c r="F8" s="92"/>
      <c r="G8" s="92"/>
      <c r="H8" s="92"/>
      <c r="I8" s="92"/>
      <c r="J8" s="92"/>
      <c r="K8" s="92"/>
      <c r="L8" s="92"/>
      <c r="M8" s="92"/>
    </row>
    <row r="9" spans="2:13" ht="12.75">
      <c r="B9" s="92"/>
      <c r="C9" s="92"/>
      <c r="D9" s="92" t="s">
        <v>82</v>
      </c>
      <c r="E9" s="92"/>
      <c r="F9" s="92"/>
      <c r="G9" s="92"/>
      <c r="H9" s="92"/>
      <c r="I9" s="92"/>
      <c r="J9" s="92"/>
      <c r="K9" s="92"/>
      <c r="L9" s="92"/>
      <c r="M9" s="92"/>
    </row>
    <row r="10" spans="2:13" ht="15">
      <c r="B10" s="92"/>
      <c r="C10" s="92"/>
      <c r="D10" s="92"/>
      <c r="E10" s="93"/>
      <c r="F10" s="92"/>
      <c r="G10" s="92"/>
      <c r="H10" s="92"/>
      <c r="I10" s="92"/>
      <c r="J10" s="92"/>
      <c r="K10" s="92"/>
      <c r="L10" s="92"/>
      <c r="M10" s="92"/>
    </row>
    <row r="11" spans="2:13" ht="12.75">
      <c r="B11" s="92"/>
      <c r="C11" s="92"/>
      <c r="D11" s="92"/>
      <c r="E11" s="92"/>
      <c r="F11" s="92"/>
      <c r="G11" s="92"/>
      <c r="H11" s="94">
        <v>2008</v>
      </c>
      <c r="I11" s="94">
        <v>2009</v>
      </c>
      <c r="J11" s="94">
        <v>2010</v>
      </c>
      <c r="K11" s="94">
        <v>2011</v>
      </c>
      <c r="L11" s="94">
        <v>2012</v>
      </c>
      <c r="M11" s="92"/>
    </row>
    <row r="12" spans="2:13" ht="12.75">
      <c r="B12" s="92"/>
      <c r="C12" s="92"/>
      <c r="D12" s="92" t="s">
        <v>83</v>
      </c>
      <c r="E12" s="92"/>
      <c r="F12" s="92"/>
      <c r="G12" s="92"/>
      <c r="H12" s="95" t="s">
        <v>84</v>
      </c>
      <c r="I12" s="96">
        <v>0.022082805080198997</v>
      </c>
      <c r="J12" s="96">
        <v>0.023446260939847408</v>
      </c>
      <c r="K12" s="96">
        <v>0.0009958163585303396</v>
      </c>
      <c r="L12" s="96">
        <v>0.017680922422068868</v>
      </c>
      <c r="M12" s="92"/>
    </row>
    <row r="13" spans="2:13" ht="12.75">
      <c r="B13" s="92"/>
      <c r="C13" s="92"/>
      <c r="D13" s="92" t="s">
        <v>85</v>
      </c>
      <c r="E13" s="92"/>
      <c r="F13" s="92"/>
      <c r="G13" s="92"/>
      <c r="H13" s="95" t="s">
        <v>84</v>
      </c>
      <c r="I13" s="96">
        <v>-0.1014</v>
      </c>
      <c r="J13" s="96">
        <v>0.003991591048191809</v>
      </c>
      <c r="K13" s="96">
        <v>0.020673752286039918</v>
      </c>
      <c r="L13" s="96">
        <v>0.039406372536290216</v>
      </c>
      <c r="M13" s="92"/>
    </row>
    <row r="14" spans="2:13" ht="12.75">
      <c r="B14" s="92"/>
      <c r="C14" s="92"/>
      <c r="D14" s="92" t="s">
        <v>86</v>
      </c>
      <c r="E14" s="92"/>
      <c r="F14" s="92"/>
      <c r="G14" s="92"/>
      <c r="H14" s="95" t="s">
        <v>84</v>
      </c>
      <c r="I14" s="97">
        <v>0.017</v>
      </c>
      <c r="J14" s="97">
        <v>0.0135</v>
      </c>
      <c r="K14" s="97">
        <v>0.016</v>
      </c>
      <c r="L14" s="97">
        <v>0.023</v>
      </c>
      <c r="M14" s="98"/>
    </row>
    <row r="15" spans="2:13" ht="24">
      <c r="B15" s="92"/>
      <c r="C15" s="92"/>
      <c r="D15" s="99" t="s">
        <v>87</v>
      </c>
      <c r="E15" s="92"/>
      <c r="F15" s="92"/>
      <c r="G15" s="92"/>
      <c r="H15" s="100" t="s">
        <v>84</v>
      </c>
      <c r="I15" s="101" t="s">
        <v>88</v>
      </c>
      <c r="J15" s="101" t="s">
        <v>88</v>
      </c>
      <c r="K15" s="101" t="s">
        <v>88</v>
      </c>
      <c r="L15" s="101" t="s">
        <v>88</v>
      </c>
      <c r="M15" s="92"/>
    </row>
    <row r="16" spans="2:13" ht="12.75"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</row>
    <row r="17" spans="2:13" ht="12.75">
      <c r="B17" s="92" t="s">
        <v>89</v>
      </c>
      <c r="C17" s="92"/>
      <c r="D17" s="98" t="s">
        <v>90</v>
      </c>
      <c r="E17" s="98"/>
      <c r="F17" s="98"/>
      <c r="G17" s="98"/>
      <c r="H17" s="98"/>
      <c r="I17" s="98"/>
      <c r="J17" s="98"/>
      <c r="K17" s="98"/>
      <c r="L17" s="98"/>
      <c r="M17" s="92"/>
    </row>
    <row r="18" spans="2:13" ht="12.75">
      <c r="B18" s="92"/>
      <c r="C18" s="92"/>
      <c r="D18" s="98" t="s">
        <v>91</v>
      </c>
      <c r="E18" s="98"/>
      <c r="F18" s="98"/>
      <c r="G18" s="98"/>
      <c r="H18" s="98"/>
      <c r="I18" s="98"/>
      <c r="J18" s="98"/>
      <c r="K18" s="98"/>
      <c r="L18" s="98"/>
      <c r="M18" s="92"/>
    </row>
    <row r="19" spans="2:13" ht="12.75">
      <c r="B19" s="92"/>
      <c r="C19" s="92"/>
      <c r="D19" s="98" t="s">
        <v>92</v>
      </c>
      <c r="E19" s="98"/>
      <c r="F19" s="98"/>
      <c r="G19" s="98"/>
      <c r="H19" s="94">
        <v>2008</v>
      </c>
      <c r="I19" s="94">
        <v>2009</v>
      </c>
      <c r="J19" s="94">
        <v>2010</v>
      </c>
      <c r="K19" s="94">
        <v>2011</v>
      </c>
      <c r="L19" s="94">
        <v>2012</v>
      </c>
      <c r="M19" s="92"/>
    </row>
    <row r="20" spans="2:13" ht="12.75">
      <c r="B20" s="92"/>
      <c r="C20" s="92"/>
      <c r="D20" s="98" t="s">
        <v>93</v>
      </c>
      <c r="E20" s="98"/>
      <c r="F20" s="98"/>
      <c r="G20" s="98"/>
      <c r="H20" s="102">
        <v>18</v>
      </c>
      <c r="I20" s="102">
        <v>21.8</v>
      </c>
      <c r="J20" s="102">
        <v>18.5</v>
      </c>
      <c r="K20" s="102">
        <v>18.5</v>
      </c>
      <c r="L20" s="102">
        <v>18.5</v>
      </c>
      <c r="M20" s="98"/>
    </row>
    <row r="21" spans="2:13" ht="12.75">
      <c r="B21" s="92"/>
      <c r="C21" s="92"/>
      <c r="D21" s="92" t="s">
        <v>94</v>
      </c>
      <c r="E21" s="98"/>
      <c r="F21" s="98"/>
      <c r="G21" s="98"/>
      <c r="H21" s="102"/>
      <c r="I21" s="102"/>
      <c r="J21" s="102">
        <v>4.389</v>
      </c>
      <c r="K21" s="102">
        <v>4.389</v>
      </c>
      <c r="L21" s="102">
        <v>4.389</v>
      </c>
      <c r="M21" s="98"/>
    </row>
    <row r="22" spans="2:13" ht="12.75">
      <c r="B22" s="92"/>
      <c r="C22" s="92"/>
      <c r="D22" s="92" t="s">
        <v>95</v>
      </c>
      <c r="E22" s="98"/>
      <c r="F22" s="98"/>
      <c r="G22" s="98"/>
      <c r="H22" s="102"/>
      <c r="I22" s="102"/>
      <c r="J22" s="102"/>
      <c r="K22" s="102">
        <v>4.313</v>
      </c>
      <c r="L22" s="102">
        <v>4.313</v>
      </c>
      <c r="M22" s="98"/>
    </row>
    <row r="23" spans="2:13" ht="12.75">
      <c r="B23" s="92"/>
      <c r="C23" s="92"/>
      <c r="D23" s="103" t="s">
        <v>96</v>
      </c>
      <c r="E23" s="98"/>
      <c r="F23" s="98"/>
      <c r="G23" s="98"/>
      <c r="H23" s="102"/>
      <c r="I23" s="102"/>
      <c r="J23" s="102"/>
      <c r="K23" s="102"/>
      <c r="L23" s="102">
        <v>0.827</v>
      </c>
      <c r="M23" s="98"/>
    </row>
    <row r="24" spans="2:13" ht="12.75">
      <c r="B24" s="92"/>
      <c r="C24" s="92"/>
      <c r="D24" s="98"/>
      <c r="E24" s="98"/>
      <c r="F24" s="98"/>
      <c r="G24" s="98"/>
      <c r="H24" s="104"/>
      <c r="I24" s="104"/>
      <c r="J24" s="104"/>
      <c r="K24" s="104"/>
      <c r="L24" s="104"/>
      <c r="M24" s="98"/>
    </row>
    <row r="25" spans="2:13" ht="12.75">
      <c r="B25" s="92"/>
      <c r="C25" s="92"/>
      <c r="D25" s="98"/>
      <c r="E25" s="98"/>
      <c r="F25" s="105" t="s">
        <v>97</v>
      </c>
      <c r="G25" s="98"/>
      <c r="H25" s="102">
        <f>SUM(H20:H24)</f>
        <v>18</v>
      </c>
      <c r="I25" s="102">
        <f>SUM(I20:I24)</f>
        <v>21.8</v>
      </c>
      <c r="J25" s="102">
        <f>SUM(J20:J24)</f>
        <v>22.889</v>
      </c>
      <c r="K25" s="102">
        <f>SUM(K20:K24)</f>
        <v>27.201999999999998</v>
      </c>
      <c r="L25" s="102">
        <f>SUM(L20:L24)</f>
        <v>28.028999999999996</v>
      </c>
      <c r="M25" s="92"/>
    </row>
    <row r="26" spans="2:13" ht="12.75">
      <c r="B26" s="92"/>
      <c r="C26" s="92"/>
      <c r="D26" s="103"/>
      <c r="E26" s="98"/>
      <c r="F26" s="98"/>
      <c r="G26" s="98"/>
      <c r="H26" s="106"/>
      <c r="I26" s="106"/>
      <c r="J26" s="106"/>
      <c r="K26" s="106"/>
      <c r="L26" s="98"/>
      <c r="M26" s="92"/>
    </row>
    <row r="27" spans="2:13" ht="12.75">
      <c r="B27" s="92" t="s">
        <v>98</v>
      </c>
      <c r="C27" s="92"/>
      <c r="D27" s="92" t="s">
        <v>99</v>
      </c>
      <c r="E27" s="92"/>
      <c r="F27" s="92"/>
      <c r="G27" s="92"/>
      <c r="H27" s="92"/>
      <c r="I27" s="92"/>
      <c r="J27" s="92"/>
      <c r="K27" s="92"/>
      <c r="L27" s="92"/>
      <c r="M27" s="92"/>
    </row>
    <row r="28" spans="2:13" ht="12.75">
      <c r="B28" s="92"/>
      <c r="C28" s="92"/>
      <c r="D28" s="92" t="s">
        <v>100</v>
      </c>
      <c r="E28" s="92"/>
      <c r="F28" s="92"/>
      <c r="G28" s="92"/>
      <c r="H28" s="92"/>
      <c r="I28" s="92"/>
      <c r="J28" s="92"/>
      <c r="K28" s="92"/>
      <c r="L28" s="92"/>
      <c r="M28" s="92"/>
    </row>
    <row r="29" spans="2:13" ht="12.75">
      <c r="B29" s="92"/>
      <c r="C29" s="92"/>
      <c r="D29" s="92" t="s">
        <v>101</v>
      </c>
      <c r="E29" s="92"/>
      <c r="F29" s="92"/>
      <c r="G29" s="92"/>
      <c r="H29" s="92"/>
      <c r="I29" s="92"/>
      <c r="J29" s="92"/>
      <c r="K29" s="92"/>
      <c r="L29" s="92"/>
      <c r="M29" s="92"/>
    </row>
    <row r="30" spans="2:13" ht="12.75">
      <c r="B30" s="92"/>
      <c r="C30" s="92"/>
      <c r="D30" s="103"/>
      <c r="E30" s="98"/>
      <c r="F30" s="98"/>
      <c r="G30" s="98"/>
      <c r="H30" s="106"/>
      <c r="I30" s="106"/>
      <c r="J30" s="106"/>
      <c r="K30" s="106"/>
      <c r="L30" s="98"/>
      <c r="M30" s="92"/>
    </row>
    <row r="31" spans="2:13" ht="12.75">
      <c r="B31" s="92" t="s">
        <v>102</v>
      </c>
      <c r="C31" s="92"/>
      <c r="D31" s="92" t="s">
        <v>103</v>
      </c>
      <c r="E31" s="92"/>
      <c r="F31" s="92"/>
      <c r="G31" s="92"/>
      <c r="H31" s="92"/>
      <c r="I31" s="92"/>
      <c r="J31" s="92"/>
      <c r="K31" s="92"/>
      <c r="L31" s="92"/>
      <c r="M31" s="92"/>
    </row>
    <row r="32" spans="2:13" ht="12.75">
      <c r="B32" s="92"/>
      <c r="C32" s="92"/>
      <c r="D32" s="92" t="s">
        <v>104</v>
      </c>
      <c r="E32" s="92"/>
      <c r="F32" s="92"/>
      <c r="G32" s="92"/>
      <c r="H32" s="92"/>
      <c r="I32" s="92"/>
      <c r="J32" s="92"/>
      <c r="K32" s="92"/>
      <c r="L32" s="92"/>
      <c r="M32" s="92"/>
    </row>
    <row r="33" spans="2:13" ht="12.75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</row>
    <row r="34" spans="2:13" ht="12.75">
      <c r="B34" s="92" t="s">
        <v>105</v>
      </c>
      <c r="C34" s="92"/>
      <c r="D34" s="92" t="s">
        <v>106</v>
      </c>
      <c r="E34" s="92"/>
      <c r="F34" s="92"/>
      <c r="G34" s="92"/>
      <c r="H34" s="92"/>
      <c r="I34" s="92"/>
      <c r="J34" s="92"/>
      <c r="K34" s="92"/>
      <c r="L34" s="92"/>
      <c r="M34" s="92"/>
    </row>
    <row r="35" spans="2:13" ht="12.75">
      <c r="B35" s="92"/>
      <c r="C35" s="92"/>
      <c r="D35" s="92" t="s">
        <v>107</v>
      </c>
      <c r="E35" s="92"/>
      <c r="F35" s="92"/>
      <c r="G35" s="92"/>
      <c r="H35" s="92"/>
      <c r="I35" s="92"/>
      <c r="J35" s="92"/>
      <c r="K35" s="92"/>
      <c r="L35" s="92"/>
      <c r="M35" s="92"/>
    </row>
    <row r="36" spans="2:13" ht="12.75">
      <c r="B36" s="92"/>
      <c r="C36" s="92"/>
      <c r="D36" s="92" t="s">
        <v>108</v>
      </c>
      <c r="E36" s="92"/>
      <c r="F36" s="92"/>
      <c r="G36" s="92"/>
      <c r="H36" s="92"/>
      <c r="I36" s="92"/>
      <c r="J36" s="92"/>
      <c r="K36" s="92"/>
      <c r="L36" s="92"/>
      <c r="M36" s="92"/>
    </row>
    <row r="37" spans="2:13" ht="12.75">
      <c r="B37" s="92"/>
      <c r="C37" s="92"/>
      <c r="D37" s="92" t="s">
        <v>109</v>
      </c>
      <c r="E37" s="92"/>
      <c r="F37" s="92"/>
      <c r="G37" s="92"/>
      <c r="H37" s="92"/>
      <c r="I37" s="92"/>
      <c r="J37" s="92"/>
      <c r="K37" s="92"/>
      <c r="L37" s="92"/>
      <c r="M37" s="107"/>
    </row>
    <row r="38" spans="2:13" ht="12.75"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spans="2:13" ht="12.75">
      <c r="B39" s="92" t="s">
        <v>110</v>
      </c>
      <c r="C39" s="92"/>
      <c r="D39" s="92" t="s">
        <v>111</v>
      </c>
      <c r="E39" s="92"/>
      <c r="F39" s="92"/>
      <c r="G39" s="108"/>
      <c r="H39" s="108"/>
      <c r="I39" s="108"/>
      <c r="J39" s="108"/>
      <c r="K39" s="108"/>
      <c r="L39" s="108"/>
      <c r="M39" s="92"/>
    </row>
    <row r="40" spans="2:13" ht="12.75"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</row>
    <row r="41" spans="2:13" ht="12.75">
      <c r="B41" s="92"/>
      <c r="C41" s="92"/>
      <c r="D41" s="92" t="s">
        <v>112</v>
      </c>
      <c r="E41" s="92"/>
      <c r="F41" s="92"/>
      <c r="G41" s="92"/>
      <c r="H41" s="92"/>
      <c r="I41" s="109">
        <v>-627.926054</v>
      </c>
      <c r="J41" s="92"/>
      <c r="K41" s="92"/>
      <c r="L41" s="92"/>
      <c r="M41" s="92"/>
    </row>
    <row r="42" spans="2:13" ht="12.75">
      <c r="B42" s="92"/>
      <c r="C42" s="92"/>
      <c r="D42" s="92" t="s">
        <v>113</v>
      </c>
      <c r="E42" s="92"/>
      <c r="F42" s="92"/>
      <c r="G42" s="92"/>
      <c r="H42" s="92"/>
      <c r="I42" s="109">
        <v>-9.07</v>
      </c>
      <c r="J42" s="92"/>
      <c r="K42" s="92"/>
      <c r="L42" s="92"/>
      <c r="M42" s="92"/>
    </row>
    <row r="43" spans="2:13" ht="12.75">
      <c r="B43" s="92"/>
      <c r="C43" s="92"/>
      <c r="D43" s="92" t="s">
        <v>114</v>
      </c>
      <c r="E43" s="92"/>
      <c r="F43" s="92"/>
      <c r="G43" s="92"/>
      <c r="H43" s="92"/>
      <c r="I43" s="109">
        <f>(-54.521744)--27.225</f>
        <v>-27.296743999999997</v>
      </c>
      <c r="J43" s="92"/>
      <c r="K43" s="92"/>
      <c r="L43" s="92"/>
      <c r="M43" s="92"/>
    </row>
    <row r="44" spans="2:13" ht="12.75">
      <c r="B44" s="92"/>
      <c r="C44" s="92"/>
      <c r="D44" s="92" t="s">
        <v>115</v>
      </c>
      <c r="E44" s="92"/>
      <c r="F44" s="92"/>
      <c r="G44" s="92"/>
      <c r="H44" s="92"/>
      <c r="I44" s="110">
        <v>-27.225</v>
      </c>
      <c r="J44" s="92"/>
      <c r="K44" s="92"/>
      <c r="L44" s="92"/>
      <c r="M44" s="92"/>
    </row>
    <row r="45" spans="2:13" ht="12.75">
      <c r="B45" s="92"/>
      <c r="C45" s="92"/>
      <c r="D45" s="111" t="s">
        <v>116</v>
      </c>
      <c r="E45" s="92"/>
      <c r="F45" s="92"/>
      <c r="G45" s="92"/>
      <c r="H45" s="92"/>
      <c r="I45" s="109">
        <v>-691.5177980000001</v>
      </c>
      <c r="J45" s="92"/>
      <c r="K45" s="112"/>
      <c r="L45" s="92"/>
      <c r="M45" s="92"/>
    </row>
    <row r="46" spans="2:13" ht="12.75">
      <c r="B46" s="92"/>
      <c r="C46" s="92"/>
      <c r="D46" s="92"/>
      <c r="E46" s="92"/>
      <c r="F46" s="92"/>
      <c r="G46" s="92"/>
      <c r="H46" s="92"/>
      <c r="I46" s="109"/>
      <c r="J46" s="92"/>
      <c r="K46" s="92"/>
      <c r="L46" s="92"/>
      <c r="M46" s="92"/>
    </row>
    <row r="47" spans="2:13" ht="12.75">
      <c r="B47" s="92" t="s">
        <v>117</v>
      </c>
      <c r="C47" s="92"/>
      <c r="D47" s="92" t="s">
        <v>118</v>
      </c>
      <c r="E47" s="92"/>
      <c r="F47" s="92"/>
      <c r="G47" s="92"/>
      <c r="H47" s="92"/>
      <c r="I47" s="109"/>
      <c r="J47" s="92"/>
      <c r="K47" s="92"/>
      <c r="L47" s="92"/>
      <c r="M47" s="92"/>
    </row>
    <row r="48" spans="2:13" ht="12.75">
      <c r="B48" s="92"/>
      <c r="C48" s="92"/>
      <c r="D48" s="92"/>
      <c r="E48" s="92"/>
      <c r="F48" s="92"/>
      <c r="G48" s="92"/>
      <c r="H48" s="92"/>
      <c r="I48" s="109"/>
      <c r="J48" s="92"/>
      <c r="K48" s="92"/>
      <c r="L48" s="92"/>
      <c r="M48" s="92"/>
    </row>
    <row r="49" spans="2:13" ht="12.75">
      <c r="B49" s="92"/>
      <c r="C49" s="92"/>
      <c r="D49" s="92" t="s">
        <v>119</v>
      </c>
      <c r="E49" s="92"/>
      <c r="F49" s="92"/>
      <c r="G49" s="92"/>
      <c r="H49" s="92"/>
      <c r="I49" s="109">
        <v>-5.268</v>
      </c>
      <c r="J49" s="92"/>
      <c r="K49" s="92"/>
      <c r="L49" s="92"/>
      <c r="M49" s="92"/>
    </row>
    <row r="50" spans="2:13" ht="12.75">
      <c r="B50" s="92"/>
      <c r="C50" s="92"/>
      <c r="D50" s="92" t="s">
        <v>120</v>
      </c>
      <c r="E50" s="92"/>
      <c r="F50" s="92"/>
      <c r="G50" s="92"/>
      <c r="H50" s="92"/>
      <c r="I50" s="109">
        <v>-3.032419</v>
      </c>
      <c r="J50" s="92"/>
      <c r="K50" s="92"/>
      <c r="L50" s="92"/>
      <c r="M50" s="92"/>
    </row>
    <row r="51" spans="2:13" ht="12.75">
      <c r="B51" s="92"/>
      <c r="C51" s="92"/>
      <c r="D51" s="92" t="s">
        <v>121</v>
      </c>
      <c r="E51" s="92"/>
      <c r="F51" s="92"/>
      <c r="G51" s="92"/>
      <c r="H51" s="92"/>
      <c r="I51" s="109">
        <v>-1.67616</v>
      </c>
      <c r="J51" s="92"/>
      <c r="K51" s="92"/>
      <c r="L51" s="92"/>
      <c r="M51" s="92"/>
    </row>
    <row r="52" spans="2:13" ht="12.75">
      <c r="B52" s="92"/>
      <c r="C52" s="92"/>
      <c r="D52" s="92" t="s">
        <v>122</v>
      </c>
      <c r="E52" s="92"/>
      <c r="F52" s="92"/>
      <c r="G52" s="92"/>
      <c r="H52" s="92"/>
      <c r="I52" s="109">
        <v>-1.937614</v>
      </c>
      <c r="J52" s="92"/>
      <c r="K52" s="92"/>
      <c r="L52" s="92"/>
      <c r="M52" s="92"/>
    </row>
    <row r="53" spans="2:13" ht="12.75">
      <c r="B53" s="92"/>
      <c r="C53" s="92"/>
      <c r="D53" s="92" t="s">
        <v>123</v>
      </c>
      <c r="E53" s="92"/>
      <c r="F53" s="92"/>
      <c r="G53" s="92"/>
      <c r="H53" s="92"/>
      <c r="I53" s="110">
        <v>-0.3</v>
      </c>
      <c r="J53" s="92"/>
      <c r="K53" s="92"/>
      <c r="L53" s="92"/>
      <c r="M53" s="92"/>
    </row>
    <row r="54" spans="2:13" ht="12.75">
      <c r="B54" s="92"/>
      <c r="C54" s="92"/>
      <c r="D54" s="111" t="s">
        <v>116</v>
      </c>
      <c r="E54" s="92"/>
      <c r="F54" s="92"/>
      <c r="G54" s="92"/>
      <c r="H54" s="92"/>
      <c r="I54" s="109">
        <v>-12.214193</v>
      </c>
      <c r="J54" s="92"/>
      <c r="K54" s="92"/>
      <c r="L54" s="92"/>
      <c r="M54" s="92"/>
    </row>
    <row r="55" spans="2:13" ht="12.75">
      <c r="B55" s="92"/>
      <c r="C55" s="92"/>
      <c r="D55" s="92"/>
      <c r="E55" s="92"/>
      <c r="F55" s="92"/>
      <c r="G55" s="92"/>
      <c r="H55" s="92"/>
      <c r="I55" s="109"/>
      <c r="J55" s="92"/>
      <c r="K55" s="92"/>
      <c r="L55" s="92"/>
      <c r="M55" s="92"/>
    </row>
    <row r="56" spans="2:13" ht="12.75">
      <c r="B56" s="92" t="s">
        <v>124</v>
      </c>
      <c r="C56" s="92"/>
      <c r="D56" s="92" t="s">
        <v>125</v>
      </c>
      <c r="E56" s="92"/>
      <c r="F56" s="92"/>
      <c r="G56" s="92"/>
      <c r="H56" s="92"/>
      <c r="I56" s="109"/>
      <c r="J56" s="92"/>
      <c r="K56" s="92"/>
      <c r="L56" s="92"/>
      <c r="M56" s="92"/>
    </row>
    <row r="57" spans="2:13" ht="12.75">
      <c r="B57" s="92"/>
      <c r="C57" s="92"/>
      <c r="D57" s="92"/>
      <c r="E57" s="92"/>
      <c r="F57" s="92"/>
      <c r="G57" s="92"/>
      <c r="H57" s="92"/>
      <c r="I57" s="109"/>
      <c r="J57" s="92"/>
      <c r="K57" s="92"/>
      <c r="L57" s="92"/>
      <c r="M57" s="92"/>
    </row>
    <row r="58" spans="2:13" ht="12.75">
      <c r="B58" s="92"/>
      <c r="C58" s="92"/>
      <c r="D58" s="92" t="s">
        <v>120</v>
      </c>
      <c r="E58" s="92"/>
      <c r="F58" s="92"/>
      <c r="G58" s="92"/>
      <c r="H58" s="92"/>
      <c r="I58" s="109">
        <v>-5.624778</v>
      </c>
      <c r="J58" s="92"/>
      <c r="K58" s="92"/>
      <c r="L58" s="92"/>
      <c r="M58" s="92"/>
    </row>
    <row r="59" spans="2:13" ht="12.75">
      <c r="B59" s="92"/>
      <c r="C59" s="92"/>
      <c r="D59" s="92" t="s">
        <v>121</v>
      </c>
      <c r="E59" s="92"/>
      <c r="F59" s="92"/>
      <c r="G59" s="92"/>
      <c r="H59" s="92"/>
      <c r="I59" s="109">
        <v>-0.371503</v>
      </c>
      <c r="J59" s="92"/>
      <c r="K59" s="92"/>
      <c r="L59" s="92"/>
      <c r="M59" s="92"/>
    </row>
    <row r="60" spans="2:13" ht="12.75">
      <c r="B60" s="92"/>
      <c r="C60" s="92"/>
      <c r="D60" s="92" t="s">
        <v>122</v>
      </c>
      <c r="E60" s="92"/>
      <c r="F60" s="92"/>
      <c r="G60" s="92"/>
      <c r="H60" s="92"/>
      <c r="I60" s="109">
        <v>-2.253966</v>
      </c>
      <c r="J60" s="92"/>
      <c r="K60" s="92"/>
      <c r="L60" s="92"/>
      <c r="M60" s="92"/>
    </row>
    <row r="61" spans="2:13" ht="12.75">
      <c r="B61" s="92"/>
      <c r="C61" s="92"/>
      <c r="D61" s="92" t="s">
        <v>123</v>
      </c>
      <c r="E61" s="92"/>
      <c r="F61" s="92"/>
      <c r="G61" s="92"/>
      <c r="H61" s="92"/>
      <c r="I61" s="110">
        <v>-0.575787</v>
      </c>
      <c r="J61" s="92"/>
      <c r="K61" s="92"/>
      <c r="L61" s="92"/>
      <c r="M61" s="92"/>
    </row>
    <row r="62" spans="2:13" ht="12.75">
      <c r="B62" s="92"/>
      <c r="C62" s="92"/>
      <c r="D62" s="111" t="s">
        <v>116</v>
      </c>
      <c r="E62" s="92"/>
      <c r="F62" s="92"/>
      <c r="G62" s="92"/>
      <c r="H62" s="92"/>
      <c r="I62" s="109">
        <v>-8.826034</v>
      </c>
      <c r="J62" s="92"/>
      <c r="K62" s="92"/>
      <c r="L62" s="92"/>
      <c r="M62" s="92"/>
    </row>
    <row r="63" spans="2:13" ht="12.75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</row>
    <row r="64" spans="2:13" ht="12.75">
      <c r="B64" s="92" t="s">
        <v>126</v>
      </c>
      <c r="C64" s="92"/>
      <c r="D64" s="92" t="s">
        <v>127</v>
      </c>
      <c r="E64" s="92"/>
      <c r="F64" s="92"/>
      <c r="G64" s="92"/>
      <c r="H64" s="92"/>
      <c r="I64" s="92"/>
      <c r="J64" s="92"/>
      <c r="K64" s="92"/>
      <c r="L64" s="92"/>
      <c r="M64" s="92"/>
    </row>
    <row r="65" spans="2:13" ht="12.75">
      <c r="B65" s="92"/>
      <c r="C65" s="92"/>
      <c r="D65" s="92" t="s">
        <v>128</v>
      </c>
      <c r="E65" s="92"/>
      <c r="F65" s="92"/>
      <c r="G65" s="92"/>
      <c r="H65" s="92"/>
      <c r="I65" s="92"/>
      <c r="J65" s="92"/>
      <c r="K65" s="92"/>
      <c r="L65" s="92"/>
      <c r="M65" s="92"/>
    </row>
    <row r="66" spans="2:13" ht="12.75">
      <c r="B66" s="92"/>
      <c r="C66" s="92"/>
      <c r="D66" s="92" t="s">
        <v>129</v>
      </c>
      <c r="E66" s="92"/>
      <c r="F66" s="92"/>
      <c r="G66" s="92"/>
      <c r="H66" s="92"/>
      <c r="I66" s="92"/>
      <c r="J66" s="92"/>
      <c r="K66" s="92"/>
      <c r="L66" s="92"/>
      <c r="M66" s="92"/>
    </row>
    <row r="67" spans="2:13" ht="15">
      <c r="B67" s="92"/>
      <c r="C67" s="92"/>
      <c r="D67" s="93"/>
      <c r="E67" s="92"/>
      <c r="F67" s="92"/>
      <c r="G67" s="92"/>
      <c r="H67" s="92"/>
      <c r="I67" s="92"/>
      <c r="J67" s="92"/>
      <c r="K67" s="92"/>
      <c r="L67" s="92"/>
      <c r="M67" s="92"/>
    </row>
    <row r="68" spans="2:13" ht="12.75">
      <c r="B68" s="92" t="s">
        <v>130</v>
      </c>
      <c r="C68" s="92"/>
      <c r="D68" s="92" t="s">
        <v>131</v>
      </c>
      <c r="E68" s="92"/>
      <c r="F68" s="92"/>
      <c r="G68" s="92"/>
      <c r="H68" s="92"/>
      <c r="I68" s="92"/>
      <c r="J68" s="92"/>
      <c r="K68" s="92"/>
      <c r="L68" s="92"/>
      <c r="M68" s="92"/>
    </row>
    <row r="69" spans="2:13" ht="12.75">
      <c r="B69" s="92"/>
      <c r="C69" s="92"/>
      <c r="D69" s="92" t="s">
        <v>132</v>
      </c>
      <c r="E69" s="92"/>
      <c r="F69" s="92"/>
      <c r="G69" s="92"/>
      <c r="H69" s="92"/>
      <c r="I69" s="92"/>
      <c r="J69" s="92"/>
      <c r="K69" s="92"/>
      <c r="L69" s="92"/>
      <c r="M69" s="92"/>
    </row>
    <row r="70" spans="2:13" ht="12.75">
      <c r="B70" s="92"/>
      <c r="C70" s="92"/>
      <c r="D70" s="92" t="s">
        <v>133</v>
      </c>
      <c r="E70" s="92"/>
      <c r="F70" s="92"/>
      <c r="G70" s="92"/>
      <c r="H70" s="92"/>
      <c r="I70" s="92"/>
      <c r="J70" s="92"/>
      <c r="K70" s="92"/>
      <c r="L70" s="92"/>
      <c r="M70" s="92"/>
    </row>
    <row r="71" spans="2:13" ht="12.75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</row>
    <row r="72" spans="2:13" ht="12.75">
      <c r="B72" s="92" t="s">
        <v>134</v>
      </c>
      <c r="C72" s="92"/>
      <c r="D72" s="92" t="s">
        <v>135</v>
      </c>
      <c r="E72" s="92"/>
      <c r="F72" s="92"/>
      <c r="G72" s="92"/>
      <c r="H72" s="92"/>
      <c r="I72" s="92"/>
      <c r="J72" s="92"/>
      <c r="K72" s="92"/>
      <c r="L72" s="92"/>
      <c r="M72" s="92"/>
    </row>
    <row r="73" spans="2:13" ht="12.75">
      <c r="B73" s="92"/>
      <c r="C73" s="92"/>
      <c r="D73" s="92" t="s">
        <v>136</v>
      </c>
      <c r="E73" s="92"/>
      <c r="F73" s="92"/>
      <c r="G73" s="92"/>
      <c r="H73" s="92"/>
      <c r="I73" s="92"/>
      <c r="J73" s="92"/>
      <c r="K73" s="92"/>
      <c r="L73" s="92"/>
      <c r="M73" s="92"/>
    </row>
    <row r="74" spans="2:13" ht="12.75">
      <c r="B74" s="92"/>
      <c r="C74" s="92"/>
      <c r="D74" s="92" t="s">
        <v>137</v>
      </c>
      <c r="E74" s="92"/>
      <c r="F74" s="92"/>
      <c r="G74" s="92"/>
      <c r="H74" s="92"/>
      <c r="I74" s="92"/>
      <c r="J74" s="92"/>
      <c r="K74" s="92"/>
      <c r="L74" s="92"/>
      <c r="M74" s="92"/>
    </row>
    <row r="75" spans="2:13" ht="12.75">
      <c r="B75" s="92"/>
      <c r="C75" s="92"/>
      <c r="D75" s="92" t="s">
        <v>138</v>
      </c>
      <c r="E75" s="92"/>
      <c r="F75" s="92"/>
      <c r="G75" s="92"/>
      <c r="H75" s="92"/>
      <c r="I75" s="92"/>
      <c r="J75" s="92"/>
      <c r="K75" s="92"/>
      <c r="L75" s="92"/>
      <c r="M75" s="92"/>
    </row>
    <row r="76" spans="2:13" ht="12.75">
      <c r="B76" s="92"/>
      <c r="C76" s="92"/>
      <c r="D76" s="92" t="s">
        <v>139</v>
      </c>
      <c r="E76" s="92"/>
      <c r="F76" s="92"/>
      <c r="G76" s="92"/>
      <c r="H76" s="92"/>
      <c r="I76" s="92"/>
      <c r="J76" s="92"/>
      <c r="K76" s="92"/>
      <c r="L76" s="92"/>
      <c r="M76" s="92"/>
    </row>
    <row r="77" spans="2:13" ht="12.75">
      <c r="B77" s="92"/>
      <c r="C77" s="92"/>
      <c r="D77" s="92" t="s">
        <v>140</v>
      </c>
      <c r="E77" s="92"/>
      <c r="F77" s="92"/>
      <c r="G77" s="92"/>
      <c r="H77" s="92"/>
      <c r="I77" s="92"/>
      <c r="J77" s="92"/>
      <c r="K77" s="92"/>
      <c r="L77" s="92"/>
      <c r="M77" s="92"/>
    </row>
    <row r="78" spans="2:13" ht="12.75"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</row>
    <row r="79" spans="2:13" ht="12.75">
      <c r="B79" s="92"/>
      <c r="C79" s="92"/>
      <c r="D79" s="92" t="s">
        <v>141</v>
      </c>
      <c r="E79" s="92"/>
      <c r="F79" s="92"/>
      <c r="G79" s="92"/>
      <c r="H79" s="92"/>
      <c r="I79" s="92" t="s">
        <v>142</v>
      </c>
      <c r="J79" s="92"/>
      <c r="K79" s="92"/>
      <c r="L79" s="92"/>
      <c r="M79" s="92"/>
    </row>
    <row r="80" spans="2:13" ht="12.75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</row>
    <row r="81" spans="2:13" ht="12.75">
      <c r="B81" s="92"/>
      <c r="C81" s="92"/>
      <c r="D81" s="92" t="s">
        <v>143</v>
      </c>
      <c r="E81" s="92"/>
      <c r="F81" s="92"/>
      <c r="G81" s="92"/>
      <c r="H81" s="92"/>
      <c r="I81" s="92" t="s">
        <v>144</v>
      </c>
      <c r="J81" s="92"/>
      <c r="K81" s="92"/>
      <c r="L81" s="92"/>
      <c r="M81" s="92"/>
    </row>
    <row r="82" spans="2:13" ht="12.75">
      <c r="B82" s="92"/>
      <c r="C82" s="92"/>
      <c r="D82" s="92" t="s">
        <v>145</v>
      </c>
      <c r="E82" s="92"/>
      <c r="F82" s="92"/>
      <c r="G82" s="92"/>
      <c r="H82" s="92"/>
      <c r="I82" s="92" t="s">
        <v>146</v>
      </c>
      <c r="J82" s="92"/>
      <c r="K82" s="92"/>
      <c r="L82" s="92"/>
      <c r="M82" s="92"/>
    </row>
    <row r="83" spans="2:13" ht="12.75">
      <c r="B83" s="92"/>
      <c r="C83" s="92"/>
      <c r="D83" s="92" t="s">
        <v>147</v>
      </c>
      <c r="E83" s="92"/>
      <c r="F83" s="92"/>
      <c r="G83" s="92"/>
      <c r="H83" s="92"/>
      <c r="I83" s="92" t="s">
        <v>148</v>
      </c>
      <c r="J83" s="92"/>
      <c r="K83" s="92"/>
      <c r="L83" s="92"/>
      <c r="M83" s="92"/>
    </row>
    <row r="84" spans="2:13" ht="12.75">
      <c r="B84" s="92"/>
      <c r="C84" s="92"/>
      <c r="D84" s="92" t="s">
        <v>149</v>
      </c>
      <c r="E84" s="92"/>
      <c r="F84" s="92"/>
      <c r="G84" s="92"/>
      <c r="H84" s="92"/>
      <c r="I84" s="92" t="s">
        <v>150</v>
      </c>
      <c r="J84" s="92"/>
      <c r="K84" s="92"/>
      <c r="L84" s="92"/>
      <c r="M84" s="92"/>
    </row>
    <row r="85" spans="2:13" ht="12.75">
      <c r="B85" s="92"/>
      <c r="C85" s="92"/>
      <c r="D85" s="92" t="s">
        <v>151</v>
      </c>
      <c r="E85" s="92"/>
      <c r="F85" s="92"/>
      <c r="G85" s="92"/>
      <c r="H85" s="92"/>
      <c r="I85" s="92" t="s">
        <v>152</v>
      </c>
      <c r="J85" s="92"/>
      <c r="K85" s="92"/>
      <c r="L85" s="92"/>
      <c r="M85" s="92"/>
    </row>
    <row r="86" spans="2:13" ht="12.75">
      <c r="B86" s="92"/>
      <c r="C86" s="92"/>
      <c r="D86" s="92" t="s">
        <v>153</v>
      </c>
      <c r="E86" s="92"/>
      <c r="F86" s="92"/>
      <c r="G86" s="92"/>
      <c r="H86" s="92"/>
      <c r="I86" s="92" t="s">
        <v>154</v>
      </c>
      <c r="J86" s="92"/>
      <c r="K86" s="92"/>
      <c r="L86" s="92"/>
      <c r="M86" s="92"/>
    </row>
    <row r="87" spans="2:13" ht="12.75">
      <c r="B87" s="92"/>
      <c r="C87" s="92"/>
      <c r="D87" s="92"/>
      <c r="E87" s="92"/>
      <c r="F87" s="92"/>
      <c r="G87" s="92"/>
      <c r="H87" s="92"/>
      <c r="I87" s="92" t="s">
        <v>155</v>
      </c>
      <c r="J87" s="92"/>
      <c r="K87" s="92"/>
      <c r="L87" s="92"/>
      <c r="M87" s="92"/>
    </row>
    <row r="88" spans="2:13" ht="12.75"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</row>
    <row r="89" spans="2:13" ht="12.75">
      <c r="B89" s="92" t="s">
        <v>156</v>
      </c>
      <c r="C89" s="92"/>
      <c r="D89" s="92" t="s">
        <v>157</v>
      </c>
      <c r="E89" s="92"/>
      <c r="F89" s="92"/>
      <c r="G89" s="92"/>
      <c r="H89" s="92"/>
      <c r="I89" s="92"/>
      <c r="J89" s="92"/>
      <c r="K89" s="92"/>
      <c r="L89" s="92"/>
      <c r="M89" s="98"/>
    </row>
    <row r="90" spans="2:13" ht="12.75">
      <c r="B90" s="92"/>
      <c r="C90" s="92"/>
      <c r="D90" s="92" t="s">
        <v>158</v>
      </c>
      <c r="E90" s="92"/>
      <c r="F90" s="92"/>
      <c r="G90" s="92"/>
      <c r="H90" s="92"/>
      <c r="I90" s="92"/>
      <c r="J90" s="92"/>
      <c r="K90" s="92"/>
      <c r="L90" s="92"/>
      <c r="M90" s="98"/>
    </row>
    <row r="91" spans="2:13" ht="12.75">
      <c r="B91" s="92"/>
      <c r="C91" s="92"/>
      <c r="D91" s="92" t="s">
        <v>159</v>
      </c>
      <c r="E91" s="92"/>
      <c r="F91" s="92"/>
      <c r="G91" s="92"/>
      <c r="H91" s="92"/>
      <c r="I91" s="92"/>
      <c r="J91" s="92"/>
      <c r="K91" s="92"/>
      <c r="L91" s="92"/>
      <c r="M91" s="98"/>
    </row>
    <row r="92" spans="2:13" ht="12.75">
      <c r="B92" s="92"/>
      <c r="C92" s="92"/>
      <c r="D92" s="92" t="s">
        <v>160</v>
      </c>
      <c r="E92" s="92"/>
      <c r="F92" s="92"/>
      <c r="G92" s="92"/>
      <c r="H92" s="92"/>
      <c r="I92" s="92"/>
      <c r="J92" s="92"/>
      <c r="K92" s="92"/>
      <c r="L92" s="92"/>
      <c r="M92" s="98"/>
    </row>
    <row r="93" spans="2:13" ht="6.75" customHeight="1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</row>
    <row r="94" spans="2:13" ht="12.75">
      <c r="B94" s="92"/>
      <c r="C94" s="92"/>
      <c r="D94" s="92"/>
      <c r="E94" s="92"/>
      <c r="F94" s="92"/>
      <c r="G94" s="92"/>
      <c r="H94" s="92"/>
      <c r="I94" s="113">
        <v>2010</v>
      </c>
      <c r="J94" s="94">
        <v>2011</v>
      </c>
      <c r="K94" s="94">
        <v>2012</v>
      </c>
      <c r="L94" s="92"/>
      <c r="M94" s="92"/>
    </row>
    <row r="95" spans="2:13" ht="12.75">
      <c r="B95" s="92"/>
      <c r="C95" s="92"/>
      <c r="D95" s="92" t="s">
        <v>161</v>
      </c>
      <c r="E95" s="92"/>
      <c r="F95" s="92"/>
      <c r="G95" s="92"/>
      <c r="H95" s="92"/>
      <c r="I95" s="95" t="s">
        <v>162</v>
      </c>
      <c r="J95" s="114">
        <v>0.07814001159219529</v>
      </c>
      <c r="K95" s="114">
        <v>0.05452586375938252</v>
      </c>
      <c r="L95" s="92"/>
      <c r="M95" s="98"/>
    </row>
    <row r="96" spans="2:13" ht="12.75">
      <c r="B96" s="92"/>
      <c r="C96" s="92"/>
      <c r="D96" s="92" t="s">
        <v>163</v>
      </c>
      <c r="E96" s="92"/>
      <c r="F96" s="92"/>
      <c r="G96" s="92"/>
      <c r="H96" s="92"/>
      <c r="I96" s="95" t="s">
        <v>162</v>
      </c>
      <c r="J96" s="115">
        <v>0.13342105252893086</v>
      </c>
      <c r="K96" s="115">
        <v>0.13219516726780114</v>
      </c>
      <c r="L96" s="92"/>
      <c r="M96" s="92"/>
    </row>
    <row r="97" spans="2:13" ht="12.75">
      <c r="B97" s="92"/>
      <c r="C97" s="92"/>
      <c r="D97" s="92" t="s">
        <v>164</v>
      </c>
      <c r="E97" s="92"/>
      <c r="F97" s="92"/>
      <c r="G97" s="92"/>
      <c r="H97" s="92"/>
      <c r="I97" s="95" t="s">
        <v>162</v>
      </c>
      <c r="J97" s="115">
        <v>0.05191169941046084</v>
      </c>
      <c r="K97" s="115">
        <v>0.045251578060220655</v>
      </c>
      <c r="L97" s="92"/>
      <c r="M97" s="98"/>
    </row>
    <row r="98" spans="2:13" ht="12.75">
      <c r="B98" s="92"/>
      <c r="C98" s="92"/>
      <c r="D98" s="92" t="s">
        <v>165</v>
      </c>
      <c r="E98" s="92"/>
      <c r="F98" s="92"/>
      <c r="G98" s="92"/>
      <c r="H98" s="92"/>
      <c r="I98" s="95" t="s">
        <v>162</v>
      </c>
      <c r="J98" s="114">
        <v>0.22791553302143733</v>
      </c>
      <c r="K98" s="114">
        <v>0.04271901089737184</v>
      </c>
      <c r="L98" s="92"/>
      <c r="M98" s="98"/>
    </row>
    <row r="99" spans="2:13" ht="12.75"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8"/>
    </row>
    <row r="100" spans="2:13" ht="12.75">
      <c r="B100" s="92" t="s">
        <v>166</v>
      </c>
      <c r="C100" s="92"/>
      <c r="D100" s="92" t="s">
        <v>167</v>
      </c>
      <c r="E100" s="92"/>
      <c r="F100" s="92"/>
      <c r="G100" s="92"/>
      <c r="H100" s="92"/>
      <c r="I100" s="92"/>
      <c r="J100" s="92"/>
      <c r="K100" s="92"/>
      <c r="L100" s="92"/>
      <c r="M100" s="92"/>
    </row>
    <row r="101" spans="2:13" ht="12.75">
      <c r="B101" s="92"/>
      <c r="C101" s="92"/>
      <c r="D101" s="92" t="s">
        <v>168</v>
      </c>
      <c r="E101" s="92"/>
      <c r="F101" s="92"/>
      <c r="G101" s="92"/>
      <c r="H101" s="92"/>
      <c r="I101" s="92"/>
      <c r="J101" s="92"/>
      <c r="K101" s="92"/>
      <c r="L101" s="92"/>
      <c r="M101" s="92"/>
    </row>
    <row r="102" spans="2:13" ht="12.75">
      <c r="B102" s="92"/>
      <c r="C102" s="92"/>
      <c r="D102" s="92" t="s">
        <v>169</v>
      </c>
      <c r="E102" s="92"/>
      <c r="F102" s="92"/>
      <c r="G102" s="92"/>
      <c r="H102" s="92"/>
      <c r="I102" s="92"/>
      <c r="J102" s="92"/>
      <c r="K102" s="92"/>
      <c r="L102" s="92"/>
      <c r="M102" s="92"/>
    </row>
    <row r="103" spans="2:13" ht="12.75"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</row>
    <row r="104" spans="2:13" ht="12.75">
      <c r="B104" s="92" t="s">
        <v>170</v>
      </c>
      <c r="C104" s="92"/>
      <c r="D104" s="92" t="s">
        <v>171</v>
      </c>
      <c r="E104" s="92"/>
      <c r="F104" s="92"/>
      <c r="G104" s="92"/>
      <c r="H104" s="92"/>
      <c r="I104" s="92"/>
      <c r="J104" s="92"/>
      <c r="K104" s="92"/>
      <c r="L104" s="92"/>
      <c r="M104" s="92"/>
    </row>
    <row r="105" spans="2:13" ht="12.75">
      <c r="B105" s="92"/>
      <c r="C105" s="92"/>
      <c r="D105" s="92" t="s">
        <v>172</v>
      </c>
      <c r="E105" s="92"/>
      <c r="F105" s="92"/>
      <c r="G105" s="92"/>
      <c r="H105" s="92"/>
      <c r="I105" s="92"/>
      <c r="J105" s="92"/>
      <c r="K105" s="92"/>
      <c r="L105" s="92"/>
      <c r="M105" s="92"/>
    </row>
    <row r="106" spans="2:13" ht="12.75">
      <c r="B106" s="92"/>
      <c r="C106" s="92"/>
      <c r="D106" s="92" t="s">
        <v>173</v>
      </c>
      <c r="E106" s="92"/>
      <c r="F106" s="92"/>
      <c r="G106" s="92"/>
      <c r="H106" s="92"/>
      <c r="I106" s="92"/>
      <c r="J106" s="92"/>
      <c r="K106" s="92"/>
      <c r="L106" s="92"/>
      <c r="M106" s="92"/>
    </row>
    <row r="107" spans="2:13" ht="12.75">
      <c r="B107" s="92"/>
      <c r="C107" s="92"/>
      <c r="D107" s="92" t="s">
        <v>174</v>
      </c>
      <c r="E107" s="92"/>
      <c r="F107" s="92"/>
      <c r="G107" s="92"/>
      <c r="H107" s="92"/>
      <c r="I107" s="92"/>
      <c r="J107" s="92"/>
      <c r="K107" s="92"/>
      <c r="L107" s="92"/>
      <c r="M107" s="92"/>
    </row>
    <row r="108" spans="2:13" ht="12.75"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</row>
    <row r="109" spans="2:13" ht="13.5" customHeight="1">
      <c r="B109" s="92" t="s">
        <v>175</v>
      </c>
      <c r="C109" s="92"/>
      <c r="D109" s="92" t="s">
        <v>176</v>
      </c>
      <c r="E109" s="92"/>
      <c r="F109" s="92"/>
      <c r="G109" s="92"/>
      <c r="H109" s="92"/>
      <c r="I109" s="92"/>
      <c r="J109" s="92"/>
      <c r="K109" s="92"/>
      <c r="L109" s="92"/>
      <c r="M109" s="92"/>
    </row>
    <row r="110" spans="2:16" ht="13.5" customHeight="1">
      <c r="B110" s="92"/>
      <c r="C110" s="92"/>
      <c r="D110" s="92" t="s">
        <v>177</v>
      </c>
      <c r="E110" s="92"/>
      <c r="F110" s="92"/>
      <c r="G110" s="92"/>
      <c r="H110" s="92"/>
      <c r="I110" s="92"/>
      <c r="J110" s="92"/>
      <c r="K110" s="92"/>
      <c r="L110" s="92"/>
      <c r="M110" s="92"/>
      <c r="P110" s="116"/>
    </row>
    <row r="111" spans="2:13" ht="13.5" customHeight="1">
      <c r="B111" s="92"/>
      <c r="C111" s="92"/>
      <c r="D111" s="92" t="s">
        <v>178</v>
      </c>
      <c r="E111" s="92"/>
      <c r="F111" s="92"/>
      <c r="G111" s="92"/>
      <c r="H111" s="92"/>
      <c r="I111" s="92"/>
      <c r="J111" s="92"/>
      <c r="K111" s="92"/>
      <c r="L111" s="92"/>
      <c r="M111" s="92"/>
    </row>
    <row r="112" spans="2:13" ht="13.5" customHeight="1">
      <c r="B112" s="92"/>
      <c r="C112" s="92"/>
      <c r="D112" s="92" t="s">
        <v>179</v>
      </c>
      <c r="E112" s="92"/>
      <c r="F112" s="92"/>
      <c r="G112" s="92"/>
      <c r="H112" s="92"/>
      <c r="I112" s="92"/>
      <c r="J112" s="92"/>
      <c r="K112" s="92"/>
      <c r="L112" s="92"/>
      <c r="M112" s="92"/>
    </row>
    <row r="113" spans="2:13" ht="15.75">
      <c r="B113" s="92"/>
      <c r="C113" s="92"/>
      <c r="D113" s="92"/>
      <c r="E113" s="92"/>
      <c r="F113" s="92"/>
      <c r="G113" s="92"/>
      <c r="H113" s="92"/>
      <c r="I113" s="92"/>
      <c r="J113" s="92"/>
      <c r="K113" s="116"/>
      <c r="L113" s="92"/>
      <c r="M113" s="92"/>
    </row>
    <row r="114" spans="2:13" ht="12.75">
      <c r="B114" s="92" t="s">
        <v>180</v>
      </c>
      <c r="C114" s="92"/>
      <c r="D114" s="92" t="s">
        <v>181</v>
      </c>
      <c r="E114" s="92"/>
      <c r="F114" s="92"/>
      <c r="G114" s="92"/>
      <c r="H114" s="92"/>
      <c r="I114" s="92"/>
      <c r="J114" s="92"/>
      <c r="K114" s="92"/>
      <c r="L114" s="92"/>
      <c r="M114" s="92"/>
    </row>
    <row r="115" spans="2:13" ht="12.75">
      <c r="B115" s="92"/>
      <c r="C115" s="92"/>
      <c r="D115" s="92" t="s">
        <v>182</v>
      </c>
      <c r="E115" s="92"/>
      <c r="F115" s="92"/>
      <c r="G115" s="92"/>
      <c r="H115" s="92"/>
      <c r="I115" s="92"/>
      <c r="J115" s="92"/>
      <c r="K115" s="92"/>
      <c r="L115" s="92"/>
      <c r="M115" s="92"/>
    </row>
    <row r="116" spans="2:13" ht="12.75"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</row>
    <row r="117" spans="2:13" ht="12.75">
      <c r="B117" s="92" t="s">
        <v>183</v>
      </c>
      <c r="C117" s="92"/>
      <c r="D117" s="92" t="s">
        <v>184</v>
      </c>
      <c r="E117" s="92"/>
      <c r="F117" s="92"/>
      <c r="G117" s="92"/>
      <c r="H117" s="92"/>
      <c r="I117" s="92"/>
      <c r="J117" s="92"/>
      <c r="K117" s="92"/>
      <c r="L117" s="92"/>
      <c r="M117" s="92"/>
    </row>
    <row r="118" spans="2:13" ht="12.75">
      <c r="B118" s="92"/>
      <c r="C118" s="92"/>
      <c r="D118" s="92" t="s">
        <v>185</v>
      </c>
      <c r="E118" s="92"/>
      <c r="F118" s="92"/>
      <c r="G118" s="92"/>
      <c r="H118" s="92"/>
      <c r="I118" s="92"/>
      <c r="J118" s="92"/>
      <c r="K118" s="92"/>
      <c r="L118" s="92"/>
      <c r="M118" s="92"/>
    </row>
    <row r="119" spans="2:13" ht="12.75"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</row>
    <row r="120" spans="2:13" ht="12.75">
      <c r="B120" s="92" t="s">
        <v>186</v>
      </c>
      <c r="C120" s="92"/>
      <c r="D120" s="92" t="s">
        <v>187</v>
      </c>
      <c r="E120" s="92"/>
      <c r="F120" s="92"/>
      <c r="G120" s="92"/>
      <c r="H120" s="92"/>
      <c r="I120" s="92"/>
      <c r="J120" s="92"/>
      <c r="K120" s="92"/>
      <c r="L120" s="92"/>
      <c r="M120" s="92"/>
    </row>
    <row r="121" spans="2:13" ht="12.75">
      <c r="B121" s="92"/>
      <c r="C121" s="92"/>
      <c r="D121" s="92" t="s">
        <v>188</v>
      </c>
      <c r="E121" s="92"/>
      <c r="F121" s="92"/>
      <c r="G121" s="92"/>
      <c r="H121" s="92"/>
      <c r="I121" s="92"/>
      <c r="J121" s="92"/>
      <c r="K121" s="92"/>
      <c r="L121" s="92"/>
      <c r="M121" s="92"/>
    </row>
    <row r="122" spans="2:13" ht="12.75">
      <c r="B122" s="92"/>
      <c r="C122" s="92"/>
      <c r="D122" s="92" t="s">
        <v>189</v>
      </c>
      <c r="E122" s="92"/>
      <c r="F122" s="92"/>
      <c r="G122" s="92"/>
      <c r="H122" s="92"/>
      <c r="I122" s="92"/>
      <c r="J122" s="92"/>
      <c r="K122" s="92"/>
      <c r="L122" s="92"/>
      <c r="M122" s="92"/>
    </row>
    <row r="123" spans="2:13" ht="12.75">
      <c r="B123" s="92"/>
      <c r="C123" s="92"/>
      <c r="D123" s="92" t="s">
        <v>190</v>
      </c>
      <c r="E123" s="92"/>
      <c r="F123" s="92"/>
      <c r="G123" s="92"/>
      <c r="H123" s="92"/>
      <c r="I123" s="92"/>
      <c r="J123" s="92"/>
      <c r="K123" s="92"/>
      <c r="L123" s="92"/>
      <c r="M123" s="92"/>
    </row>
    <row r="124" spans="2:13" ht="12.75">
      <c r="B124" s="92"/>
      <c r="C124" s="92"/>
      <c r="D124" s="92" t="s">
        <v>191</v>
      </c>
      <c r="E124" s="92"/>
      <c r="F124" s="92"/>
      <c r="G124" s="92"/>
      <c r="H124" s="92"/>
      <c r="I124" s="92"/>
      <c r="J124" s="92"/>
      <c r="K124" s="92"/>
      <c r="L124" s="92"/>
      <c r="M124" s="92"/>
    </row>
    <row r="125" spans="2:13" ht="12.75"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</row>
    <row r="126" spans="2:13" ht="12.75">
      <c r="B126" s="92" t="s">
        <v>192</v>
      </c>
      <c r="C126" s="92"/>
      <c r="D126" s="92" t="s">
        <v>193</v>
      </c>
      <c r="E126" s="92"/>
      <c r="F126" s="92"/>
      <c r="G126" s="92"/>
      <c r="H126" s="92"/>
      <c r="I126" s="92"/>
      <c r="J126" s="92"/>
      <c r="K126" s="92"/>
      <c r="L126" s="92"/>
      <c r="M126" s="92"/>
    </row>
    <row r="127" spans="2:13" ht="12.75">
      <c r="B127" s="92"/>
      <c r="C127" s="92"/>
      <c r="D127" s="92" t="s">
        <v>194</v>
      </c>
      <c r="E127" s="92"/>
      <c r="F127" s="92"/>
      <c r="G127" s="92"/>
      <c r="H127" s="92"/>
      <c r="I127" s="92"/>
      <c r="J127" s="92"/>
      <c r="K127" s="92"/>
      <c r="L127" s="92"/>
      <c r="M127" s="92"/>
    </row>
    <row r="128" spans="2:13" ht="12.75">
      <c r="B128" s="92"/>
      <c r="C128" s="92"/>
      <c r="D128" s="92" t="s">
        <v>195</v>
      </c>
      <c r="E128" s="92"/>
      <c r="F128" s="92"/>
      <c r="G128" s="92"/>
      <c r="H128" s="92"/>
      <c r="I128" s="92"/>
      <c r="J128" s="92"/>
      <c r="K128" s="92"/>
      <c r="L128" s="92"/>
      <c r="M128" s="92"/>
    </row>
    <row r="129" spans="2:13" ht="12.75">
      <c r="B129" s="92"/>
      <c r="C129" s="92"/>
      <c r="D129" s="92" t="s">
        <v>196</v>
      </c>
      <c r="E129" s="92"/>
      <c r="F129" s="92"/>
      <c r="G129" s="92"/>
      <c r="H129" s="92"/>
      <c r="I129" s="92"/>
      <c r="J129" s="92"/>
      <c r="K129" s="92"/>
      <c r="L129" s="92"/>
      <c r="M129" s="92"/>
    </row>
    <row r="130" spans="2:13" ht="12.75">
      <c r="B130" s="92"/>
      <c r="C130" s="92"/>
      <c r="D130" s="92" t="s">
        <v>197</v>
      </c>
      <c r="E130" s="92"/>
      <c r="F130" s="92"/>
      <c r="G130" s="92"/>
      <c r="H130" s="92"/>
      <c r="I130" s="92"/>
      <c r="J130" s="92"/>
      <c r="K130" s="92"/>
      <c r="L130" s="92"/>
      <c r="M130" s="92"/>
    </row>
    <row r="131" spans="2:13" ht="12.75">
      <c r="B131" s="92"/>
      <c r="C131" s="92"/>
      <c r="D131" s="92" t="s">
        <v>198</v>
      </c>
      <c r="E131" s="92"/>
      <c r="F131" s="92"/>
      <c r="G131" s="92"/>
      <c r="H131" s="92"/>
      <c r="I131" s="92"/>
      <c r="J131" s="92"/>
      <c r="K131" s="92"/>
      <c r="L131" s="92"/>
      <c r="M131" s="92"/>
    </row>
    <row r="132" spans="2:13" ht="12.75">
      <c r="B132" s="92"/>
      <c r="C132" s="92"/>
      <c r="D132" s="92" t="s">
        <v>199</v>
      </c>
      <c r="E132" s="92"/>
      <c r="F132" s="92"/>
      <c r="G132" s="92"/>
      <c r="H132" s="92"/>
      <c r="I132" s="92"/>
      <c r="J132" s="92"/>
      <c r="K132" s="92"/>
      <c r="L132" s="92"/>
      <c r="M132" s="92"/>
    </row>
    <row r="133" spans="2:13" ht="12.75"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</row>
    <row r="134" spans="2:13" ht="12.75">
      <c r="B134" s="92" t="s">
        <v>200</v>
      </c>
      <c r="C134" s="92"/>
      <c r="D134" s="92" t="s">
        <v>201</v>
      </c>
      <c r="E134" s="92"/>
      <c r="F134" s="92"/>
      <c r="G134" s="92"/>
      <c r="H134" s="92"/>
      <c r="I134" s="92"/>
      <c r="J134" s="92"/>
      <c r="K134" s="92"/>
      <c r="L134" s="92"/>
      <c r="M134" s="92"/>
    </row>
    <row r="135" spans="2:13" ht="12.75">
      <c r="B135" s="92"/>
      <c r="C135" s="92"/>
      <c r="D135" s="92" t="s">
        <v>202</v>
      </c>
      <c r="E135" s="92"/>
      <c r="F135" s="92"/>
      <c r="G135" s="92"/>
      <c r="H135" s="92"/>
      <c r="I135" s="92"/>
      <c r="J135" s="92"/>
      <c r="K135" s="92"/>
      <c r="L135" s="92"/>
      <c r="M135" s="92"/>
    </row>
    <row r="136" spans="2:13" ht="12.75">
      <c r="B136" s="92"/>
      <c r="C136" s="92"/>
      <c r="D136" s="92" t="s">
        <v>203</v>
      </c>
      <c r="E136" s="92"/>
      <c r="F136" s="92"/>
      <c r="G136" s="92"/>
      <c r="H136" s="92"/>
      <c r="I136" s="92"/>
      <c r="J136" s="92"/>
      <c r="K136" s="92"/>
      <c r="L136" s="92"/>
      <c r="M136" s="92"/>
    </row>
    <row r="137" spans="2:13" ht="12.75">
      <c r="B137" s="92"/>
      <c r="C137" s="92"/>
      <c r="D137" s="92" t="s">
        <v>204</v>
      </c>
      <c r="E137" s="92"/>
      <c r="F137" s="92"/>
      <c r="G137" s="92"/>
      <c r="H137" s="92"/>
      <c r="I137" s="92"/>
      <c r="J137" s="92"/>
      <c r="K137" s="92"/>
      <c r="L137" s="92"/>
      <c r="M137" s="92"/>
    </row>
    <row r="138" spans="2:13" ht="12.75">
      <c r="B138" s="92"/>
      <c r="C138" s="92"/>
      <c r="D138" s="92" t="s">
        <v>205</v>
      </c>
      <c r="E138" s="92"/>
      <c r="F138" s="92"/>
      <c r="G138" s="92"/>
      <c r="H138" s="92"/>
      <c r="I138" s="92"/>
      <c r="J138" s="92"/>
      <c r="K138" s="92"/>
      <c r="L138" s="92"/>
      <c r="M138" s="92"/>
    </row>
    <row r="139" spans="2:13" ht="12.75">
      <c r="B139" s="92"/>
      <c r="C139" s="92"/>
      <c r="D139" s="92" t="s">
        <v>206</v>
      </c>
      <c r="E139" s="92"/>
      <c r="F139" s="92"/>
      <c r="G139" s="92"/>
      <c r="H139" s="92"/>
      <c r="I139" s="92"/>
      <c r="J139" s="92"/>
      <c r="K139" s="92"/>
      <c r="L139" s="92"/>
      <c r="M139" s="92"/>
    </row>
    <row r="140" spans="2:13" ht="12.75">
      <c r="B140" s="92"/>
      <c r="C140" s="92"/>
      <c r="D140" s="92" t="s">
        <v>207</v>
      </c>
      <c r="E140" s="92"/>
      <c r="F140" s="92"/>
      <c r="G140" s="92"/>
      <c r="H140" s="92"/>
      <c r="I140" s="92"/>
      <c r="J140" s="92"/>
      <c r="K140" s="92"/>
      <c r="L140" s="92"/>
      <c r="M140" s="92"/>
    </row>
    <row r="141" spans="2:13" ht="12.75">
      <c r="B141" s="92"/>
      <c r="C141" s="92"/>
      <c r="D141" s="92" t="s">
        <v>208</v>
      </c>
      <c r="E141" s="92"/>
      <c r="F141" s="92"/>
      <c r="G141" s="92"/>
      <c r="H141" s="92"/>
      <c r="I141" s="92"/>
      <c r="J141" s="92"/>
      <c r="K141" s="92"/>
      <c r="L141" s="92"/>
      <c r="M141" s="92"/>
    </row>
    <row r="142" spans="2:13" ht="12.75">
      <c r="B142" s="92"/>
      <c r="C142" s="92"/>
      <c r="D142" s="92" t="s">
        <v>209</v>
      </c>
      <c r="E142" s="92"/>
      <c r="F142" s="92"/>
      <c r="G142" s="92"/>
      <c r="H142" s="92"/>
      <c r="I142" s="92"/>
      <c r="J142" s="92"/>
      <c r="K142" s="92"/>
      <c r="L142" s="92"/>
      <c r="M142" s="92"/>
    </row>
    <row r="143" spans="2:13" ht="12.75">
      <c r="B143" s="92"/>
      <c r="C143" s="92"/>
      <c r="D143" s="92" t="s">
        <v>210</v>
      </c>
      <c r="E143" s="92"/>
      <c r="F143" s="92"/>
      <c r="G143" s="92"/>
      <c r="H143" s="92"/>
      <c r="I143" s="92"/>
      <c r="J143" s="92"/>
      <c r="K143" s="92"/>
      <c r="L143" s="92"/>
      <c r="M143" s="92"/>
    </row>
    <row r="144" spans="2:13" ht="12.75">
      <c r="B144" s="92"/>
      <c r="C144" s="92"/>
      <c r="D144" s="92" t="s">
        <v>211</v>
      </c>
      <c r="E144" s="92"/>
      <c r="F144" s="92"/>
      <c r="G144" s="92"/>
      <c r="H144" s="92"/>
      <c r="I144" s="92"/>
      <c r="J144" s="92"/>
      <c r="K144" s="92"/>
      <c r="L144" s="92"/>
      <c r="M144" s="92"/>
    </row>
    <row r="145" spans="2:17" ht="12.75">
      <c r="B145" s="92"/>
      <c r="C145" s="92"/>
      <c r="D145" s="92" t="s">
        <v>212</v>
      </c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</row>
    <row r="146" spans="2:17" ht="12.75">
      <c r="B146" s="92"/>
      <c r="C146" s="92"/>
      <c r="D146" s="92" t="s">
        <v>213</v>
      </c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</row>
    <row r="147" spans="2:17" ht="10.5" customHeight="1"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</row>
    <row r="148" spans="2:13" ht="12.75">
      <c r="B148" s="92" t="s">
        <v>214</v>
      </c>
      <c r="C148" s="92"/>
      <c r="D148" s="92" t="s">
        <v>215</v>
      </c>
      <c r="E148" s="92"/>
      <c r="F148" s="92"/>
      <c r="G148" s="92"/>
      <c r="H148" s="92"/>
      <c r="I148" s="92"/>
      <c r="J148" s="92"/>
      <c r="K148" s="92"/>
      <c r="L148" s="92"/>
      <c r="M148" s="92"/>
    </row>
    <row r="149" spans="2:13" ht="12.75"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</row>
    <row r="150" spans="2:13" ht="24">
      <c r="B150" s="92"/>
      <c r="C150" s="92"/>
      <c r="D150" s="92"/>
      <c r="E150" s="92"/>
      <c r="F150" s="92"/>
      <c r="G150" s="117" t="s">
        <v>216</v>
      </c>
      <c r="H150" s="118" t="s">
        <v>0</v>
      </c>
      <c r="I150" s="118" t="s">
        <v>217</v>
      </c>
      <c r="J150" s="118" t="s">
        <v>1</v>
      </c>
      <c r="K150" s="119" t="s">
        <v>218</v>
      </c>
      <c r="L150" s="118" t="s">
        <v>219</v>
      </c>
      <c r="M150" s="92"/>
    </row>
    <row r="151" spans="2:13" ht="12.75">
      <c r="B151" s="92"/>
      <c r="C151" s="92"/>
      <c r="D151" s="120" t="s">
        <v>220</v>
      </c>
      <c r="E151" s="92"/>
      <c r="F151" s="92"/>
      <c r="G151" s="109">
        <v>-3.8</v>
      </c>
      <c r="H151" s="109">
        <v>-3.8</v>
      </c>
      <c r="I151" s="109">
        <v>-3.8</v>
      </c>
      <c r="J151" s="109">
        <v>-3.8</v>
      </c>
      <c r="K151" s="109">
        <v>-3.8</v>
      </c>
      <c r="L151" s="109">
        <v>-3.8</v>
      </c>
      <c r="M151" s="92"/>
    </row>
    <row r="152" spans="2:13" ht="12.75">
      <c r="B152" s="92"/>
      <c r="C152" s="92"/>
      <c r="D152" s="120" t="s">
        <v>221</v>
      </c>
      <c r="E152" s="92"/>
      <c r="F152" s="92"/>
      <c r="G152" s="109">
        <v>-0.066</v>
      </c>
      <c r="H152" s="109">
        <v>-0.007</v>
      </c>
      <c r="I152" s="109">
        <v>-0.066</v>
      </c>
      <c r="J152" s="109">
        <v>-0.066</v>
      </c>
      <c r="K152" s="109">
        <v>-0.066</v>
      </c>
      <c r="L152" s="109">
        <v>-0.066</v>
      </c>
      <c r="M152" s="92"/>
    </row>
    <row r="153" spans="2:13" ht="12.75">
      <c r="B153" s="92"/>
      <c r="C153" s="92"/>
      <c r="D153" s="120" t="s">
        <v>222</v>
      </c>
      <c r="E153" s="92"/>
      <c r="F153" s="92"/>
      <c r="G153" s="109">
        <v>-0.095</v>
      </c>
      <c r="H153" s="109">
        <v>-0.065</v>
      </c>
      <c r="I153" s="109">
        <v>-0.075</v>
      </c>
      <c r="J153" s="109">
        <v>-0.075</v>
      </c>
      <c r="K153" s="109">
        <v>-0.075</v>
      </c>
      <c r="L153" s="109">
        <v>-0.075</v>
      </c>
      <c r="M153" s="92"/>
    </row>
    <row r="154" spans="2:13" ht="12.75">
      <c r="B154" s="92"/>
      <c r="C154" s="92"/>
      <c r="D154" s="120" t="s">
        <v>223</v>
      </c>
      <c r="E154" s="92"/>
      <c r="F154" s="92"/>
      <c r="G154" s="109">
        <v>-1.587</v>
      </c>
      <c r="H154" s="109">
        <v>-0.18</v>
      </c>
      <c r="I154" s="109">
        <v>-1.587</v>
      </c>
      <c r="J154" s="109">
        <v>-1.587</v>
      </c>
      <c r="K154" s="109">
        <v>-1.587</v>
      </c>
      <c r="L154" s="109">
        <v>-1.587</v>
      </c>
      <c r="M154" s="92"/>
    </row>
    <row r="155" spans="2:13" ht="12.75">
      <c r="B155" s="92"/>
      <c r="C155" s="92"/>
      <c r="D155" s="120" t="s">
        <v>224</v>
      </c>
      <c r="E155" s="92"/>
      <c r="F155" s="92"/>
      <c r="G155" s="109">
        <v>-0.095</v>
      </c>
      <c r="H155" s="109">
        <v>-0.095</v>
      </c>
      <c r="I155" s="109">
        <v>-0.095</v>
      </c>
      <c r="J155" s="109">
        <v>-0.1</v>
      </c>
      <c r="K155" s="109">
        <v>-0.1</v>
      </c>
      <c r="L155" s="109">
        <v>-0.1</v>
      </c>
      <c r="M155" s="92"/>
    </row>
    <row r="156" spans="2:13" ht="12.75">
      <c r="B156" s="92"/>
      <c r="C156" s="92"/>
      <c r="D156" s="120" t="s">
        <v>225</v>
      </c>
      <c r="E156" s="92"/>
      <c r="F156" s="92"/>
      <c r="G156" s="109">
        <v>-0.157</v>
      </c>
      <c r="H156" s="109">
        <v>-0.105</v>
      </c>
      <c r="I156" s="109">
        <v>-0.157</v>
      </c>
      <c r="J156" s="109">
        <v>-0.165</v>
      </c>
      <c r="K156" s="109">
        <v>-0.175</v>
      </c>
      <c r="L156" s="109">
        <v>-0.18</v>
      </c>
      <c r="M156" s="92"/>
    </row>
    <row r="157" spans="2:13" ht="12.75">
      <c r="B157" s="92"/>
      <c r="C157" s="92"/>
      <c r="D157" s="120" t="s">
        <v>226</v>
      </c>
      <c r="E157" s="92"/>
      <c r="F157" s="92"/>
      <c r="G157" s="109">
        <v>0</v>
      </c>
      <c r="H157" s="109">
        <v>-0.292</v>
      </c>
      <c r="I157" s="109">
        <v>0</v>
      </c>
      <c r="J157" s="109">
        <v>0</v>
      </c>
      <c r="K157" s="109">
        <v>0</v>
      </c>
      <c r="L157" s="109">
        <v>0</v>
      </c>
      <c r="M157" s="92"/>
    </row>
    <row r="158" spans="2:13" ht="12.75">
      <c r="B158" s="92"/>
      <c r="C158" s="92"/>
      <c r="D158" s="120" t="s">
        <v>227</v>
      </c>
      <c r="E158" s="92"/>
      <c r="F158" s="92"/>
      <c r="G158" s="109">
        <v>-0.025152</v>
      </c>
      <c r="H158" s="109">
        <v>-0.025152</v>
      </c>
      <c r="I158" s="109">
        <v>-0.025152</v>
      </c>
      <c r="J158" s="109">
        <v>-0.025152</v>
      </c>
      <c r="K158" s="109">
        <v>-0.025152</v>
      </c>
      <c r="L158" s="109">
        <v>-0.025152</v>
      </c>
      <c r="M158" s="92"/>
    </row>
    <row r="159" spans="2:13" ht="12.75">
      <c r="B159" s="92"/>
      <c r="C159" s="92"/>
      <c r="D159" s="15" t="s">
        <v>228</v>
      </c>
      <c r="E159" s="92"/>
      <c r="F159" s="92"/>
      <c r="G159" s="109">
        <v>-1.325877</v>
      </c>
      <c r="H159" s="109">
        <v>-0.954762</v>
      </c>
      <c r="I159" s="109">
        <v>-1.779496</v>
      </c>
      <c r="J159" s="109">
        <v>-1.755852</v>
      </c>
      <c r="K159" s="109">
        <v>-1.804935</v>
      </c>
      <c r="L159" s="109">
        <v>-1.82531</v>
      </c>
      <c r="M159" s="92"/>
    </row>
    <row r="160" spans="2:13" ht="12.75">
      <c r="B160" s="92"/>
      <c r="C160" s="92"/>
      <c r="D160" s="15" t="s">
        <v>229</v>
      </c>
      <c r="E160" s="92"/>
      <c r="F160" s="92"/>
      <c r="G160" s="109">
        <v>-1.826</v>
      </c>
      <c r="H160" s="109">
        <v>0</v>
      </c>
      <c r="I160" s="109">
        <v>-1.826</v>
      </c>
      <c r="J160" s="109">
        <v>0</v>
      </c>
      <c r="K160" s="109">
        <v>0</v>
      </c>
      <c r="L160" s="109">
        <v>0</v>
      </c>
      <c r="M160" s="92"/>
    </row>
    <row r="161" spans="2:13" ht="12.75">
      <c r="B161" s="92"/>
      <c r="C161" s="92"/>
      <c r="D161" s="120" t="s">
        <v>230</v>
      </c>
      <c r="E161" s="92"/>
      <c r="F161" s="92"/>
      <c r="G161" s="109">
        <v>-2.470404</v>
      </c>
      <c r="H161" s="109">
        <v>-17.146974</v>
      </c>
      <c r="I161" s="109">
        <v>-0.4216052948627201</v>
      </c>
      <c r="J161" s="109">
        <v>-4.748524894426828</v>
      </c>
      <c r="K161" s="109">
        <v>-9.231213599575245</v>
      </c>
      <c r="L161" s="109">
        <v>-13.848382965878114</v>
      </c>
      <c r="M161" s="92"/>
    </row>
    <row r="162" spans="2:13" ht="12.75">
      <c r="B162" s="92"/>
      <c r="C162" s="92"/>
      <c r="D162" s="54" t="s">
        <v>231</v>
      </c>
      <c r="E162" s="92"/>
      <c r="F162" s="92"/>
      <c r="G162" s="121">
        <v>0</v>
      </c>
      <c r="H162" s="121">
        <v>-1.5</v>
      </c>
      <c r="I162" s="121">
        <v>-1.5</v>
      </c>
      <c r="J162" s="121">
        <v>-1.5</v>
      </c>
      <c r="K162" s="121">
        <v>-1.5</v>
      </c>
      <c r="L162" s="121">
        <v>-1.5</v>
      </c>
      <c r="M162" s="122"/>
    </row>
    <row r="163" spans="2:13" ht="12.75">
      <c r="B163" s="92"/>
      <c r="C163" s="92"/>
      <c r="D163" s="54" t="s">
        <v>232</v>
      </c>
      <c r="E163" s="92"/>
      <c r="F163" s="92"/>
      <c r="G163" s="123">
        <v>-15.916371</v>
      </c>
      <c r="H163" s="123">
        <v>0</v>
      </c>
      <c r="I163" s="123">
        <v>0</v>
      </c>
      <c r="J163" s="123">
        <v>0</v>
      </c>
      <c r="K163" s="123">
        <v>0</v>
      </c>
      <c r="L163" s="123">
        <v>0</v>
      </c>
      <c r="M163" s="122"/>
    </row>
    <row r="164" spans="2:13" ht="12.75">
      <c r="B164" s="92"/>
      <c r="C164" s="92"/>
      <c r="D164" s="92"/>
      <c r="E164" s="111" t="s">
        <v>233</v>
      </c>
      <c r="F164" s="92"/>
      <c r="G164" s="109">
        <v>-27.363804000000002</v>
      </c>
      <c r="H164" s="109">
        <v>-24.170887999999998</v>
      </c>
      <c r="I164" s="109">
        <v>-11.33225329486272</v>
      </c>
      <c r="J164" s="109">
        <v>-13.822528894426828</v>
      </c>
      <c r="K164" s="109">
        <v>-18.364300599575245</v>
      </c>
      <c r="L164" s="109">
        <v>-23.006844965878113</v>
      </c>
      <c r="M164" s="92"/>
    </row>
    <row r="165" spans="2:13" ht="12.75"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</row>
  </sheetData>
  <sheetProtection/>
  <printOptions/>
  <pageMargins left="0.75" right="0.75" top="0.5" bottom="0.5" header="0.5" footer="0.5"/>
  <pageSetup horizontalDpi="600" verticalDpi="600" orientation="portrait" scale="80" r:id="rId1"/>
  <rowBreaks count="2" manualBreakCount="2">
    <brk id="71" max="255" man="1"/>
    <brk id="1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taylorto</dc:creator>
  <cp:keywords/>
  <dc:description/>
  <cp:lastModifiedBy>Pedrozme</cp:lastModifiedBy>
  <cp:lastPrinted>2009-11-20T23:08:11Z</cp:lastPrinted>
  <dcterms:created xsi:type="dcterms:W3CDTF">2009-09-26T23:06:00Z</dcterms:created>
  <dcterms:modified xsi:type="dcterms:W3CDTF">2009-11-23T23:58:14Z</dcterms:modified>
  <cp:category/>
  <cp:version/>
  <cp:contentType/>
  <cp:contentStatus/>
</cp:coreProperties>
</file>