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<sst xmlns="http://schemas.openxmlformats.org/spreadsheetml/2006/main" count="105" uniqueCount="101">
  <si>
    <t>001295</t>
  </si>
  <si>
    <t>Runway 13R/31L Rehab</t>
  </si>
  <si>
    <t>001403</t>
  </si>
  <si>
    <t>Taxi Bravo Rehab</t>
  </si>
  <si>
    <t>3380/Airport Construction</t>
  </si>
  <si>
    <t xml:space="preserve"> </t>
  </si>
  <si>
    <t xml:space="preserve">Total   </t>
  </si>
  <si>
    <t xml:space="preserve">  2009 - 2014</t>
  </si>
  <si>
    <t xml:space="preserve">              Total Fund 3380</t>
  </si>
  <si>
    <t>001389</t>
  </si>
  <si>
    <t>7777 Site Remediation</t>
  </si>
  <si>
    <t>3806/LTGO 2009 Series B</t>
  </si>
  <si>
    <t>BF1001</t>
  </si>
  <si>
    <t>BF1002</t>
  </si>
  <si>
    <t>BF1003</t>
  </si>
  <si>
    <t>BF1004</t>
  </si>
  <si>
    <t>BF1005</t>
  </si>
  <si>
    <t>BF1006</t>
  </si>
  <si>
    <t>BF1007</t>
  </si>
  <si>
    <t>BF1008</t>
  </si>
  <si>
    <t>TRANSFER TO D17587</t>
  </si>
  <si>
    <t>TRANSFER TO 209723</t>
  </si>
  <si>
    <t>TRANSFER TO 322400</t>
  </si>
  <si>
    <t>TRANSFER TO 395696</t>
  </si>
  <si>
    <t>TRANSFER TO 395773</t>
  </si>
  <si>
    <t>TRANSFER TO 395775</t>
  </si>
  <si>
    <t>TRANSFER TO 395836</t>
  </si>
  <si>
    <t>TRANSFER TO 395718</t>
  </si>
  <si>
    <t xml:space="preserve">           Total Fund 3806</t>
  </si>
  <si>
    <t>Tolt River Natural Area</t>
  </si>
  <si>
    <t>Middle Newaukum Phase III</t>
  </si>
  <si>
    <t>Lower Newaukum-Green River</t>
  </si>
  <si>
    <t>Federal Way CFL-Hylebos Creek</t>
  </si>
  <si>
    <t>Kent CFL-Clark Lake</t>
  </si>
  <si>
    <t>Lake Forest Park-Chu Parcel</t>
  </si>
  <si>
    <t>Kent-CFT Koch Farm</t>
  </si>
  <si>
    <t>Lake Forest Park-Grace Cole Ext</t>
  </si>
  <si>
    <t>Normandy Park Walker Creek</t>
  </si>
  <si>
    <t>Normandy Park Nearshore Addition</t>
  </si>
  <si>
    <t>LFP Towne Center</t>
  </si>
  <si>
    <t>3151/Conservation Futures Levy Subfund</t>
  </si>
  <si>
    <t>002121</t>
  </si>
  <si>
    <t>Terminal 117 Malarkey</t>
  </si>
  <si>
    <t>Total Attachment B: SWM</t>
  </si>
  <si>
    <t>Total Attachment C: MMRF</t>
  </si>
  <si>
    <t xml:space="preserve">                Grand Total</t>
  </si>
  <si>
    <t xml:space="preserve">             Total Fund 3151</t>
  </si>
  <si>
    <t>Total Attachment A: General Government</t>
  </si>
  <si>
    <t>Capital Project Oversight</t>
  </si>
  <si>
    <t xml:space="preserve">          Total Fund 3490</t>
  </si>
  <si>
    <t>3951/Building Repair &amp; Replacement Subfund</t>
  </si>
  <si>
    <t xml:space="preserve">          Total Fund 3951</t>
  </si>
  <si>
    <t>3771/OIRM Capital Projects</t>
  </si>
  <si>
    <t>IT Strategic Plan</t>
  </si>
  <si>
    <t>PBS</t>
  </si>
  <si>
    <t xml:space="preserve">      Total Fund 3771</t>
  </si>
  <si>
    <t>JUVENILE COURTROOM DOOR LOCKS (DYS)</t>
  </si>
  <si>
    <t>CH COURTROOM RENOVATION ADA</t>
  </si>
  <si>
    <t>NORTH PH EMERGENCY LIGHTING</t>
  </si>
  <si>
    <t>395310</t>
  </si>
  <si>
    <t>KENT &amp; BURIEN DIST CRT AD</t>
  </si>
  <si>
    <t>395550</t>
  </si>
  <si>
    <t>NE DIST CT TI</t>
  </si>
  <si>
    <t>395556</t>
  </si>
  <si>
    <t>HAZARD MATERIAL SURVEY</t>
  </si>
  <si>
    <t>SECURITY ALLOCATION</t>
  </si>
  <si>
    <t>DC ERGONOMIC FURNITURE</t>
  </si>
  <si>
    <t>395332</t>
  </si>
  <si>
    <t>VIDEO COURT</t>
  </si>
  <si>
    <t>395119</t>
  </si>
  <si>
    <t>SHORELINE DIV ADA UPGRADE</t>
  </si>
  <si>
    <t>395312</t>
  </si>
  <si>
    <t>ENERGY AUDITS</t>
  </si>
  <si>
    <t>395434</t>
  </si>
  <si>
    <t>NDMSC ISO ROOM</t>
  </si>
  <si>
    <t>395553</t>
  </si>
  <si>
    <t>2005 SECUR EQUIP REPLACE</t>
  </si>
  <si>
    <t>CH EMERGENCY EXIT PATHWAY LIGHTS</t>
  </si>
  <si>
    <t xml:space="preserve">  Fed Way PH Parking Lot Lighting </t>
  </si>
  <si>
    <t>395756</t>
  </si>
  <si>
    <t>SC SPACE PLAN HIGH SEC CT</t>
  </si>
  <si>
    <t>3471/Radio CIP</t>
  </si>
  <si>
    <t>D15687</t>
  </si>
  <si>
    <t>ECS Levy Final Distribution</t>
  </si>
  <si>
    <t xml:space="preserve">                        Total Fund 3471</t>
  </si>
  <si>
    <t>3490/Parks Facilities Rehabilitation</t>
  </si>
  <si>
    <t>Community Corrections Application</t>
  </si>
  <si>
    <t>District Court</t>
  </si>
  <si>
    <t>Network Infrastructure Implement Optimize</t>
  </si>
  <si>
    <t>District Court Phone System Upgrade</t>
  </si>
  <si>
    <t>IT Reorg Project</t>
  </si>
  <si>
    <t>3392xx</t>
  </si>
  <si>
    <t>AG Technical Change</t>
  </si>
  <si>
    <t>Fire Safety</t>
  </si>
  <si>
    <t>Sheriff Search and Rescue</t>
  </si>
  <si>
    <t>3392/Title 3 Forestry</t>
  </si>
  <si>
    <t>Total Fund 3392</t>
  </si>
  <si>
    <t>Attachment A: General Government Capital improvement Program, dated 09-15-09</t>
  </si>
  <si>
    <t>3771xx</t>
  </si>
  <si>
    <t xml:space="preserve">Community Corrections system upgrade/maintenance </t>
  </si>
  <si>
    <t>IRIS/TESS replacement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</si>
</sst>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Accounting"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5" fontId="0" fillId="0" borderId="10" xfId="42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165" fontId="0" fillId="0" borderId="0" xfId="0" applyNumberFormat="1" applyBorder="1" applyAlignment="1">
      <alignment/>
    </xf>
    <xf numFmtId="165" fontId="1" fillId="0" borderId="10" xfId="42" applyNumberFormat="1" applyFont="1" applyBorder="1" applyAlignment="1">
      <alignment horizontal="center"/>
    </xf>
    <xf numFmtId="165" fontId="1" fillId="0" borderId="10" xfId="42" applyNumberFormat="1" applyFont="1" applyBorder="1" applyAlignment="1">
      <alignment/>
    </xf>
    <xf numFmtId="165" fontId="1" fillId="0" borderId="0" xfId="42" applyNumberFormat="1" applyFont="1" applyAlignment="1">
      <alignment horizontal="center"/>
    </xf>
    <xf numFmtId="165" fontId="1" fillId="0" borderId="11" xfId="42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165" fontId="1" fillId="0" borderId="13" xfId="42" applyNumberFormat="1" applyFont="1" applyBorder="1" applyAlignment="1">
      <alignment horizontal="center"/>
    </xf>
    <xf numFmtId="165" fontId="0" fillId="0" borderId="14" xfId="42" applyNumberFormat="1" applyFont="1" applyBorder="1" applyAlignment="1">
      <alignment/>
    </xf>
    <xf numFmtId="165" fontId="1" fillId="0" borderId="14" xfId="42" applyNumberFormat="1" applyFont="1" applyBorder="1" applyAlignment="1">
      <alignment/>
    </xf>
    <xf numFmtId="165" fontId="1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Border="1" applyAlignment="1">
      <alignment/>
    </xf>
    <xf numFmtId="165" fontId="5" fillId="0" borderId="0" xfId="42" applyNumberFormat="1" applyFont="1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65" fontId="0" fillId="0" borderId="10" xfId="42" applyNumberFormat="1" applyFont="1" applyBorder="1" applyAlignment="1">
      <alignment/>
    </xf>
    <xf numFmtId="165" fontId="0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5" fontId="0" fillId="0" borderId="14" xfId="42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65" fontId="0" fillId="0" borderId="10" xfId="42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65" fontId="7" fillId="0" borderId="0" xfId="42" applyNumberFormat="1" applyFont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165" fontId="0" fillId="0" borderId="18" xfId="42" applyNumberFormat="1" applyFont="1" applyBorder="1" applyAlignment="1">
      <alignment/>
    </xf>
    <xf numFmtId="165" fontId="0" fillId="0" borderId="19" xfId="42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57" applyFont="1" applyFill="1" applyBorder="1">
      <alignment/>
      <protection/>
    </xf>
    <xf numFmtId="165" fontId="0" fillId="0" borderId="22" xfId="42" applyNumberFormat="1" applyFont="1" applyBorder="1" applyAlignment="1">
      <alignment/>
    </xf>
    <xf numFmtId="0" fontId="1" fillId="0" borderId="20" xfId="0" applyFont="1" applyFill="1" applyBorder="1" applyAlignment="1">
      <alignment horizontal="left"/>
    </xf>
    <xf numFmtId="165" fontId="1" fillId="0" borderId="22" xfId="42" applyNumberFormat="1" applyFont="1" applyBorder="1" applyAlignment="1">
      <alignment/>
    </xf>
    <xf numFmtId="165" fontId="1" fillId="0" borderId="23" xfId="42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165" fontId="0" fillId="0" borderId="23" xfId="42" applyNumberFormat="1" applyFont="1" applyBorder="1" applyAlignment="1">
      <alignment/>
    </xf>
    <xf numFmtId="165" fontId="0" fillId="0" borderId="10" xfId="42" applyNumberFormat="1" applyFont="1" applyFill="1" applyBorder="1" applyAlignment="1">
      <alignment/>
    </xf>
    <xf numFmtId="165" fontId="0" fillId="0" borderId="10" xfId="0" applyNumberForma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TJOHN\LOCALS~1\Temp\Attachment%20B%20SW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TJOHN\LOCALS~1\Temp\Attachment%20C%20MM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D9">
            <v>248545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C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view="pageLayout" workbookViewId="0" topLeftCell="A1">
      <selection activeCell="E7" sqref="E7"/>
    </sheetView>
  </sheetViews>
  <sheetFormatPr defaultColWidth="9.140625" defaultRowHeight="12.75"/>
  <cols>
    <col min="2" max="2" width="40.8515625" style="0" customWidth="1"/>
    <col min="3" max="3" width="12.00390625" style="9" customWidth="1"/>
    <col min="5" max="5" width="11.28125" style="0" bestFit="1" customWidth="1"/>
    <col min="6" max="6" width="10.28125" style="0" bestFit="1" customWidth="1"/>
    <col min="9" max="9" width="14.421875" style="1" customWidth="1"/>
  </cols>
  <sheetData>
    <row r="1" spans="1:9" s="44" customFormat="1" ht="12.75">
      <c r="A1" s="43" t="s">
        <v>97</v>
      </c>
      <c r="C1" s="45"/>
      <c r="I1" s="46"/>
    </row>
    <row r="2" ht="12.75">
      <c r="I2" s="14" t="s">
        <v>6</v>
      </c>
    </row>
    <row r="3" spans="2:9" ht="12.75">
      <c r="B3" s="9"/>
      <c r="C3" s="5">
        <v>2009</v>
      </c>
      <c r="D3" s="5">
        <v>2010</v>
      </c>
      <c r="E3" s="5">
        <v>2011</v>
      </c>
      <c r="F3" s="5">
        <v>2012</v>
      </c>
      <c r="G3" s="5">
        <v>2013</v>
      </c>
      <c r="H3" s="5">
        <v>2014</v>
      </c>
      <c r="I3" s="15" t="s">
        <v>7</v>
      </c>
    </row>
    <row r="4" spans="1:11" ht="12.75">
      <c r="A4" s="62" t="s">
        <v>40</v>
      </c>
      <c r="B4" s="62"/>
      <c r="C4" s="63"/>
      <c r="D4" s="5"/>
      <c r="E4" s="5"/>
      <c r="F4" s="5"/>
      <c r="G4" s="5"/>
      <c r="H4" s="5"/>
      <c r="I4" s="15"/>
      <c r="J4" s="11"/>
      <c r="K4" s="9"/>
    </row>
    <row r="5" spans="1:11" ht="12.75">
      <c r="A5" s="10">
        <v>315176</v>
      </c>
      <c r="B5" s="16" t="s">
        <v>29</v>
      </c>
      <c r="C5" s="7">
        <v>0</v>
      </c>
      <c r="D5" s="7"/>
      <c r="E5" s="7"/>
      <c r="F5" s="7"/>
      <c r="G5" s="7"/>
      <c r="H5" s="7"/>
      <c r="I5" s="7">
        <f>SUM(C5:H5)</f>
        <v>0</v>
      </c>
      <c r="K5" s="9"/>
    </row>
    <row r="6" spans="1:11" ht="12.75">
      <c r="A6" s="10">
        <v>315182</v>
      </c>
      <c r="B6" s="16" t="s">
        <v>30</v>
      </c>
      <c r="C6" s="7">
        <v>-128050</v>
      </c>
      <c r="D6" s="7"/>
      <c r="E6" s="7"/>
      <c r="F6" s="7"/>
      <c r="G6" s="7"/>
      <c r="H6" s="7"/>
      <c r="I6" s="7">
        <f aca="true" t="shared" si="0" ref="I6:I15">SUM(C6:H6)</f>
        <v>-128050</v>
      </c>
      <c r="K6" s="9"/>
    </row>
    <row r="7" spans="1:11" ht="12.75">
      <c r="A7" s="10">
        <v>315191</v>
      </c>
      <c r="B7" s="16" t="s">
        <v>31</v>
      </c>
      <c r="C7" s="7">
        <v>128050</v>
      </c>
      <c r="D7" s="7"/>
      <c r="E7" s="7"/>
      <c r="F7" s="7"/>
      <c r="G7" s="7"/>
      <c r="H7" s="7"/>
      <c r="I7" s="7">
        <f t="shared" si="0"/>
        <v>128050</v>
      </c>
      <c r="K7" s="9"/>
    </row>
    <row r="8" spans="1:11" ht="12.75">
      <c r="A8" s="10">
        <v>315722</v>
      </c>
      <c r="B8" s="16" t="s">
        <v>32</v>
      </c>
      <c r="C8" s="7">
        <v>0</v>
      </c>
      <c r="D8" s="7"/>
      <c r="E8" s="7"/>
      <c r="F8" s="7"/>
      <c r="G8" s="7"/>
      <c r="H8" s="7"/>
      <c r="I8" s="7">
        <f t="shared" si="0"/>
        <v>0</v>
      </c>
      <c r="K8" s="9"/>
    </row>
    <row r="9" spans="1:11" ht="12.75">
      <c r="A9" s="10">
        <v>315725</v>
      </c>
      <c r="B9" s="16" t="s">
        <v>33</v>
      </c>
      <c r="C9" s="7">
        <v>175000</v>
      </c>
      <c r="D9" s="7"/>
      <c r="E9" s="7"/>
      <c r="F9" s="7"/>
      <c r="G9" s="7"/>
      <c r="H9" s="7"/>
      <c r="I9" s="7">
        <f t="shared" si="0"/>
        <v>175000</v>
      </c>
      <c r="K9" s="9"/>
    </row>
    <row r="10" spans="1:11" ht="12.75">
      <c r="A10" s="10">
        <v>315743</v>
      </c>
      <c r="B10" s="16" t="s">
        <v>34</v>
      </c>
      <c r="C10" s="7">
        <v>-35283</v>
      </c>
      <c r="D10" s="7"/>
      <c r="E10" s="7"/>
      <c r="F10" s="7"/>
      <c r="G10" s="7"/>
      <c r="H10" s="7"/>
      <c r="I10" s="7">
        <f t="shared" si="0"/>
        <v>-35283</v>
      </c>
      <c r="K10" s="9"/>
    </row>
    <row r="11" spans="1:11" ht="12.75">
      <c r="A11" s="10">
        <v>315757</v>
      </c>
      <c r="B11" s="16" t="s">
        <v>35</v>
      </c>
      <c r="C11" s="7">
        <v>-175000</v>
      </c>
      <c r="D11" s="7"/>
      <c r="E11" s="7"/>
      <c r="F11" s="7"/>
      <c r="G11" s="7"/>
      <c r="H11" s="7"/>
      <c r="I11" s="7">
        <f t="shared" si="0"/>
        <v>-175000</v>
      </c>
      <c r="K11" s="9"/>
    </row>
    <row r="12" spans="1:11" ht="12.75">
      <c r="A12" s="10">
        <v>315759</v>
      </c>
      <c r="B12" s="16" t="s">
        <v>36</v>
      </c>
      <c r="C12" s="7">
        <v>-26875</v>
      </c>
      <c r="D12" s="7"/>
      <c r="E12" s="7"/>
      <c r="F12" s="7"/>
      <c r="G12" s="7"/>
      <c r="H12" s="7"/>
      <c r="I12" s="7">
        <f t="shared" si="0"/>
        <v>-26875</v>
      </c>
      <c r="K12" s="9"/>
    </row>
    <row r="13" spans="1:11" ht="12.75">
      <c r="A13" s="10">
        <v>315760</v>
      </c>
      <c r="B13" s="16" t="s">
        <v>37</v>
      </c>
      <c r="C13" s="7">
        <v>63000</v>
      </c>
      <c r="D13" s="7"/>
      <c r="E13" s="7"/>
      <c r="F13" s="7"/>
      <c r="G13" s="7"/>
      <c r="H13" s="7"/>
      <c r="I13" s="7">
        <f t="shared" si="0"/>
        <v>63000</v>
      </c>
      <c r="K13" s="9"/>
    </row>
    <row r="14" spans="1:11" ht="12.75">
      <c r="A14" s="10">
        <v>315761</v>
      </c>
      <c r="B14" s="16" t="s">
        <v>38</v>
      </c>
      <c r="C14" s="7">
        <v>-63000</v>
      </c>
      <c r="D14" s="7"/>
      <c r="E14" s="7"/>
      <c r="F14" s="7"/>
      <c r="G14" s="7"/>
      <c r="H14" s="7"/>
      <c r="I14" s="7">
        <f t="shared" si="0"/>
        <v>-63000</v>
      </c>
      <c r="K14" s="9"/>
    </row>
    <row r="15" spans="1:11" ht="13.5" thickBot="1">
      <c r="A15" s="10">
        <v>315786</v>
      </c>
      <c r="B15" s="16" t="s">
        <v>39</v>
      </c>
      <c r="C15" s="7">
        <v>62158</v>
      </c>
      <c r="D15" s="7"/>
      <c r="E15" s="7"/>
      <c r="F15" s="7"/>
      <c r="G15" s="7"/>
      <c r="H15" s="7"/>
      <c r="I15" s="7">
        <f t="shared" si="0"/>
        <v>62158</v>
      </c>
      <c r="K15" s="9"/>
    </row>
    <row r="16" spans="1:9" s="9" customFormat="1" ht="13.5" thickBot="1">
      <c r="A16" s="17"/>
      <c r="B16" s="18" t="s">
        <v>46</v>
      </c>
      <c r="C16" s="20">
        <f>SUM(C5:C15)</f>
        <v>0</v>
      </c>
      <c r="D16" s="20"/>
      <c r="E16" s="20"/>
      <c r="F16" s="20"/>
      <c r="G16" s="20"/>
      <c r="H16" s="20"/>
      <c r="I16" s="19">
        <f>SUM(C16:H16)</f>
        <v>0</v>
      </c>
    </row>
    <row r="17" spans="2:9" ht="12.75">
      <c r="B17" s="9"/>
      <c r="C17" s="5"/>
      <c r="D17" s="5"/>
      <c r="E17" s="5"/>
      <c r="F17" s="5"/>
      <c r="G17" s="5"/>
      <c r="H17" s="5"/>
      <c r="I17" s="12"/>
    </row>
    <row r="18" spans="1:9" ht="12.75">
      <c r="A18" s="4" t="s">
        <v>95</v>
      </c>
      <c r="B18" s="9"/>
      <c r="C18" s="5"/>
      <c r="D18" s="5"/>
      <c r="E18" s="5"/>
      <c r="F18" s="5"/>
      <c r="G18" s="5"/>
      <c r="H18" s="5"/>
      <c r="I18" s="12"/>
    </row>
    <row r="19" spans="1:9" ht="12.75">
      <c r="A19" s="10" t="s">
        <v>91</v>
      </c>
      <c r="B19" s="16" t="s">
        <v>92</v>
      </c>
      <c r="C19" s="33">
        <v>-145555</v>
      </c>
      <c r="E19" s="36"/>
      <c r="F19" s="5"/>
      <c r="G19" s="5"/>
      <c r="H19" s="5"/>
      <c r="I19" s="41">
        <f>SUM(C19:H19)</f>
        <v>-145555</v>
      </c>
    </row>
    <row r="20" spans="1:9" ht="12.75">
      <c r="A20" s="10">
        <v>339205</v>
      </c>
      <c r="B20" s="16" t="s">
        <v>93</v>
      </c>
      <c r="C20" s="33">
        <v>73505</v>
      </c>
      <c r="E20" s="36"/>
      <c r="F20" s="5"/>
      <c r="G20" s="5"/>
      <c r="H20" s="5"/>
      <c r="I20" s="41">
        <f>SUM(C20:H20)</f>
        <v>73505</v>
      </c>
    </row>
    <row r="21" spans="1:9" ht="13.5" thickBot="1">
      <c r="A21" s="10">
        <v>339204</v>
      </c>
      <c r="B21" s="16" t="s">
        <v>94</v>
      </c>
      <c r="C21" s="33">
        <v>73505</v>
      </c>
      <c r="E21" s="36"/>
      <c r="F21" s="5"/>
      <c r="G21" s="5"/>
      <c r="H21" s="5"/>
      <c r="I21" s="41">
        <f>SUM(C21:H21)</f>
        <v>73505</v>
      </c>
    </row>
    <row r="22" spans="1:9" ht="13.5" thickBot="1">
      <c r="A22" s="10"/>
      <c r="B22" s="42" t="s">
        <v>96</v>
      </c>
      <c r="C22" s="37">
        <f>SUM(C19:C21)</f>
        <v>1455</v>
      </c>
      <c r="D22" s="38"/>
      <c r="E22" s="39"/>
      <c r="F22" s="40"/>
      <c r="G22" s="40"/>
      <c r="H22" s="40"/>
      <c r="I22" s="19">
        <f>SUM(C22:H22)</f>
        <v>1455</v>
      </c>
    </row>
    <row r="23" spans="1:9" ht="12.75">
      <c r="A23" s="35"/>
      <c r="B23" s="10"/>
      <c r="C23" s="32"/>
      <c r="D23" s="33"/>
      <c r="E23" s="34"/>
      <c r="F23" s="5"/>
      <c r="G23" s="5"/>
      <c r="H23" s="5"/>
      <c r="I23" s="12"/>
    </row>
    <row r="24" spans="1:9" ht="12.75">
      <c r="A24" s="4" t="s">
        <v>4</v>
      </c>
      <c r="B24" s="4"/>
      <c r="C24" s="6"/>
      <c r="D24" s="6"/>
      <c r="E24" s="6"/>
      <c r="F24" s="6"/>
      <c r="G24" s="6"/>
      <c r="H24" s="6"/>
      <c r="I24" s="13"/>
    </row>
    <row r="25" spans="1:9" ht="12.75">
      <c r="A25" s="2" t="s">
        <v>0</v>
      </c>
      <c r="B25" t="s">
        <v>1</v>
      </c>
      <c r="C25" s="7">
        <f>1175145+5000</f>
        <v>1180145</v>
      </c>
      <c r="D25" s="7"/>
      <c r="E25" s="7"/>
      <c r="F25" s="7"/>
      <c r="G25" s="7"/>
      <c r="H25" s="7"/>
      <c r="I25" s="7">
        <f>SUM(C25:H25)</f>
        <v>1180145</v>
      </c>
    </row>
    <row r="26" spans="1:9" ht="12.75">
      <c r="A26" s="2" t="s">
        <v>2</v>
      </c>
      <c r="B26" t="s">
        <v>3</v>
      </c>
      <c r="C26" s="7">
        <v>-1180145</v>
      </c>
      <c r="D26" s="7"/>
      <c r="E26" s="7"/>
      <c r="F26" s="7"/>
      <c r="G26" s="7"/>
      <c r="H26" s="7"/>
      <c r="I26" s="7">
        <f>SUM(C26:H26)</f>
        <v>-1180145</v>
      </c>
    </row>
    <row r="27" spans="1:9" ht="12.75">
      <c r="A27" s="2" t="s">
        <v>9</v>
      </c>
      <c r="B27" t="s">
        <v>10</v>
      </c>
      <c r="C27" s="7">
        <v>450000</v>
      </c>
      <c r="D27" s="7"/>
      <c r="E27" s="7"/>
      <c r="F27" s="7"/>
      <c r="G27" s="7"/>
      <c r="H27" s="7"/>
      <c r="I27" s="7">
        <f>SUM(C27:H27)</f>
        <v>450000</v>
      </c>
    </row>
    <row r="28" spans="1:9" ht="13.5" thickBot="1">
      <c r="A28" s="2" t="s">
        <v>41</v>
      </c>
      <c r="B28" t="s">
        <v>42</v>
      </c>
      <c r="C28" s="7">
        <v>-500000</v>
      </c>
      <c r="D28" s="7"/>
      <c r="E28" s="7"/>
      <c r="F28" s="7"/>
      <c r="G28" s="7"/>
      <c r="H28" s="7"/>
      <c r="I28" s="7">
        <f>SUM(C28:H28)</f>
        <v>-500000</v>
      </c>
    </row>
    <row r="29" spans="1:9" s="9" customFormat="1" ht="13.5" thickBot="1">
      <c r="A29" s="17"/>
      <c r="B29" s="18" t="s">
        <v>8</v>
      </c>
      <c r="C29" s="21">
        <f>SUM(C25:C28)</f>
        <v>-50000</v>
      </c>
      <c r="D29" s="20"/>
      <c r="E29" s="20"/>
      <c r="F29" s="20"/>
      <c r="G29" s="20"/>
      <c r="H29" s="20"/>
      <c r="I29" s="19">
        <f>SUM(I25:I28)</f>
        <v>-50000</v>
      </c>
    </row>
    <row r="30" spans="3:9" ht="12.75">
      <c r="C30" s="8"/>
      <c r="D30" s="8"/>
      <c r="E30" s="8"/>
      <c r="F30" s="8"/>
      <c r="G30" s="8"/>
      <c r="H30" s="8"/>
      <c r="I30" s="7"/>
    </row>
    <row r="31" spans="1:9" ht="12.75">
      <c r="A31" s="4" t="s">
        <v>81</v>
      </c>
      <c r="C31" s="8"/>
      <c r="D31" s="8"/>
      <c r="E31" s="8"/>
      <c r="F31" s="8"/>
      <c r="G31" s="8"/>
      <c r="H31" s="8"/>
      <c r="I31" s="7"/>
    </row>
    <row r="32" spans="1:9" ht="13.5" thickBot="1">
      <c r="A32" s="27" t="s">
        <v>82</v>
      </c>
      <c r="B32" t="s">
        <v>83</v>
      </c>
      <c r="C32" s="7">
        <v>9566</v>
      </c>
      <c r="D32" s="7"/>
      <c r="E32" s="7"/>
      <c r="F32" s="7"/>
      <c r="G32" s="7"/>
      <c r="H32" s="7"/>
      <c r="I32" s="7">
        <f>SUM(C32:H32)</f>
        <v>9566</v>
      </c>
    </row>
    <row r="33" spans="1:9" s="9" customFormat="1" ht="13.5" thickBot="1">
      <c r="A33" s="17"/>
      <c r="B33" s="18" t="s">
        <v>84</v>
      </c>
      <c r="C33" s="21">
        <f>SUM(C32)</f>
        <v>9566</v>
      </c>
      <c r="D33" s="20"/>
      <c r="E33" s="20"/>
      <c r="F33" s="20"/>
      <c r="G33" s="20"/>
      <c r="H33" s="20"/>
      <c r="I33" s="19">
        <f>SUM(I32)</f>
        <v>9566</v>
      </c>
    </row>
    <row r="34" spans="3:9" ht="12.75">
      <c r="C34" s="8"/>
      <c r="D34" s="8"/>
      <c r="E34" s="8"/>
      <c r="F34" s="8"/>
      <c r="G34" s="8"/>
      <c r="H34" s="8"/>
      <c r="I34" s="7"/>
    </row>
    <row r="35" spans="1:9" ht="12.75">
      <c r="A35" s="4" t="s">
        <v>85</v>
      </c>
      <c r="B35" s="4"/>
      <c r="C35" s="6"/>
      <c r="D35" s="6"/>
      <c r="E35" s="6"/>
      <c r="F35" s="6"/>
      <c r="G35" s="6"/>
      <c r="H35" s="6"/>
      <c r="I35" s="13"/>
    </row>
    <row r="36" spans="1:9" ht="12.75">
      <c r="A36" s="2">
        <v>349098</v>
      </c>
      <c r="B36" t="s">
        <v>48</v>
      </c>
      <c r="C36" s="7">
        <v>-1279</v>
      </c>
      <c r="D36" s="7"/>
      <c r="E36" s="7"/>
      <c r="F36" s="7"/>
      <c r="G36" s="7"/>
      <c r="H36" s="7"/>
      <c r="I36" s="7">
        <f>SUM(C36:H36)</f>
        <v>-1279</v>
      </c>
    </row>
    <row r="37" spans="1:9" ht="13.5" thickBot="1">
      <c r="A37" s="2">
        <v>349998</v>
      </c>
      <c r="B37" t="s">
        <v>48</v>
      </c>
      <c r="C37" s="7">
        <v>1279</v>
      </c>
      <c r="D37" s="7"/>
      <c r="E37" s="7"/>
      <c r="F37" s="7"/>
      <c r="G37" s="7"/>
      <c r="H37" s="7"/>
      <c r="I37" s="7">
        <f>SUM(C37:H37)</f>
        <v>1279</v>
      </c>
    </row>
    <row r="38" spans="1:9" s="9" customFormat="1" ht="13.5" thickBot="1">
      <c r="A38" s="17"/>
      <c r="B38" s="18" t="s">
        <v>49</v>
      </c>
      <c r="C38" s="21">
        <f>SUM(C36:C37)</f>
        <v>0</v>
      </c>
      <c r="D38" s="20"/>
      <c r="E38" s="20"/>
      <c r="F38" s="20"/>
      <c r="G38" s="20"/>
      <c r="H38" s="20"/>
      <c r="I38" s="19">
        <f>SUM(I36:I37)</f>
        <v>0</v>
      </c>
    </row>
    <row r="39" spans="3:9" ht="12.75">
      <c r="C39" s="8"/>
      <c r="D39" s="8"/>
      <c r="E39" s="8"/>
      <c r="F39" s="8"/>
      <c r="G39" s="8"/>
      <c r="H39" s="8"/>
      <c r="I39" s="7"/>
    </row>
    <row r="40" spans="1:9" ht="12.75">
      <c r="A40" s="4" t="s">
        <v>52</v>
      </c>
      <c r="C40" s="8"/>
      <c r="D40" s="8"/>
      <c r="E40" s="8"/>
      <c r="F40" s="8"/>
      <c r="G40" s="8"/>
      <c r="H40" s="8"/>
      <c r="I40" s="7"/>
    </row>
    <row r="41" spans="1:9" s="28" customFormat="1" ht="13.5" thickBot="1">
      <c r="A41" s="26">
        <v>377119</v>
      </c>
      <c r="B41" s="28" t="s">
        <v>88</v>
      </c>
      <c r="C41" s="30">
        <v>-1142448</v>
      </c>
      <c r="D41" s="29"/>
      <c r="E41" s="29"/>
      <c r="F41" s="29"/>
      <c r="G41" s="29"/>
      <c r="H41" s="29"/>
      <c r="I41" s="30">
        <f aca="true" t="shared" si="1" ref="I41:I50">SUM(C41:H41)</f>
        <v>-1142448</v>
      </c>
    </row>
    <row r="42" spans="1:9" ht="13.5" thickBot="1">
      <c r="A42" s="47">
        <v>377126</v>
      </c>
      <c r="B42" s="48" t="s">
        <v>86</v>
      </c>
      <c r="C42" s="49">
        <v>-306370</v>
      </c>
      <c r="D42" s="49"/>
      <c r="E42" s="49"/>
      <c r="F42" s="49"/>
      <c r="G42" s="49"/>
      <c r="H42" s="49"/>
      <c r="I42" s="50">
        <f t="shared" si="1"/>
        <v>-306370</v>
      </c>
    </row>
    <row r="43" spans="1:9" ht="13.5" thickBot="1">
      <c r="A43" s="51" t="s">
        <v>98</v>
      </c>
      <c r="B43" s="52" t="s">
        <v>99</v>
      </c>
      <c r="C43" s="53">
        <v>306370</v>
      </c>
      <c r="D43" s="53"/>
      <c r="E43" s="53"/>
      <c r="F43" s="53"/>
      <c r="G43" s="53"/>
      <c r="H43" s="53"/>
      <c r="I43" s="50">
        <f t="shared" si="1"/>
        <v>306370</v>
      </c>
    </row>
    <row r="44" spans="1:9" ht="12.75">
      <c r="A44" s="3">
        <v>377152</v>
      </c>
      <c r="B44" t="s">
        <v>87</v>
      </c>
      <c r="C44" s="60">
        <v>280000</v>
      </c>
      <c r="D44" s="7"/>
      <c r="E44" s="7"/>
      <c r="F44" s="7"/>
      <c r="G44" s="7"/>
      <c r="H44" s="7"/>
      <c r="I44" s="7">
        <f t="shared" si="1"/>
        <v>280000</v>
      </c>
    </row>
    <row r="45" spans="1:9" ht="12.75">
      <c r="A45" s="3">
        <v>377161</v>
      </c>
      <c r="B45" t="s">
        <v>54</v>
      </c>
      <c r="C45" s="7">
        <v>-200000</v>
      </c>
      <c r="D45" s="7"/>
      <c r="E45" s="7"/>
      <c r="F45" s="7"/>
      <c r="G45" s="7"/>
      <c r="H45" s="7"/>
      <c r="I45" s="7">
        <f t="shared" si="1"/>
        <v>-200000</v>
      </c>
    </row>
    <row r="46" spans="1:9" ht="12.75">
      <c r="A46" s="3">
        <v>377182</v>
      </c>
      <c r="B46" t="s">
        <v>89</v>
      </c>
      <c r="C46" s="7">
        <v>-345900</v>
      </c>
      <c r="D46" s="7"/>
      <c r="E46" s="7"/>
      <c r="F46" s="7"/>
      <c r="G46" s="7"/>
      <c r="H46" s="7"/>
      <c r="I46" s="7">
        <f t="shared" si="1"/>
        <v>-345900</v>
      </c>
    </row>
    <row r="47" spans="1:9" ht="12.75">
      <c r="A47" s="3">
        <v>377191</v>
      </c>
      <c r="B47" t="s">
        <v>90</v>
      </c>
      <c r="C47" s="60">
        <v>0</v>
      </c>
      <c r="D47" s="7"/>
      <c r="E47" s="7"/>
      <c r="F47" s="7"/>
      <c r="G47" s="7"/>
      <c r="H47" s="7"/>
      <c r="I47" s="7">
        <f t="shared" si="1"/>
        <v>0</v>
      </c>
    </row>
    <row r="48" spans="1:9" ht="13.5" thickBot="1">
      <c r="A48" s="3">
        <v>377213</v>
      </c>
      <c r="B48" t="s">
        <v>53</v>
      </c>
      <c r="C48" s="7">
        <v>-200000</v>
      </c>
      <c r="D48" s="7"/>
      <c r="E48" s="7"/>
      <c r="F48" s="7"/>
      <c r="G48" s="7"/>
      <c r="H48" s="7"/>
      <c r="I48" s="7">
        <f t="shared" si="1"/>
        <v>-200000</v>
      </c>
    </row>
    <row r="49" spans="1:9" ht="12.75">
      <c r="A49" s="47">
        <v>377214</v>
      </c>
      <c r="B49" s="57" t="s">
        <v>100</v>
      </c>
      <c r="C49" s="49">
        <v>-556078</v>
      </c>
      <c r="D49" s="49"/>
      <c r="E49" s="49"/>
      <c r="F49" s="49"/>
      <c r="G49" s="49"/>
      <c r="H49" s="49"/>
      <c r="I49" s="50">
        <f>SUM(C49:H49)</f>
        <v>-556078</v>
      </c>
    </row>
    <row r="50" spans="1:9" ht="13.5" thickBot="1">
      <c r="A50" s="51">
        <v>377214</v>
      </c>
      <c r="B50" s="58" t="s">
        <v>100</v>
      </c>
      <c r="C50" s="53">
        <v>556078</v>
      </c>
      <c r="D50" s="53"/>
      <c r="E50" s="53"/>
      <c r="F50" s="53"/>
      <c r="G50" s="53"/>
      <c r="H50" s="53"/>
      <c r="I50" s="59">
        <f t="shared" si="1"/>
        <v>556078</v>
      </c>
    </row>
    <row r="51" spans="1:9" s="9" customFormat="1" ht="13.5" thickBot="1">
      <c r="A51" s="17"/>
      <c r="B51" s="54" t="s">
        <v>55</v>
      </c>
      <c r="C51" s="55">
        <f>SUM(C41:C50)</f>
        <v>-1608348</v>
      </c>
      <c r="D51" s="53"/>
      <c r="E51" s="53"/>
      <c r="F51" s="53"/>
      <c r="G51" s="53"/>
      <c r="H51" s="53"/>
      <c r="I51" s="56">
        <f>SUM(I41:I50)</f>
        <v>-1608348</v>
      </c>
    </row>
    <row r="52" spans="3:9" ht="12.75">
      <c r="C52" s="8"/>
      <c r="D52" s="8"/>
      <c r="E52" s="8"/>
      <c r="F52" s="8"/>
      <c r="G52" s="8"/>
      <c r="H52" s="8"/>
      <c r="I52" s="7"/>
    </row>
    <row r="53" spans="1:9" ht="12.75">
      <c r="A53" s="4" t="s">
        <v>11</v>
      </c>
      <c r="C53" s="8"/>
      <c r="D53" s="8"/>
      <c r="E53" s="61"/>
      <c r="F53" s="8"/>
      <c r="G53" s="8"/>
      <c r="H53" s="8"/>
      <c r="I53" s="7"/>
    </row>
    <row r="54" spans="1:9" ht="12.75">
      <c r="A54" s="3" t="s">
        <v>12</v>
      </c>
      <c r="B54" t="s">
        <v>20</v>
      </c>
      <c r="C54" s="7">
        <v>509087</v>
      </c>
      <c r="D54" s="7"/>
      <c r="E54" s="7"/>
      <c r="F54" s="7"/>
      <c r="G54" s="7"/>
      <c r="H54" s="7"/>
      <c r="I54" s="7">
        <f>SUM(C54:H54)</f>
        <v>509087</v>
      </c>
    </row>
    <row r="55" spans="1:9" ht="12.75">
      <c r="A55" s="3" t="s">
        <v>13</v>
      </c>
      <c r="B55" t="s">
        <v>21</v>
      </c>
      <c r="C55" s="7">
        <v>207000</v>
      </c>
      <c r="D55" s="7"/>
      <c r="E55" s="7"/>
      <c r="F55" s="7"/>
      <c r="G55" s="7"/>
      <c r="H55" s="7"/>
      <c r="I55" s="7">
        <f aca="true" t="shared" si="2" ref="I55:I61">SUM(C55:H55)</f>
        <v>207000</v>
      </c>
    </row>
    <row r="56" spans="1:9" ht="12.75">
      <c r="A56" s="3" t="s">
        <v>14</v>
      </c>
      <c r="B56" t="s">
        <v>22</v>
      </c>
      <c r="C56" s="7">
        <v>222415</v>
      </c>
      <c r="D56" s="7"/>
      <c r="E56" s="7"/>
      <c r="F56" s="7"/>
      <c r="G56" s="7"/>
      <c r="H56" s="7"/>
      <c r="I56" s="7">
        <f t="shared" si="2"/>
        <v>222415</v>
      </c>
    </row>
    <row r="57" spans="1:9" ht="12.75">
      <c r="A57" s="3" t="s">
        <v>15</v>
      </c>
      <c r="B57" t="s">
        <v>23</v>
      </c>
      <c r="C57" s="7">
        <v>24323971</v>
      </c>
      <c r="D57" s="7"/>
      <c r="E57" s="7"/>
      <c r="F57" s="7" t="s">
        <v>5</v>
      </c>
      <c r="G57" s="7"/>
      <c r="H57" s="7"/>
      <c r="I57" s="7">
        <f t="shared" si="2"/>
        <v>24323971</v>
      </c>
    </row>
    <row r="58" spans="1:9" ht="12.75">
      <c r="A58" s="3" t="s">
        <v>16</v>
      </c>
      <c r="B58" t="s">
        <v>27</v>
      </c>
      <c r="C58" s="7">
        <v>615000</v>
      </c>
      <c r="D58" s="7"/>
      <c r="E58" s="7"/>
      <c r="F58" s="7" t="s">
        <v>5</v>
      </c>
      <c r="G58" s="7"/>
      <c r="H58" s="7"/>
      <c r="I58" s="7">
        <f t="shared" si="2"/>
        <v>615000</v>
      </c>
    </row>
    <row r="59" spans="1:9" ht="12.75">
      <c r="A59" s="3" t="s">
        <v>17</v>
      </c>
      <c r="B59" t="s">
        <v>24</v>
      </c>
      <c r="C59" s="7">
        <f>1321136+61526</f>
        <v>1382662</v>
      </c>
      <c r="D59" s="7"/>
      <c r="E59" s="7"/>
      <c r="F59" s="7"/>
      <c r="G59" s="7"/>
      <c r="H59" s="7"/>
      <c r="I59" s="7">
        <f t="shared" si="2"/>
        <v>1382662</v>
      </c>
    </row>
    <row r="60" spans="1:9" ht="12.75">
      <c r="A60" s="3" t="s">
        <v>18</v>
      </c>
      <c r="B60" t="s">
        <v>25</v>
      </c>
      <c r="C60" s="7">
        <f>4100000+106442</f>
        <v>4206442</v>
      </c>
      <c r="D60" s="7"/>
      <c r="E60" s="7"/>
      <c r="F60" s="7"/>
      <c r="G60" s="7"/>
      <c r="H60" s="7"/>
      <c r="I60" s="7">
        <f t="shared" si="2"/>
        <v>4206442</v>
      </c>
    </row>
    <row r="61" spans="1:9" ht="13.5" thickBot="1">
      <c r="A61" s="3" t="s">
        <v>19</v>
      </c>
      <c r="B61" t="s">
        <v>26</v>
      </c>
      <c r="C61" s="7">
        <v>1503084</v>
      </c>
      <c r="D61" s="7"/>
      <c r="E61" s="7"/>
      <c r="F61" s="7"/>
      <c r="G61" s="7"/>
      <c r="H61" s="7"/>
      <c r="I61" s="7">
        <f t="shared" si="2"/>
        <v>1503084</v>
      </c>
    </row>
    <row r="62" spans="1:9" s="9" customFormat="1" ht="13.5" thickBot="1">
      <c r="A62" s="17"/>
      <c r="B62" s="18" t="s">
        <v>28</v>
      </c>
      <c r="C62" s="20">
        <f>SUM(C54:C61)</f>
        <v>32969661</v>
      </c>
      <c r="D62" s="20"/>
      <c r="E62" s="20"/>
      <c r="F62" s="20"/>
      <c r="G62" s="20"/>
      <c r="H62" s="20"/>
      <c r="I62" s="19">
        <f>SUM(I54:I61)</f>
        <v>32969661</v>
      </c>
    </row>
    <row r="63" spans="2:9" ht="12.75">
      <c r="B63" t="s">
        <v>5</v>
      </c>
      <c r="C63" s="8"/>
      <c r="D63" s="8"/>
      <c r="E63" s="8"/>
      <c r="F63" s="8"/>
      <c r="G63" s="8"/>
      <c r="H63" s="8"/>
      <c r="I63" s="7"/>
    </row>
    <row r="64" spans="1:9" ht="12.75">
      <c r="A64" s="4" t="s">
        <v>50</v>
      </c>
      <c r="C64" s="8"/>
      <c r="D64" s="8"/>
      <c r="E64" s="8"/>
      <c r="F64" s="8"/>
      <c r="G64" s="8"/>
      <c r="H64" s="8"/>
      <c r="I64" s="7"/>
    </row>
    <row r="65" spans="1:9" ht="12.75">
      <c r="A65" s="26">
        <v>395605</v>
      </c>
      <c r="B65" t="s">
        <v>56</v>
      </c>
      <c r="C65" s="7">
        <v>-4053</v>
      </c>
      <c r="D65" s="8"/>
      <c r="E65" s="8"/>
      <c r="F65" s="8"/>
      <c r="G65" s="8"/>
      <c r="H65" s="8"/>
      <c r="I65" s="7">
        <f aca="true" t="shared" si="3" ref="I65:I80">SUM(C65:H65)</f>
        <v>-4053</v>
      </c>
    </row>
    <row r="66" spans="1:9" ht="12.75">
      <c r="A66" s="26">
        <v>395612</v>
      </c>
      <c r="B66" t="s">
        <v>57</v>
      </c>
      <c r="C66" s="31">
        <v>-3637</v>
      </c>
      <c r="D66" s="8"/>
      <c r="E66" s="8"/>
      <c r="F66" s="8"/>
      <c r="G66" s="8"/>
      <c r="H66" s="8"/>
      <c r="I66" s="7">
        <f t="shared" si="3"/>
        <v>-3637</v>
      </c>
    </row>
    <row r="67" spans="1:9" ht="12.75">
      <c r="A67" s="26">
        <v>395608</v>
      </c>
      <c r="B67" t="s">
        <v>58</v>
      </c>
      <c r="C67" s="7">
        <v>-5000</v>
      </c>
      <c r="D67" s="8"/>
      <c r="E67" s="8"/>
      <c r="F67" s="8"/>
      <c r="G67" s="8"/>
      <c r="H67" s="8"/>
      <c r="I67" s="7">
        <f t="shared" si="3"/>
        <v>-5000</v>
      </c>
    </row>
    <row r="68" spans="1:9" ht="12.75">
      <c r="A68" s="26" t="s">
        <v>59</v>
      </c>
      <c r="B68" s="9" t="s">
        <v>60</v>
      </c>
      <c r="C68" s="31">
        <v>-13974</v>
      </c>
      <c r="D68" s="8"/>
      <c r="E68" s="8"/>
      <c r="F68" s="8"/>
      <c r="G68" s="8"/>
      <c r="H68" s="8"/>
      <c r="I68" s="7">
        <f t="shared" si="3"/>
        <v>-13974</v>
      </c>
    </row>
    <row r="69" spans="1:9" ht="12.75">
      <c r="A69" s="26" t="s">
        <v>61</v>
      </c>
      <c r="B69" t="s">
        <v>62</v>
      </c>
      <c r="C69" s="7">
        <v>-5000</v>
      </c>
      <c r="D69" s="8"/>
      <c r="E69" s="8"/>
      <c r="F69" s="8"/>
      <c r="G69" s="8"/>
      <c r="H69" s="8"/>
      <c r="I69" s="7">
        <f t="shared" si="3"/>
        <v>-5000</v>
      </c>
    </row>
    <row r="70" spans="1:9" ht="12.75">
      <c r="A70" s="26" t="s">
        <v>63</v>
      </c>
      <c r="B70" t="s">
        <v>64</v>
      </c>
      <c r="C70" s="7">
        <v>-76034</v>
      </c>
      <c r="D70" s="8"/>
      <c r="E70" s="8"/>
      <c r="F70" s="8"/>
      <c r="G70" s="8"/>
      <c r="H70" s="8"/>
      <c r="I70" s="7">
        <f t="shared" si="3"/>
        <v>-76034</v>
      </c>
    </row>
    <row r="71" spans="1:9" ht="12.75">
      <c r="A71" s="26">
        <v>395617</v>
      </c>
      <c r="B71" t="s">
        <v>65</v>
      </c>
      <c r="C71" s="7">
        <v>-50000</v>
      </c>
      <c r="D71" s="8"/>
      <c r="E71" s="8"/>
      <c r="F71" s="8"/>
      <c r="G71" s="8"/>
      <c r="H71" s="8"/>
      <c r="I71" s="7">
        <f t="shared" si="3"/>
        <v>-50000</v>
      </c>
    </row>
    <row r="72" spans="1:9" ht="12.75">
      <c r="A72" s="26">
        <v>395622</v>
      </c>
      <c r="B72" t="s">
        <v>66</v>
      </c>
      <c r="C72" s="7">
        <v>-30000</v>
      </c>
      <c r="D72" s="8"/>
      <c r="E72" s="8"/>
      <c r="F72" s="8"/>
      <c r="G72" s="8"/>
      <c r="H72" s="8"/>
      <c r="I72" s="7">
        <f t="shared" si="3"/>
        <v>-30000</v>
      </c>
    </row>
    <row r="73" spans="1:9" ht="12.75">
      <c r="A73" s="26" t="s">
        <v>67</v>
      </c>
      <c r="B73" t="s">
        <v>68</v>
      </c>
      <c r="C73" s="7">
        <v>-175000</v>
      </c>
      <c r="D73" s="8"/>
      <c r="E73" s="8"/>
      <c r="F73" s="8"/>
      <c r="G73" s="8"/>
      <c r="H73" s="8"/>
      <c r="I73" s="7">
        <f t="shared" si="3"/>
        <v>-175000</v>
      </c>
    </row>
    <row r="74" spans="1:9" ht="12.75">
      <c r="A74" s="26" t="s">
        <v>69</v>
      </c>
      <c r="B74" t="s">
        <v>70</v>
      </c>
      <c r="C74" s="7">
        <v>-11698</v>
      </c>
      <c r="D74" s="8"/>
      <c r="E74" s="8"/>
      <c r="F74" s="8"/>
      <c r="G74" s="8"/>
      <c r="H74" s="8"/>
      <c r="I74" s="7">
        <f t="shared" si="3"/>
        <v>-11698</v>
      </c>
    </row>
    <row r="75" spans="1:9" ht="12.75">
      <c r="A75" s="26" t="s">
        <v>71</v>
      </c>
      <c r="B75" t="s">
        <v>72</v>
      </c>
      <c r="C75" s="7">
        <v>-22854</v>
      </c>
      <c r="D75" s="8"/>
      <c r="E75" s="8"/>
      <c r="F75" s="8"/>
      <c r="G75" s="8"/>
      <c r="H75" s="8"/>
      <c r="I75" s="7">
        <f t="shared" si="3"/>
        <v>-22854</v>
      </c>
    </row>
    <row r="76" spans="1:9" ht="12.75">
      <c r="A76" s="26" t="s">
        <v>73</v>
      </c>
      <c r="B76" t="s">
        <v>74</v>
      </c>
      <c r="C76" s="7">
        <v>-1241</v>
      </c>
      <c r="D76" s="8"/>
      <c r="E76" s="8"/>
      <c r="F76" s="8"/>
      <c r="G76" s="8"/>
      <c r="H76" s="8"/>
      <c r="I76" s="7">
        <f t="shared" si="3"/>
        <v>-1241</v>
      </c>
    </row>
    <row r="77" spans="1:9" ht="12.75">
      <c r="A77" s="26" t="s">
        <v>75</v>
      </c>
      <c r="B77" t="s">
        <v>76</v>
      </c>
      <c r="C77" s="7">
        <v>-9280</v>
      </c>
      <c r="D77" s="8"/>
      <c r="E77" s="8"/>
      <c r="F77" s="8"/>
      <c r="G77" s="8"/>
      <c r="H77" s="8"/>
      <c r="I77" s="7">
        <f t="shared" si="3"/>
        <v>-9280</v>
      </c>
    </row>
    <row r="78" spans="1:9" ht="12.75">
      <c r="A78" s="26">
        <v>395609</v>
      </c>
      <c r="B78" t="s">
        <v>77</v>
      </c>
      <c r="C78" s="7">
        <v>-526</v>
      </c>
      <c r="D78" s="8"/>
      <c r="E78" s="8"/>
      <c r="F78" s="8"/>
      <c r="G78" s="8"/>
      <c r="H78" s="8"/>
      <c r="I78" s="7">
        <f t="shared" si="3"/>
        <v>-526</v>
      </c>
    </row>
    <row r="79" spans="1:9" ht="12.75">
      <c r="A79" s="26">
        <v>395755</v>
      </c>
      <c r="B79" t="s">
        <v>78</v>
      </c>
      <c r="C79" s="7">
        <v>-9292</v>
      </c>
      <c r="D79" s="8"/>
      <c r="E79" s="8"/>
      <c r="F79" s="8"/>
      <c r="G79" s="8"/>
      <c r="H79" s="8"/>
      <c r="I79" s="7">
        <f t="shared" si="3"/>
        <v>-9292</v>
      </c>
    </row>
    <row r="80" spans="1:9" ht="13.5" thickBot="1">
      <c r="A80" s="26" t="s">
        <v>79</v>
      </c>
      <c r="B80" s="9" t="s">
        <v>80</v>
      </c>
      <c r="C80" s="7">
        <v>-14309</v>
      </c>
      <c r="D80" s="8"/>
      <c r="E80" s="8"/>
      <c r="F80" s="8"/>
      <c r="G80" s="8"/>
      <c r="H80" s="8"/>
      <c r="I80" s="7">
        <f t="shared" si="3"/>
        <v>-14309</v>
      </c>
    </row>
    <row r="81" spans="1:9" s="9" customFormat="1" ht="13.5" thickBot="1">
      <c r="A81" s="17"/>
      <c r="B81" s="18" t="s">
        <v>51</v>
      </c>
      <c r="C81" s="21">
        <f>SUM(C65:C80)</f>
        <v>-431898</v>
      </c>
      <c r="D81" s="20"/>
      <c r="E81" s="20"/>
      <c r="F81" s="20"/>
      <c r="G81" s="20"/>
      <c r="H81" s="20"/>
      <c r="I81" s="19">
        <f>SUM(I65:I80)</f>
        <v>-431898</v>
      </c>
    </row>
    <row r="84" spans="1:3" ht="12.75">
      <c r="A84" s="64" t="s">
        <v>47</v>
      </c>
      <c r="B84" s="64"/>
      <c r="C84" s="22">
        <f>SUM(C6:C81)/2</f>
        <v>30890436</v>
      </c>
    </row>
    <row r="85" spans="1:3" ht="12.75">
      <c r="A85" s="4"/>
      <c r="B85" s="23" t="s">
        <v>43</v>
      </c>
      <c r="C85" s="22">
        <f>'[1]Sheet1'!$D$9</f>
        <v>248545</v>
      </c>
    </row>
    <row r="86" spans="1:3" ht="15">
      <c r="A86" s="4"/>
      <c r="B86" s="23" t="s">
        <v>44</v>
      </c>
      <c r="C86" s="25">
        <f>'[2]Sheet1'!$C$8</f>
        <v>0</v>
      </c>
    </row>
    <row r="87" spans="2:3" ht="12.75">
      <c r="B87" s="4" t="s">
        <v>45</v>
      </c>
      <c r="C87" s="24">
        <f>SUM(C84:C86)</f>
        <v>31138981</v>
      </c>
    </row>
  </sheetData>
  <sheetProtection/>
  <mergeCells count="2">
    <mergeCell ref="A4:C4"/>
    <mergeCell ref="A84:B84"/>
  </mergeCells>
  <printOptions gridLines="1" horizontalCentered="1"/>
  <pageMargins left="0.75" right="0.75" top="1" bottom="1" header="0.5" footer="0.5"/>
  <pageSetup horizontalDpi="600" verticalDpi="600" orientation="landscape" scale="95" r:id="rId1"/>
  <headerFooter alignWithMargins="0">
    <oddHeader>&amp;C16661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</cp:lastModifiedBy>
  <cp:lastPrinted>2009-09-22T14:53:09Z</cp:lastPrinted>
  <dcterms:created xsi:type="dcterms:W3CDTF">2009-06-18T17:22:53Z</dcterms:created>
  <dcterms:modified xsi:type="dcterms:W3CDTF">2009-09-22T14:53:27Z</dcterms:modified>
  <cp:category/>
  <cp:version/>
  <cp:contentType/>
  <cp:contentStatus/>
</cp:coreProperties>
</file>