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2019 EMAIL\2019-0394\"/>
    </mc:Choice>
  </mc:AlternateContent>
  <xr:revisionPtr revIDLastSave="0" documentId="8_{9D3ED1B4-C07D-478F-ACA4-4CF7D4FC9E2B}" xr6:coauthVersionLast="41" xr6:coauthVersionMax="41" xr10:uidLastSave="{00000000-0000-0000-0000-000000000000}"/>
  <bookViews>
    <workbookView xWindow="1815" yWindow="1815" windowWidth="25230" windowHeight="12945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Cost Calc" sheetId="11" state="hidden" r:id="rId4"/>
    <sheet name="2b.  Complex Form Data Entry" sheetId="9" state="hidden" r:id="rId5"/>
    <sheet name="3b.  Complex Form Fiscal Note" sheetId="10" state="hidden" r:id="rId6"/>
  </sheets>
  <definedNames>
    <definedName name="_xlnm.Print_Area" localSheetId="2">'3a.  Simple Form Fiscal Note'!$A$1:$S$121</definedName>
    <definedName name="_xlnm.Print_Area" localSheetId="5">'3b.  Complex Form Fiscal Note'!$A$1:$S$133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1" l="1"/>
  <c r="B23" i="11"/>
  <c r="B24" i="11" s="1"/>
  <c r="D22" i="11"/>
  <c r="M17" i="11"/>
  <c r="M35" i="11" s="1"/>
  <c r="L17" i="11"/>
  <c r="L35" i="11" s="1"/>
  <c r="K17" i="11"/>
  <c r="K35" i="11" s="1"/>
  <c r="J17" i="11"/>
  <c r="J35" i="11" s="1"/>
  <c r="K36" i="11" s="1"/>
  <c r="I11" i="11"/>
  <c r="I17" i="11" s="1"/>
  <c r="H11" i="11"/>
  <c r="H10" i="11"/>
  <c r="G10" i="11"/>
  <c r="G9" i="11"/>
  <c r="F9" i="11"/>
  <c r="F8" i="11"/>
  <c r="E8" i="11"/>
  <c r="E7" i="11"/>
  <c r="D7" i="11"/>
  <c r="D17" i="11" s="1"/>
  <c r="H17" i="11" l="1"/>
  <c r="D35" i="11"/>
  <c r="F17" i="11"/>
  <c r="E17" i="11"/>
  <c r="G17" i="11"/>
  <c r="F24" i="11"/>
  <c r="F35" i="11" s="1"/>
  <c r="B25" i="11"/>
  <c r="M36" i="11"/>
  <c r="E23" i="11"/>
  <c r="N57" i="2"/>
  <c r="E35" i="11" l="1"/>
  <c r="E36" i="11" s="1"/>
  <c r="B26" i="11"/>
  <c r="G25" i="11"/>
  <c r="G35" i="11" s="1"/>
  <c r="G36" i="1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H26" i="11" l="1"/>
  <c r="H35" i="11" s="1"/>
  <c r="B27" i="11"/>
  <c r="I27" i="11" s="1"/>
  <c r="I35" i="11" s="1"/>
  <c r="R7" i="10"/>
  <c r="C10" i="10"/>
  <c r="R6" i="10"/>
  <c r="R9" i="10"/>
  <c r="R8" i="10"/>
  <c r="H8" i="10"/>
  <c r="C8" i="10"/>
  <c r="C7" i="10"/>
  <c r="C6" i="10"/>
  <c r="C10" i="1"/>
  <c r="H8" i="1"/>
  <c r="O17" i="10"/>
  <c r="E17" i="10"/>
  <c r="B112" i="1"/>
  <c r="O17" i="1"/>
  <c r="E17" i="1"/>
  <c r="R94" i="10"/>
  <c r="R85" i="10"/>
  <c r="R84" i="10"/>
  <c r="R75" i="10"/>
  <c r="R74" i="10"/>
  <c r="R65" i="10"/>
  <c r="R64" i="10"/>
  <c r="R55" i="10"/>
  <c r="R54" i="10"/>
  <c r="O94" i="10"/>
  <c r="O85" i="10"/>
  <c r="O84" i="10"/>
  <c r="O75" i="10"/>
  <c r="O74" i="10"/>
  <c r="O65" i="10"/>
  <c r="O64" i="10"/>
  <c r="O55" i="10"/>
  <c r="O54" i="10"/>
  <c r="L94" i="10"/>
  <c r="L85" i="10"/>
  <c r="L84" i="10"/>
  <c r="L75" i="10"/>
  <c r="L74" i="10"/>
  <c r="L65" i="10"/>
  <c r="L64" i="10"/>
  <c r="L55" i="10"/>
  <c r="L54" i="10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P92" i="10"/>
  <c r="R92" i="10" s="1"/>
  <c r="P91" i="10"/>
  <c r="P90" i="10"/>
  <c r="P89" i="10"/>
  <c r="P88" i="10"/>
  <c r="R88" i="10" s="1"/>
  <c r="P87" i="10"/>
  <c r="P86" i="10"/>
  <c r="P82" i="10"/>
  <c r="P81" i="10"/>
  <c r="R81" i="10" s="1"/>
  <c r="P80" i="10"/>
  <c r="P79" i="10"/>
  <c r="P78" i="10"/>
  <c r="P77" i="10"/>
  <c r="R77" i="10" s="1"/>
  <c r="P76" i="10"/>
  <c r="P72" i="10"/>
  <c r="P71" i="10"/>
  <c r="P70" i="10"/>
  <c r="R70" i="10" s="1"/>
  <c r="P69" i="10"/>
  <c r="P68" i="10"/>
  <c r="P67" i="10"/>
  <c r="P66" i="10"/>
  <c r="R66" i="10" s="1"/>
  <c r="P62" i="10"/>
  <c r="P61" i="10"/>
  <c r="P60" i="10"/>
  <c r="P59" i="10"/>
  <c r="R59" i="10" s="1"/>
  <c r="P58" i="10"/>
  <c r="P57" i="10"/>
  <c r="P56" i="10"/>
  <c r="P52" i="10"/>
  <c r="P51" i="10"/>
  <c r="P50" i="10"/>
  <c r="P49" i="10"/>
  <c r="P48" i="10"/>
  <c r="R48" i="10" s="1"/>
  <c r="P47" i="10"/>
  <c r="P46" i="10"/>
  <c r="P42" i="10"/>
  <c r="P41" i="10"/>
  <c r="R41" i="10" s="1"/>
  <c r="P40" i="10"/>
  <c r="P39" i="10"/>
  <c r="P38" i="10"/>
  <c r="P37" i="10"/>
  <c r="P36" i="10"/>
  <c r="Q30" i="10"/>
  <c r="Q29" i="10"/>
  <c r="Q28" i="10"/>
  <c r="Q27" i="10"/>
  <c r="Q26" i="10"/>
  <c r="Q25" i="10"/>
  <c r="P30" i="10"/>
  <c r="P29" i="10"/>
  <c r="P28" i="10"/>
  <c r="P27" i="10"/>
  <c r="P26" i="10"/>
  <c r="P25" i="10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30" i="10" l="1"/>
  <c r="I36" i="11"/>
  <c r="M38" i="11" s="1"/>
  <c r="R52" i="10"/>
  <c r="R37" i="10"/>
  <c r="R26" i="10"/>
  <c r="R79" i="10"/>
  <c r="R49" i="10"/>
  <c r="R38" i="10"/>
  <c r="R42" i="10"/>
  <c r="R56" i="10"/>
  <c r="R60" i="10"/>
  <c r="R78" i="10"/>
  <c r="R82" i="10"/>
  <c r="R89" i="10"/>
  <c r="R28" i="10"/>
  <c r="R39" i="10"/>
  <c r="R46" i="10"/>
  <c r="R50" i="10"/>
  <c r="R57" i="10"/>
  <c r="R61" i="10"/>
  <c r="R68" i="10"/>
  <c r="R72" i="10"/>
  <c r="R86" i="10"/>
  <c r="R90" i="10"/>
  <c r="R25" i="10"/>
  <c r="R29" i="10"/>
  <c r="R27" i="10"/>
  <c r="R36" i="10"/>
  <c r="R40" i="10"/>
  <c r="R47" i="10"/>
  <c r="R51" i="10"/>
  <c r="R58" i="10"/>
  <c r="R62" i="10"/>
  <c r="R69" i="10"/>
  <c r="R76" i="10"/>
  <c r="R80" i="10"/>
  <c r="R87" i="10"/>
  <c r="R91" i="10"/>
  <c r="R72" i="1"/>
  <c r="R92" i="1"/>
  <c r="R30" i="1"/>
  <c r="R41" i="1"/>
  <c r="R26" i="1"/>
  <c r="R37" i="1"/>
  <c r="R48" i="1"/>
  <c r="R59" i="1"/>
  <c r="R66" i="1"/>
  <c r="R70" i="1"/>
  <c r="R88" i="1"/>
  <c r="R68" i="1"/>
  <c r="R67" i="10"/>
  <c r="R71" i="10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53" i="10"/>
  <c r="P93" i="10"/>
  <c r="Q73" i="10"/>
  <c r="P31" i="10"/>
  <c r="Q31" i="10"/>
  <c r="P63" i="10"/>
  <c r="Q43" i="10"/>
  <c r="Q83" i="10"/>
  <c r="P43" i="10"/>
  <c r="P83" i="10"/>
  <c r="Q63" i="10"/>
  <c r="P73" i="10"/>
  <c r="Q53" i="10"/>
  <c r="Q93" i="10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83" i="10" l="1"/>
  <c r="R63" i="10"/>
  <c r="R43" i="1"/>
  <c r="Q95" i="1"/>
  <c r="R73" i="10"/>
  <c r="R31" i="10"/>
  <c r="R93" i="10"/>
  <c r="R43" i="10"/>
  <c r="R53" i="10"/>
  <c r="R93" i="1"/>
  <c r="R73" i="1"/>
  <c r="R83" i="1"/>
  <c r="R53" i="1"/>
  <c r="R31" i="1"/>
  <c r="R63" i="1"/>
  <c r="Q95" i="10"/>
  <c r="P95" i="10"/>
  <c r="P95" i="1"/>
  <c r="R95" i="1" l="1"/>
  <c r="R95" i="10"/>
  <c r="E205" i="9" l="1"/>
  <c r="E204" i="2"/>
  <c r="R119" i="10"/>
  <c r="R118" i="10"/>
  <c r="R117" i="10"/>
  <c r="R116" i="10"/>
  <c r="R115" i="10"/>
  <c r="R114" i="10"/>
  <c r="R120" i="10" s="1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L118" i="10" s="1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S92" i="10"/>
  <c r="N92" i="10"/>
  <c r="M92" i="10"/>
  <c r="K92" i="10"/>
  <c r="J92" i="10"/>
  <c r="I92" i="10"/>
  <c r="H92" i="10"/>
  <c r="S91" i="10"/>
  <c r="N91" i="10"/>
  <c r="M91" i="10"/>
  <c r="O91" i="10" s="1"/>
  <c r="K91" i="10"/>
  <c r="J91" i="10"/>
  <c r="I91" i="10"/>
  <c r="H91" i="10"/>
  <c r="S90" i="10"/>
  <c r="N90" i="10"/>
  <c r="M90" i="10"/>
  <c r="K90" i="10"/>
  <c r="J90" i="10"/>
  <c r="I90" i="10"/>
  <c r="H90" i="10"/>
  <c r="S89" i="10"/>
  <c r="N89" i="10"/>
  <c r="M89" i="10"/>
  <c r="K89" i="10"/>
  <c r="J89" i="10"/>
  <c r="I89" i="10"/>
  <c r="H89" i="10"/>
  <c r="S88" i="10"/>
  <c r="N88" i="10"/>
  <c r="M88" i="10"/>
  <c r="K88" i="10"/>
  <c r="J88" i="10"/>
  <c r="I88" i="10"/>
  <c r="H88" i="10"/>
  <c r="S87" i="10"/>
  <c r="N87" i="10"/>
  <c r="M87" i="10"/>
  <c r="K87" i="10"/>
  <c r="J87" i="10"/>
  <c r="I87" i="10"/>
  <c r="H87" i="10"/>
  <c r="S86" i="10"/>
  <c r="N86" i="10"/>
  <c r="M86" i="10"/>
  <c r="K86" i="10"/>
  <c r="J86" i="10"/>
  <c r="I86" i="10"/>
  <c r="H86" i="10"/>
  <c r="G85" i="10"/>
  <c r="A85" i="10"/>
  <c r="E85" i="10" s="1"/>
  <c r="S82" i="10"/>
  <c r="N82" i="10"/>
  <c r="M82" i="10"/>
  <c r="K82" i="10"/>
  <c r="J82" i="10"/>
  <c r="I82" i="10"/>
  <c r="H82" i="10"/>
  <c r="S81" i="10"/>
  <c r="N81" i="10"/>
  <c r="M81" i="10"/>
  <c r="K81" i="10"/>
  <c r="J81" i="10"/>
  <c r="I81" i="10"/>
  <c r="H81" i="10"/>
  <c r="S80" i="10"/>
  <c r="N80" i="10"/>
  <c r="M80" i="10"/>
  <c r="K80" i="10"/>
  <c r="J80" i="10"/>
  <c r="I80" i="10"/>
  <c r="H80" i="10"/>
  <c r="S79" i="10"/>
  <c r="N79" i="10"/>
  <c r="M79" i="10"/>
  <c r="K79" i="10"/>
  <c r="J79" i="10"/>
  <c r="I79" i="10"/>
  <c r="H79" i="10"/>
  <c r="S78" i="10"/>
  <c r="N78" i="10"/>
  <c r="M78" i="10"/>
  <c r="O78" i="10" s="1"/>
  <c r="K78" i="10"/>
  <c r="J78" i="10"/>
  <c r="I78" i="10"/>
  <c r="H78" i="10"/>
  <c r="S77" i="10"/>
  <c r="N77" i="10"/>
  <c r="M77" i="10"/>
  <c r="K77" i="10"/>
  <c r="J77" i="10"/>
  <c r="I77" i="10"/>
  <c r="H77" i="10"/>
  <c r="S76" i="10"/>
  <c r="N76" i="10"/>
  <c r="M76" i="10"/>
  <c r="K76" i="10"/>
  <c r="J76" i="10"/>
  <c r="L76" i="10" s="1"/>
  <c r="I76" i="10"/>
  <c r="H76" i="10"/>
  <c r="G75" i="10"/>
  <c r="A75" i="10"/>
  <c r="E75" i="10" s="1"/>
  <c r="S72" i="10"/>
  <c r="N72" i="10"/>
  <c r="M72" i="10"/>
  <c r="K72" i="10"/>
  <c r="J72" i="10"/>
  <c r="I72" i="10"/>
  <c r="H72" i="10"/>
  <c r="S71" i="10"/>
  <c r="N71" i="10"/>
  <c r="M71" i="10"/>
  <c r="K71" i="10"/>
  <c r="J71" i="10"/>
  <c r="L71" i="10" s="1"/>
  <c r="I71" i="10"/>
  <c r="H71" i="10"/>
  <c r="S70" i="10"/>
  <c r="N70" i="10"/>
  <c r="M70" i="10"/>
  <c r="K70" i="10"/>
  <c r="J70" i="10"/>
  <c r="I70" i="10"/>
  <c r="H70" i="10"/>
  <c r="S69" i="10"/>
  <c r="N69" i="10"/>
  <c r="M69" i="10"/>
  <c r="O69" i="10" s="1"/>
  <c r="K69" i="10"/>
  <c r="J69" i="10"/>
  <c r="I69" i="10"/>
  <c r="H69" i="10"/>
  <c r="S68" i="10"/>
  <c r="N68" i="10"/>
  <c r="M68" i="10"/>
  <c r="K68" i="10"/>
  <c r="J68" i="10"/>
  <c r="I68" i="10"/>
  <c r="H68" i="10"/>
  <c r="S67" i="10"/>
  <c r="N67" i="10"/>
  <c r="M67" i="10"/>
  <c r="K67" i="10"/>
  <c r="J67" i="10"/>
  <c r="L67" i="10" s="1"/>
  <c r="I67" i="10"/>
  <c r="H67" i="10"/>
  <c r="S66" i="10"/>
  <c r="N66" i="10"/>
  <c r="M66" i="10"/>
  <c r="K66" i="10"/>
  <c r="J66" i="10"/>
  <c r="I66" i="10"/>
  <c r="H66" i="10"/>
  <c r="G65" i="10"/>
  <c r="A65" i="10"/>
  <c r="E65" i="10" s="1"/>
  <c r="S62" i="10"/>
  <c r="N62" i="10"/>
  <c r="M62" i="10"/>
  <c r="K62" i="10"/>
  <c r="J62" i="10"/>
  <c r="L62" i="10" s="1"/>
  <c r="I62" i="10"/>
  <c r="H62" i="10"/>
  <c r="S61" i="10"/>
  <c r="N61" i="10"/>
  <c r="M61" i="10"/>
  <c r="K61" i="10"/>
  <c r="J61" i="10"/>
  <c r="I61" i="10"/>
  <c r="H61" i="10"/>
  <c r="S60" i="10"/>
  <c r="N60" i="10"/>
  <c r="M60" i="10"/>
  <c r="O60" i="10" s="1"/>
  <c r="K60" i="10"/>
  <c r="J60" i="10"/>
  <c r="I60" i="10"/>
  <c r="H60" i="10"/>
  <c r="S59" i="10"/>
  <c r="N59" i="10"/>
  <c r="M59" i="10"/>
  <c r="K59" i="10"/>
  <c r="J59" i="10"/>
  <c r="I59" i="10"/>
  <c r="H59" i="10"/>
  <c r="S58" i="10"/>
  <c r="N58" i="10"/>
  <c r="M58" i="10"/>
  <c r="K58" i="10"/>
  <c r="J58" i="10"/>
  <c r="L58" i="10" s="1"/>
  <c r="I58" i="10"/>
  <c r="H58" i="10"/>
  <c r="S57" i="10"/>
  <c r="N57" i="10"/>
  <c r="M57" i="10"/>
  <c r="K57" i="10"/>
  <c r="J57" i="10"/>
  <c r="I57" i="10"/>
  <c r="H57" i="10"/>
  <c r="S56" i="10"/>
  <c r="N56" i="10"/>
  <c r="M56" i="10"/>
  <c r="O56" i="10" s="1"/>
  <c r="K56" i="10"/>
  <c r="J56" i="10"/>
  <c r="I56" i="10"/>
  <c r="H56" i="10"/>
  <c r="G55" i="10"/>
  <c r="A55" i="10"/>
  <c r="E55" i="10" s="1"/>
  <c r="S52" i="10"/>
  <c r="N52" i="10"/>
  <c r="M52" i="10"/>
  <c r="K52" i="10"/>
  <c r="J52" i="10"/>
  <c r="I52" i="10"/>
  <c r="H52" i="10"/>
  <c r="S51" i="10"/>
  <c r="N51" i="10"/>
  <c r="M51" i="10"/>
  <c r="O51" i="10" s="1"/>
  <c r="K51" i="10"/>
  <c r="J51" i="10"/>
  <c r="I51" i="10"/>
  <c r="H51" i="10"/>
  <c r="S50" i="10"/>
  <c r="N50" i="10"/>
  <c r="M50" i="10"/>
  <c r="K50" i="10"/>
  <c r="J50" i="10"/>
  <c r="I50" i="10"/>
  <c r="H50" i="10"/>
  <c r="S49" i="10"/>
  <c r="N49" i="10"/>
  <c r="M49" i="10"/>
  <c r="K49" i="10"/>
  <c r="J49" i="10"/>
  <c r="L49" i="10" s="1"/>
  <c r="I49" i="10"/>
  <c r="H49" i="10"/>
  <c r="S48" i="10"/>
  <c r="N48" i="10"/>
  <c r="M48" i="10"/>
  <c r="K48" i="10"/>
  <c r="J48" i="10"/>
  <c r="I48" i="10"/>
  <c r="H48" i="10"/>
  <c r="S47" i="10"/>
  <c r="N47" i="10"/>
  <c r="M47" i="10"/>
  <c r="O47" i="10" s="1"/>
  <c r="K47" i="10"/>
  <c r="J47" i="10"/>
  <c r="I47" i="10"/>
  <c r="H47" i="10"/>
  <c r="S46" i="10"/>
  <c r="N46" i="10"/>
  <c r="M46" i="10"/>
  <c r="K46" i="10"/>
  <c r="J46" i="10"/>
  <c r="I46" i="10"/>
  <c r="H46" i="10"/>
  <c r="G45" i="10"/>
  <c r="A45" i="10"/>
  <c r="E45" i="10" s="1"/>
  <c r="S42" i="10"/>
  <c r="N42" i="10"/>
  <c r="M42" i="10"/>
  <c r="O42" i="10" s="1"/>
  <c r="K42" i="10"/>
  <c r="J42" i="10"/>
  <c r="I42" i="10"/>
  <c r="H42" i="10"/>
  <c r="S41" i="10"/>
  <c r="N41" i="10"/>
  <c r="M41" i="10"/>
  <c r="K41" i="10"/>
  <c r="J41" i="10"/>
  <c r="I41" i="10"/>
  <c r="H41" i="10"/>
  <c r="S40" i="10"/>
  <c r="N40" i="10"/>
  <c r="M40" i="10"/>
  <c r="K40" i="10"/>
  <c r="J40" i="10"/>
  <c r="L40" i="10" s="1"/>
  <c r="I40" i="10"/>
  <c r="H40" i="10"/>
  <c r="S39" i="10"/>
  <c r="N39" i="10"/>
  <c r="M39" i="10"/>
  <c r="K39" i="10"/>
  <c r="J39" i="10"/>
  <c r="I39" i="10"/>
  <c r="H39" i="10"/>
  <c r="S38" i="10"/>
  <c r="N38" i="10"/>
  <c r="M38" i="10"/>
  <c r="O38" i="10" s="1"/>
  <c r="K38" i="10"/>
  <c r="J38" i="10"/>
  <c r="I38" i="10"/>
  <c r="H38" i="10"/>
  <c r="S37" i="10"/>
  <c r="N37" i="10"/>
  <c r="M37" i="10"/>
  <c r="K37" i="10"/>
  <c r="J37" i="10"/>
  <c r="I37" i="10"/>
  <c r="H37" i="10"/>
  <c r="S36" i="10"/>
  <c r="N36" i="10"/>
  <c r="M36" i="10"/>
  <c r="K36" i="10"/>
  <c r="J36" i="10"/>
  <c r="L36" i="10" s="1"/>
  <c r="I36" i="10"/>
  <c r="H36" i="10"/>
  <c r="G35" i="10"/>
  <c r="A35" i="10"/>
  <c r="E35" i="10" s="1"/>
  <c r="J34" i="10"/>
  <c r="S30" i="10"/>
  <c r="N30" i="10"/>
  <c r="M30" i="10"/>
  <c r="O30" i="10" s="1"/>
  <c r="K30" i="10"/>
  <c r="J30" i="10"/>
  <c r="I30" i="10"/>
  <c r="H30" i="10"/>
  <c r="A30" i="10"/>
  <c r="G30" i="10" s="1"/>
  <c r="S29" i="10"/>
  <c r="N29" i="10"/>
  <c r="M29" i="10"/>
  <c r="O29" i="10" s="1"/>
  <c r="K29" i="10"/>
  <c r="J29" i="10"/>
  <c r="I29" i="10"/>
  <c r="H29" i="10"/>
  <c r="A29" i="10"/>
  <c r="G29" i="10" s="1"/>
  <c r="S28" i="10"/>
  <c r="N28" i="10"/>
  <c r="M28" i="10"/>
  <c r="O28" i="10" s="1"/>
  <c r="K28" i="10"/>
  <c r="J28" i="10"/>
  <c r="I28" i="10"/>
  <c r="H28" i="10"/>
  <c r="A28" i="10"/>
  <c r="G28" i="10" s="1"/>
  <c r="S27" i="10"/>
  <c r="N27" i="10"/>
  <c r="M27" i="10"/>
  <c r="O27" i="10" s="1"/>
  <c r="K27" i="10"/>
  <c r="J27" i="10"/>
  <c r="I27" i="10"/>
  <c r="H27" i="10"/>
  <c r="A27" i="10"/>
  <c r="G27" i="10" s="1"/>
  <c r="S26" i="10"/>
  <c r="N26" i="10"/>
  <c r="M26" i="10"/>
  <c r="K26" i="10"/>
  <c r="J26" i="10"/>
  <c r="I26" i="10"/>
  <c r="H26" i="10"/>
  <c r="A26" i="10"/>
  <c r="G26" i="10" s="1"/>
  <c r="S25" i="10"/>
  <c r="N25" i="10"/>
  <c r="N31" i="10" s="1"/>
  <c r="M25" i="10"/>
  <c r="O25" i="10" s="1"/>
  <c r="K25" i="10"/>
  <c r="J25" i="10"/>
  <c r="I25" i="10"/>
  <c r="I31" i="10" s="1"/>
  <c r="H25" i="10"/>
  <c r="A25" i="10"/>
  <c r="G25" i="10" s="1"/>
  <c r="J24" i="10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N136" i="9"/>
  <c r="N125" i="9"/>
  <c r="N114" i="9"/>
  <c r="N103" i="9"/>
  <c r="N92" i="9"/>
  <c r="N81" i="9"/>
  <c r="I34" i="10" s="1"/>
  <c r="N57" i="9"/>
  <c r="I24" i="10" s="1"/>
  <c r="G125" i="9"/>
  <c r="H125" i="9" s="1"/>
  <c r="I125" i="9" s="1"/>
  <c r="J125" i="9" s="1"/>
  <c r="L80" i="10" l="1"/>
  <c r="O82" i="10"/>
  <c r="O87" i="10"/>
  <c r="B127" i="10"/>
  <c r="R109" i="1"/>
  <c r="O26" i="10"/>
  <c r="L89" i="10"/>
  <c r="O68" i="10"/>
  <c r="L70" i="10"/>
  <c r="O72" i="10"/>
  <c r="O77" i="10"/>
  <c r="L79" i="10"/>
  <c r="O81" i="10"/>
  <c r="O86" i="10"/>
  <c r="L88" i="10"/>
  <c r="O90" i="10"/>
  <c r="L92" i="10"/>
  <c r="L114" i="10"/>
  <c r="L115" i="10"/>
  <c r="L119" i="10"/>
  <c r="K34" i="10"/>
  <c r="M34" i="10" s="1"/>
  <c r="L37" i="10"/>
  <c r="O39" i="10"/>
  <c r="L41" i="10"/>
  <c r="L46" i="10"/>
  <c r="O48" i="10"/>
  <c r="L50" i="10"/>
  <c r="O52" i="10"/>
  <c r="O57" i="10"/>
  <c r="L59" i="10"/>
  <c r="O61" i="10"/>
  <c r="O66" i="10"/>
  <c r="L68" i="10"/>
  <c r="O70" i="10"/>
  <c r="L72" i="10"/>
  <c r="L77" i="10"/>
  <c r="O79" i="10"/>
  <c r="L81" i="10"/>
  <c r="L86" i="10"/>
  <c r="O88" i="10"/>
  <c r="L90" i="10"/>
  <c r="O92" i="10"/>
  <c r="L117" i="10"/>
  <c r="O37" i="10"/>
  <c r="L39" i="10"/>
  <c r="O41" i="10"/>
  <c r="O46" i="10"/>
  <c r="L48" i="10"/>
  <c r="O50" i="10"/>
  <c r="L52" i="10"/>
  <c r="L57" i="10"/>
  <c r="O59" i="10"/>
  <c r="L61" i="10"/>
  <c r="L66" i="10"/>
  <c r="K24" i="10"/>
  <c r="M24" i="10" s="1"/>
  <c r="L25" i="10"/>
  <c r="L26" i="10"/>
  <c r="L27" i="10"/>
  <c r="L28" i="10"/>
  <c r="L29" i="10"/>
  <c r="L30" i="10"/>
  <c r="O36" i="10"/>
  <c r="L38" i="10"/>
  <c r="O40" i="10"/>
  <c r="L42" i="10"/>
  <c r="L47" i="10"/>
  <c r="O49" i="10"/>
  <c r="L51" i="10"/>
  <c r="L56" i="10"/>
  <c r="O58" i="10"/>
  <c r="L60" i="10"/>
  <c r="O62" i="10"/>
  <c r="O67" i="10"/>
  <c r="L69" i="10"/>
  <c r="O71" i="10"/>
  <c r="O76" i="10"/>
  <c r="L78" i="10"/>
  <c r="O80" i="10"/>
  <c r="L82" i="10"/>
  <c r="L87" i="10"/>
  <c r="O89" i="10"/>
  <c r="L91" i="10"/>
  <c r="L116" i="10"/>
  <c r="J63" i="10"/>
  <c r="I93" i="10"/>
  <c r="K112" i="10"/>
  <c r="B126" i="10"/>
  <c r="J43" i="10"/>
  <c r="S43" i="10"/>
  <c r="M53" i="10"/>
  <c r="S63" i="10"/>
  <c r="M73" i="10"/>
  <c r="J83" i="10"/>
  <c r="N93" i="10"/>
  <c r="D29" i="10"/>
  <c r="K31" i="10"/>
  <c r="M43" i="10"/>
  <c r="J53" i="10"/>
  <c r="S53" i="10"/>
  <c r="M63" i="10"/>
  <c r="J73" i="10"/>
  <c r="S73" i="10"/>
  <c r="M83" i="10"/>
  <c r="K93" i="10"/>
  <c r="D25" i="10"/>
  <c r="I73" i="10"/>
  <c r="K73" i="10"/>
  <c r="N73" i="10"/>
  <c r="K120" i="10"/>
  <c r="J31" i="10"/>
  <c r="M31" i="10"/>
  <c r="O31" i="10" s="1"/>
  <c r="S31" i="10"/>
  <c r="D27" i="10"/>
  <c r="D35" i="10"/>
  <c r="D26" i="10"/>
  <c r="D28" i="10"/>
  <c r="D30" i="10"/>
  <c r="I53" i="10"/>
  <c r="K53" i="10"/>
  <c r="N53" i="10"/>
  <c r="D55" i="10"/>
  <c r="J93" i="10"/>
  <c r="L93" i="10" s="1"/>
  <c r="M93" i="10"/>
  <c r="S93" i="10"/>
  <c r="D115" i="10"/>
  <c r="D75" i="10"/>
  <c r="F25" i="10"/>
  <c r="F26" i="10"/>
  <c r="F27" i="10"/>
  <c r="F28" i="10"/>
  <c r="F29" i="10"/>
  <c r="F30" i="10"/>
  <c r="F35" i="10"/>
  <c r="I43" i="10"/>
  <c r="K43" i="10"/>
  <c r="N43" i="10"/>
  <c r="D45" i="10"/>
  <c r="F55" i="10"/>
  <c r="I63" i="10"/>
  <c r="K63" i="10"/>
  <c r="N63" i="10"/>
  <c r="D65" i="10"/>
  <c r="F75" i="10"/>
  <c r="S83" i="10"/>
  <c r="I83" i="10"/>
  <c r="K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N83" i="10"/>
  <c r="G92" i="9"/>
  <c r="H92" i="9" s="1"/>
  <c r="I92" i="9" s="1"/>
  <c r="J92" i="9" s="1"/>
  <c r="K92" i="9" s="1"/>
  <c r="L92" i="9" s="1"/>
  <c r="G114" i="9"/>
  <c r="H114" i="9" s="1"/>
  <c r="I114" i="9" s="1"/>
  <c r="J114" i="9" s="1"/>
  <c r="G136" i="9"/>
  <c r="H136" i="9" s="1"/>
  <c r="I136" i="9" s="1"/>
  <c r="J136" i="9" s="1"/>
  <c r="H57" i="9"/>
  <c r="I57" i="9" s="1"/>
  <c r="J57" i="9" s="1"/>
  <c r="K57" i="9" s="1"/>
  <c r="L57" i="9" s="1"/>
  <c r="G81" i="9"/>
  <c r="G103" i="9"/>
  <c r="H103" i="9" s="1"/>
  <c r="I103" i="9" s="1"/>
  <c r="J103" i="9" s="1"/>
  <c r="L31" i="10" l="1"/>
  <c r="O73" i="10"/>
  <c r="O93" i="10"/>
  <c r="L34" i="10"/>
  <c r="L112" i="10" s="1"/>
  <c r="L43" i="10"/>
  <c r="L63" i="10"/>
  <c r="L73" i="10"/>
  <c r="O43" i="10"/>
  <c r="O53" i="10"/>
  <c r="N24" i="10"/>
  <c r="P24" i="10" s="1"/>
  <c r="O83" i="10"/>
  <c r="O63" i="10"/>
  <c r="L83" i="10"/>
  <c r="L53" i="10"/>
  <c r="L24" i="10"/>
  <c r="N34" i="10"/>
  <c r="P34" i="10" s="1"/>
  <c r="N95" i="10"/>
  <c r="I95" i="10"/>
  <c r="M95" i="10"/>
  <c r="K95" i="10"/>
  <c r="J95" i="10"/>
  <c r="S95" i="10"/>
  <c r="G155" i="9"/>
  <c r="H81" i="9"/>
  <c r="I81" i="9" s="1"/>
  <c r="J81" i="9" s="1"/>
  <c r="K81" i="9" s="1"/>
  <c r="L81" i="9" s="1"/>
  <c r="O95" i="10" l="1"/>
  <c r="O34" i="10"/>
  <c r="Q24" i="10"/>
  <c r="R24" i="10" s="1"/>
  <c r="Q34" i="10"/>
  <c r="R34" i="10" s="1"/>
  <c r="O24" i="10"/>
  <c r="L95" i="10"/>
  <c r="B119" i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O38" i="1" s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L37" i="1" l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73" i="1" l="1"/>
  <c r="O83" i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<sst xmlns="http://schemas.openxmlformats.org/spreadsheetml/2006/main" count="708" uniqueCount="195">
  <si>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</si>
  <si>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</si>
  <si>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</si>
  <si>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</si>
  <si>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</si>
  <si>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</si>
  <si>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</si>
  <si>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</si>
  <si>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</si>
  <si>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</si>
  <si>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</si>
  <si>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</si>
  <si>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</si>
  <si>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</si>
  <si>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</si>
  <si>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</si>
  <si>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</si>
  <si>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</si>
  <si>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</si>
  <si>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</si>
  <si>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</si>
  <si>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</si>
  <si>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</si>
  <si>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</si>
  <si>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</si>
  <si>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</si>
  <si>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</si>
  <si>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</si>
  <si>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</si>
  <si>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</si>
  <si>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</si>
  <si>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</si>
  <si>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</si>
  <si>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</si>
  <si>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</si>
  <si>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</si>
  <si>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</si>
  <si>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</si>
  <si>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</si>
  <si>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</si>
  <si>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</si>
  <si>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</si>
  <si>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</si>
  <si>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</si>
  <si>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</si>
  <si>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</si>
  <si>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</si>
  <si>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</si>
  <si>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</si>
  <si>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</si>
  <si>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</si>
  <si>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</si>
  <si>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</si>
  <si>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</si>
  <si>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</si>
  <si>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</si>
  <si>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</si>
  <si>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</si>
  <si>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</si>
  <si>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</si>
  <si>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</si>
  <si>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</si>
  <si>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</si>
  <si>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</si>
  <si>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</si>
  <si>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</si>
  <si>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</si>
  <si>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</si>
  <si>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</si>
  <si>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</si>
  <si>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</si>
  <si>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</si>
  <si>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</si>
  <si>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</si>
  <si>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</si>
  <si>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</si>
  <si>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</si>
  <si>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</si>
  <si>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</si>
  <si>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</rPr>
      <t>fund balance</t>
    </r>
    <r>
      <rPr>
        <sz val="11"/>
        <rFont val="Univers"/>
      </rPr>
      <t>?</t>
    </r>
  </si>
  <si>
    <r>
      <t xml:space="preserve">Is the activity partially or entirely covered by </t>
    </r>
    <r>
      <rPr>
        <b/>
        <u/>
        <sz val="11"/>
        <rFont val="Univers"/>
      </rPr>
      <t>reallocation of grants</t>
    </r>
    <r>
      <rPr>
        <sz val="11"/>
        <rFont val="Univers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</si>
  <si>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</si>
  <si>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</si>
  <si>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</si>
  <si>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</si>
  <si>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</si>
  <si>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</si>
  <si>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</si>
  <si>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</si>
  <si>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</si>
  <si>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</si>
  <si>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</si>
  <si>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</si>
  <si>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</si>
  <si>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</si>
  <si>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</si>
  <si>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</si>
  <si>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</si>
  <si>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</si>
  <si>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</si>
  <si>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</si>
  <si>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</si>
  <si>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</si>
  <si>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</si>
  <si>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</si>
  <si>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</si>
  <si>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</si>
  <si>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</si>
  <si>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</si>
  <si>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</si>
  <si>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</si>
  <si>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</si>
  <si>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1.</t>
  </si>
  <si>
    <t>3.</t>
  </si>
  <si>
    <t>4.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</si>
  <si>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  <r>
      <rPr>
        <vertAlign val="superscript"/>
        <sz val="10.5"/>
        <rFont val="Univers"/>
      </rPr>
      <t>1</t>
    </r>
  </si>
  <si>
    <t>The sum of outyear impacts is provided for capital projects and agreements.  This sum for revenue and expenditures includes all revenues/expenditures for the duration of the lease/other agreement or life of the capital investment.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</si>
  <si>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</si>
  <si>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5.</t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</si>
  <si>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</si>
  <si>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</si>
  <si>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</si>
  <si>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</si>
  <si>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 xml:space="preserve">- 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</si>
  <si>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</si>
  <si>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</si>
  <si>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Complex Form Data Entry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</si>
  <si>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</si>
  <si>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budget appropriation</t>
    </r>
    <r>
      <rPr>
        <sz val="10.5"/>
        <rFont val="Univers"/>
      </rPr>
      <t xml:space="preserve"> of King County is </t>
    </r>
    <r>
      <rPr>
        <i/>
        <sz val="10.5"/>
        <rFont val="Univers"/>
      </rPr>
      <t>estimated</t>
    </r>
    <r>
      <rPr>
        <sz val="10.5"/>
        <rFont val="Univers"/>
      </rPr>
      <t xml:space="preserve"> to be as indicated below: </t>
    </r>
    <r>
      <rPr>
        <vertAlign val="superscript"/>
        <sz val="10.5"/>
        <rFont val="Univers"/>
      </rPr>
      <t>1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</si>
  <si>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</si>
  <si>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</si>
  <si>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</si>
  <si>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</si>
  <si>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</si>
  <si>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An NPV analysis was not performed because …</t>
  </si>
  <si>
    <t>$5,000</t>
  </si>
  <si>
    <t>$3,000</t>
  </si>
  <si>
    <t>Total 6-Year CIP Outyear Planning Level Costs</t>
  </si>
  <si>
    <t>Total 6-Year CIP Outyear Planning Levele Costs</t>
  </si>
  <si>
    <t>First year of current biennium (in XXXX format, should be odd number).</t>
  </si>
  <si>
    <t>Enter additional notes as necessary directly in fiscal note form</t>
  </si>
  <si>
    <t>-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</si>
  <si>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</si>
  <si>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</si>
  <si>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</si>
  <si>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</si>
  <si>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</rPr>
      <t>2,3,5</t>
    </r>
  </si>
  <si>
    <r>
      <t>Expenditures from:</t>
    </r>
    <r>
      <rPr>
        <sz val="10.5"/>
        <rFont val="Univers"/>
      </rPr>
      <t xml:space="preserve"> </t>
    </r>
    <r>
      <rPr>
        <vertAlign val="superscript"/>
        <sz val="10.5"/>
        <rFont val="Univers"/>
      </rPr>
      <t>2,3,4,5</t>
    </r>
  </si>
  <si>
    <r>
      <t>Expenditures from:</t>
    </r>
    <r>
      <rPr>
        <vertAlign val="superscript"/>
        <sz val="10.5"/>
        <rFont val="Univers"/>
      </rPr>
      <t xml:space="preserve"> 2,3,4,5</t>
    </r>
  </si>
  <si>
    <t>The new revenue will be received by …</t>
  </si>
  <si>
    <t>If the expenditure impact equals or exceeds five percent of the fund expenditures, a copy of the most recent applicable appropriation unit financial plan is attached to this transmittal.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</si>
  <si>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</si>
  <si>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</si>
  <si>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</rPr>
      <t xml:space="preserve"> ***</t>
    </r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</si>
  <si>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</si>
  <si>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</si>
  <si>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</si>
  <si>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15 Nickerson - First Amendment to Lease #1945</t>
  </si>
  <si>
    <t>15 Nickerson Lease Amendment</t>
  </si>
  <si>
    <t>DNRP/WLRD</t>
  </si>
  <si>
    <t>Lease Renewal</t>
  </si>
  <si>
    <t>Stand Alone</t>
  </si>
  <si>
    <t>Carolyn Mock / Stephanie Clabaugh</t>
  </si>
  <si>
    <t>7/16/19</t>
  </si>
  <si>
    <t>1044908</t>
  </si>
  <si>
    <t>0741</t>
  </si>
  <si>
    <t>A74100</t>
  </si>
  <si>
    <t>Rent &amp; Operating Costs 7/1/2019 - 6/30/2024</t>
  </si>
  <si>
    <t>- Biennial costs based on 7/1/2019 start date.</t>
  </si>
  <si>
    <t>15 Nickerson - First Amendment</t>
  </si>
  <si>
    <t>Effective 7/1/2019</t>
  </si>
  <si>
    <t>Base Rent</t>
  </si>
  <si>
    <t>Months</t>
  </si>
  <si>
    <t>Monthly Rate</t>
  </si>
  <si>
    <t xml:space="preserve">         M 1 </t>
  </si>
  <si>
    <t>M 1 - 12</t>
  </si>
  <si>
    <t>M 13 - 24</t>
  </si>
  <si>
    <t>M 25 - 36</t>
  </si>
  <si>
    <t>M 37  -48</t>
  </si>
  <si>
    <t>M 49 - 60</t>
  </si>
  <si>
    <t>M 61  - 72</t>
  </si>
  <si>
    <t>M 73  - 84</t>
  </si>
  <si>
    <t>M 85  - 96</t>
  </si>
  <si>
    <t>M 97  - 108</t>
  </si>
  <si>
    <t>M 109 - 120</t>
  </si>
  <si>
    <t>Annual Base Rent Total</t>
  </si>
  <si>
    <t>OPEX Additional Rent</t>
  </si>
  <si>
    <t>Year</t>
  </si>
  <si>
    <t xml:space="preserve">Monthly Opex </t>
  </si>
  <si>
    <t xml:space="preserve">Annual Total Base and OPEX </t>
  </si>
  <si>
    <t>Total Biennium Total Costs</t>
  </si>
  <si>
    <t xml:space="preserve">*Bienniums color coded by yellow/green </t>
  </si>
  <si>
    <t>Total Lease Cost</t>
  </si>
  <si>
    <t>Note:  OPEX reconciliations/estimates run on a calendar year; OPEX estimated to increase 3% annually</t>
  </si>
  <si>
    <t>- Operating costs estimated at $300/year with 3% annual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</si>
</sst>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  <numFmt numFmtId="168" formatCode="&quot;$&quot;#,##0.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</font>
    <font>
      <b/>
      <sz val="12"/>
      <name val="Univers"/>
      <family val="2"/>
    </font>
    <font>
      <sz val="10.5"/>
      <name val="Univers"/>
    </font>
    <font>
      <b/>
      <sz val="14"/>
      <name val="Univers"/>
      <family val="2"/>
    </font>
    <font>
      <b/>
      <sz val="12"/>
      <name val="Univers"/>
    </font>
    <font>
      <i/>
      <sz val="10.5"/>
      <name val="Univers"/>
    </font>
    <font>
      <b/>
      <u/>
      <sz val="10.5"/>
      <name val="Univers"/>
    </font>
    <font>
      <sz val="10"/>
      <name val="Univers"/>
    </font>
    <font>
      <vertAlign val="superscript"/>
      <sz val="10.5"/>
      <name val="Univers"/>
    </font>
    <font>
      <strike/>
      <sz val="10.5"/>
      <name val="Univers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</font>
    <font>
      <i/>
      <sz val="10.5"/>
      <color theme="4"/>
      <name val="Univers"/>
    </font>
    <font>
      <sz val="10.5"/>
      <color theme="1"/>
      <name val="Univers"/>
      <family val="2"/>
    </font>
    <font>
      <sz val="10.5"/>
      <color theme="1"/>
      <name val="Univers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</font>
    <font>
      <i/>
      <sz val="10.5"/>
      <color theme="1"/>
      <name val="Univers"/>
    </font>
    <font>
      <b/>
      <i/>
      <sz val="10.5"/>
      <color theme="1"/>
      <name val="Univers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</font>
    <font>
      <sz val="11"/>
      <color theme="1"/>
      <name val="Univers"/>
    </font>
    <font>
      <sz val="11"/>
      <name val="Univers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</font>
    <font>
      <i/>
      <u/>
      <sz val="10.5"/>
      <name val="Univers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520">
    <xf numFmtId="0" fontId="0" fillId="0" borderId="0" xfId="0"/>
    <xf numFmtId="0" fontId="0" fillId="0" borderId="0" xfId="0" applyAlignment="1"/>
    <xf numFmtId="0" fontId="3" fillId="0" borderId="0" xfId="0" applyFont="1" applyBorder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2" fillId="0" borderId="7" xfId="0" applyFont="1" applyBorder="1"/>
    <xf numFmtId="0" fontId="3" fillId="0" borderId="5" xfId="0" applyFont="1" applyBorder="1" applyAlignment="1">
      <alignment horizontal="center" wrapText="1"/>
    </xf>
    <xf numFmtId="0" fontId="22" fillId="0" borderId="4" xfId="0" applyFont="1" applyBorder="1"/>
    <xf numFmtId="0" fontId="22" fillId="0" borderId="8" xfId="0" applyFont="1" applyBorder="1"/>
    <xf numFmtId="0" fontId="3" fillId="0" borderId="13" xfId="0" applyFont="1" applyBorder="1"/>
    <xf numFmtId="0" fontId="3" fillId="0" borderId="3" xfId="0" applyFont="1" applyFill="1" applyBorder="1"/>
    <xf numFmtId="0" fontId="3" fillId="0" borderId="14" xfId="0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2" fillId="0" borderId="16" xfId="0" applyFont="1" applyBorder="1"/>
    <xf numFmtId="0" fontId="22" fillId="0" borderId="17" xfId="0" applyFont="1" applyBorder="1"/>
    <xf numFmtId="0" fontId="3" fillId="0" borderId="18" xfId="0" applyFont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21" xfId="0" applyFont="1" applyFill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0" fontId="6" fillId="0" borderId="0" xfId="0" applyFont="1" applyBorder="1"/>
    <xf numFmtId="0" fontId="3" fillId="0" borderId="10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Fill="1" applyBorder="1"/>
    <xf numFmtId="3" fontId="4" fillId="0" borderId="0" xfId="0" applyNumberFormat="1" applyFont="1" applyBorder="1"/>
    <xf numFmtId="0" fontId="22" fillId="0" borderId="3" xfId="0" applyFont="1" applyBorder="1"/>
    <xf numFmtId="0" fontId="23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0" borderId="0" xfId="0" applyFont="1"/>
    <xf numFmtId="0" fontId="25" fillId="0" borderId="9" xfId="0" applyFont="1" applyBorder="1"/>
    <xf numFmtId="0" fontId="23" fillId="0" borderId="0" xfId="0" quotePrefix="1" applyFont="1" applyBorder="1" applyAlignment="1">
      <alignment horizontal="left" vertical="center" wrapText="1"/>
    </xf>
    <xf numFmtId="0" fontId="28" fillId="0" borderId="0" xfId="0" applyFont="1"/>
    <xf numFmtId="0" fontId="2" fillId="0" borderId="0" xfId="0" quotePrefix="1" applyFont="1" applyAlignment="1">
      <alignment horizontal="center"/>
    </xf>
    <xf numFmtId="0" fontId="36" fillId="0" borderId="28" xfId="0" applyFont="1" applyFill="1" applyBorder="1" applyAlignment="1">
      <alignment horizontal="left"/>
    </xf>
    <xf numFmtId="0" fontId="35" fillId="0" borderId="0" xfId="0" applyFont="1" applyFill="1" applyBorder="1"/>
    <xf numFmtId="166" fontId="4" fillId="0" borderId="3" xfId="2" applyNumberFormat="1" applyFont="1" applyBorder="1"/>
    <xf numFmtId="0" fontId="22" fillId="0" borderId="20" xfId="0" applyFont="1" applyBorder="1"/>
    <xf numFmtId="0" fontId="22" fillId="0" borderId="0" xfId="0" applyFont="1" applyBorder="1"/>
    <xf numFmtId="0" fontId="3" fillId="0" borderId="21" xfId="0" applyFont="1" applyFill="1" applyBorder="1" applyAlignment="1">
      <alignment horizontal="left"/>
    </xf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66" fontId="4" fillId="0" borderId="19" xfId="2" applyNumberFormat="1" applyFont="1" applyBorder="1"/>
    <xf numFmtId="166" fontId="4" fillId="0" borderId="26" xfId="2" applyNumberFormat="1" applyFont="1" applyBorder="1"/>
    <xf numFmtId="166" fontId="4" fillId="0" borderId="11" xfId="2" applyNumberFormat="1" applyFont="1" applyBorder="1"/>
    <xf numFmtId="166" fontId="27" fillId="0" borderId="3" xfId="2" applyNumberFormat="1" applyFont="1" applyBorder="1"/>
    <xf numFmtId="0" fontId="3" fillId="0" borderId="0" xfId="0" quotePrefix="1" applyFont="1" applyAlignment="1">
      <alignment vertical="top" wrapText="1"/>
    </xf>
    <xf numFmtId="0" fontId="3" fillId="0" borderId="0" xfId="0" quotePrefix="1" applyFont="1" applyAlignment="1">
      <alignment vertical="top"/>
    </xf>
    <xf numFmtId="0" fontId="14" fillId="0" borderId="0" xfId="0" quotePrefix="1" applyFont="1" applyFill="1" applyAlignment="1">
      <alignment vertical="top"/>
    </xf>
    <xf numFmtId="44" fontId="3" fillId="0" borderId="0" xfId="2" applyFont="1"/>
    <xf numFmtId="0" fontId="26" fillId="0" borderId="28" xfId="0" applyFont="1" applyFill="1" applyBorder="1" applyAlignment="1"/>
    <xf numFmtId="0" fontId="26" fillId="0" borderId="0" xfId="0" applyFont="1" applyFill="1" applyBorder="1" applyAlignment="1">
      <alignment horizontal="right"/>
    </xf>
    <xf numFmtId="166" fontId="26" fillId="0" borderId="0" xfId="2" applyNumberFormat="1" applyFont="1" applyFill="1" applyBorder="1" applyAlignment="1">
      <alignment horizontal="right"/>
    </xf>
    <xf numFmtId="0" fontId="29" fillId="0" borderId="0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166" fontId="3" fillId="0" borderId="10" xfId="2" applyNumberFormat="1" applyFont="1" applyFill="1" applyBorder="1" applyAlignment="1">
      <alignment horizontal="left"/>
    </xf>
    <xf numFmtId="0" fontId="3" fillId="0" borderId="4" xfId="0" applyFont="1" applyFill="1" applyBorder="1"/>
    <xf numFmtId="1" fontId="25" fillId="0" borderId="6" xfId="0" applyNumberFormat="1" applyFont="1" applyFill="1" applyBorder="1" applyAlignment="1">
      <alignment horizontal="center" wrapText="1"/>
    </xf>
    <xf numFmtId="166" fontId="3" fillId="0" borderId="5" xfId="2" applyNumberFormat="1" applyFont="1" applyFill="1" applyBorder="1" applyAlignment="1">
      <alignment horizontal="left"/>
    </xf>
    <xf numFmtId="166" fontId="6" fillId="0" borderId="10" xfId="2" applyNumberFormat="1" applyFont="1" applyFill="1" applyBorder="1"/>
    <xf numFmtId="166" fontId="11" fillId="0" borderId="10" xfId="2" applyNumberFormat="1" applyFont="1" applyFill="1" applyBorder="1" applyAlignment="1">
      <alignment horizontal="center"/>
    </xf>
    <xf numFmtId="166" fontId="11" fillId="0" borderId="25" xfId="2" applyNumberFormat="1" applyFont="1" applyFill="1" applyBorder="1" applyAlignment="1">
      <alignment horizontal="center"/>
    </xf>
    <xf numFmtId="0" fontId="3" fillId="0" borderId="8" xfId="0" applyNumberFormat="1" applyFont="1" applyFill="1" applyBorder="1"/>
    <xf numFmtId="49" fontId="3" fillId="0" borderId="9" xfId="0" applyNumberFormat="1" applyFont="1" applyFill="1" applyBorder="1"/>
    <xf numFmtId="49" fontId="3" fillId="0" borderId="17" xfId="0" applyNumberFormat="1" applyFont="1" applyFill="1" applyBorder="1"/>
    <xf numFmtId="166" fontId="3" fillId="0" borderId="25" xfId="2" applyNumberFormat="1" applyFont="1" applyFill="1" applyBorder="1" applyAlignment="1">
      <alignment horizontal="left"/>
    </xf>
    <xf numFmtId="0" fontId="3" fillId="0" borderId="7" xfId="0" applyNumberFormat="1" applyFont="1" applyFill="1" applyBorder="1"/>
    <xf numFmtId="2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166" fontId="3" fillId="0" borderId="15" xfId="2" applyNumberFormat="1" applyFont="1" applyFill="1" applyBorder="1" applyAlignment="1">
      <alignment horizontal="left"/>
    </xf>
    <xf numFmtId="0" fontId="6" fillId="0" borderId="31" xfId="0" applyFont="1" applyBorder="1"/>
    <xf numFmtId="0" fontId="13" fillId="0" borderId="40" xfId="0" applyFont="1" applyBorder="1"/>
    <xf numFmtId="0" fontId="3" fillId="0" borderId="40" xfId="0" applyFont="1" applyBorder="1"/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14" fillId="0" borderId="32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7" xfId="0" applyFont="1" applyFill="1" applyBorder="1"/>
    <xf numFmtId="166" fontId="11" fillId="0" borderId="5" xfId="2" applyNumberFormat="1" applyFont="1" applyFill="1" applyBorder="1" applyAlignment="1">
      <alignment horizontal="center"/>
    </xf>
    <xf numFmtId="44" fontId="3" fillId="0" borderId="1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6" fontId="3" fillId="0" borderId="41" xfId="2" applyNumberFormat="1" applyFont="1" applyBorder="1" applyAlignment="1">
      <alignment horizontal="center" wrapText="1"/>
    </xf>
    <xf numFmtId="166" fontId="6" fillId="0" borderId="25" xfId="2" applyNumberFormat="1" applyFont="1" applyFill="1" applyBorder="1"/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20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8" fillId="0" borderId="39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Border="1" applyProtection="1">
      <protection locked="0"/>
    </xf>
    <xf numFmtId="0" fontId="38" fillId="0" borderId="0" xfId="0" applyFont="1" applyBorder="1" applyAlignment="1" applyProtection="1">
      <alignment vertical="top"/>
      <protection locked="0"/>
    </xf>
    <xf numFmtId="0" fontId="50" fillId="0" borderId="0" xfId="0" applyFont="1" applyBorder="1" applyAlignment="1" applyProtection="1">
      <alignment vertical="top"/>
      <protection locked="0"/>
    </xf>
    <xf numFmtId="0" fontId="38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0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4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4" fillId="0" borderId="0" xfId="0" quotePrefix="1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45" fillId="0" borderId="0" xfId="0" applyFont="1" applyBorder="1" applyProtection="1">
      <protection locked="0"/>
    </xf>
    <xf numFmtId="0" fontId="50" fillId="0" borderId="0" xfId="0" applyFont="1" applyBorder="1" applyProtection="1">
      <protection locked="0"/>
    </xf>
    <xf numFmtId="0" fontId="38" fillId="0" borderId="53" xfId="0" applyFont="1" applyBorder="1" applyAlignment="1" applyProtection="1">
      <alignment vertical="top"/>
      <protection locked="0"/>
    </xf>
    <xf numFmtId="0" fontId="38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41" fillId="4" borderId="31" xfId="0" applyFont="1" applyFill="1" applyBorder="1" applyAlignment="1" applyProtection="1">
      <alignment horizontal="left" vertical="top"/>
      <protection locked="0"/>
    </xf>
    <xf numFmtId="0" fontId="41" fillId="4" borderId="40" xfId="0" applyFont="1" applyFill="1" applyBorder="1" applyAlignment="1" applyProtection="1">
      <alignment horizontal="left" vertical="top"/>
      <protection locked="0"/>
    </xf>
    <xf numFmtId="0" fontId="41" fillId="4" borderId="32" xfId="0" applyFont="1" applyFill="1" applyBorder="1" applyAlignment="1" applyProtection="1">
      <alignment horizontal="left" vertical="top"/>
      <protection locked="0"/>
    </xf>
    <xf numFmtId="0" fontId="41" fillId="4" borderId="39" xfId="0" applyFont="1" applyFill="1" applyBorder="1" applyAlignment="1" applyProtection="1">
      <alignment horizontal="left" vertical="top"/>
      <protection locked="0"/>
    </xf>
    <xf numFmtId="166" fontId="41" fillId="4" borderId="39" xfId="2" applyNumberFormat="1" applyFont="1" applyFill="1" applyBorder="1" applyAlignment="1" applyProtection="1">
      <alignment horizontal="left" vertical="top"/>
      <protection locked="0"/>
    </xf>
    <xf numFmtId="0" fontId="41" fillId="4" borderId="31" xfId="0" applyFont="1" applyFill="1" applyBorder="1" applyAlignment="1" applyProtection="1">
      <alignment vertical="top"/>
      <protection locked="0"/>
    </xf>
    <xf numFmtId="0" fontId="41" fillId="4" borderId="40" xfId="0" applyFont="1" applyFill="1" applyBorder="1" applyAlignment="1" applyProtection="1">
      <alignment vertical="top"/>
      <protection locked="0"/>
    </xf>
    <xf numFmtId="0" fontId="42" fillId="4" borderId="32" xfId="0" applyFont="1" applyFill="1" applyBorder="1" applyAlignment="1" applyProtection="1">
      <alignment vertical="top"/>
      <protection locked="0"/>
    </xf>
    <xf numFmtId="0" fontId="42" fillId="4" borderId="39" xfId="0" applyFont="1" applyFill="1" applyBorder="1" applyAlignment="1" applyProtection="1">
      <alignment horizontal="left" vertical="top"/>
      <protection locked="0"/>
    </xf>
    <xf numFmtId="165" fontId="42" fillId="4" borderId="39" xfId="1" applyNumberFormat="1" applyFont="1" applyFill="1" applyBorder="1" applyAlignment="1" applyProtection="1">
      <alignment horizontal="center"/>
      <protection locked="0"/>
    </xf>
    <xf numFmtId="49" fontId="41" fillId="4" borderId="39" xfId="0" applyNumberFormat="1" applyFont="1" applyFill="1" applyBorder="1" applyAlignment="1" applyProtection="1">
      <alignment horizontal="right" vertical="top"/>
      <protection locked="0"/>
    </xf>
    <xf numFmtId="0" fontId="39" fillId="4" borderId="40" xfId="0" applyFont="1" applyFill="1" applyBorder="1" applyAlignment="1" applyProtection="1">
      <alignment horizontal="left"/>
      <protection locked="0"/>
    </xf>
    <xf numFmtId="0" fontId="39" fillId="4" borderId="43" xfId="0" applyFont="1" applyFill="1" applyBorder="1" applyAlignment="1" applyProtection="1">
      <alignment horizontal="left"/>
      <protection locked="0"/>
    </xf>
    <xf numFmtId="166" fontId="42" fillId="4" borderId="41" xfId="2" applyNumberFormat="1" applyFont="1" applyFill="1" applyBorder="1" applyAlignment="1" applyProtection="1">
      <alignment horizontal="center"/>
      <protection locked="0"/>
    </xf>
    <xf numFmtId="166" fontId="42" fillId="4" borderId="42" xfId="2" applyNumberFormat="1" applyFont="1" applyFill="1" applyBorder="1" applyAlignment="1" applyProtection="1">
      <alignment horizontal="center"/>
      <protection locked="0"/>
    </xf>
    <xf numFmtId="49" fontId="38" fillId="4" borderId="31" xfId="0" applyNumberFormat="1" applyFont="1" applyFill="1" applyBorder="1" applyProtection="1">
      <protection locked="0"/>
    </xf>
    <xf numFmtId="0" fontId="38" fillId="4" borderId="32" xfId="0" applyFont="1" applyFill="1" applyBorder="1" applyProtection="1">
      <protection locked="0"/>
    </xf>
    <xf numFmtId="166" fontId="42" fillId="4" borderId="43" xfId="2" applyNumberFormat="1" applyFont="1" applyFill="1" applyBorder="1" applyAlignment="1" applyProtection="1">
      <alignment horizontal="center"/>
      <protection locked="0"/>
    </xf>
    <xf numFmtId="0" fontId="38" fillId="5" borderId="39" xfId="0" applyFont="1" applyFill="1" applyBorder="1" applyAlignment="1" applyProtection="1">
      <alignment horizontal="left" vertical="center"/>
      <protection locked="0"/>
    </xf>
    <xf numFmtId="49" fontId="38" fillId="5" borderId="39" xfId="0" applyNumberFormat="1" applyFont="1" applyFill="1" applyBorder="1" applyAlignment="1" applyProtection="1">
      <alignment horizontal="left" vertical="center"/>
      <protection locked="0"/>
    </xf>
    <xf numFmtId="1" fontId="38" fillId="5" borderId="44" xfId="0" applyNumberFormat="1" applyFont="1" applyFill="1" applyBorder="1" applyAlignment="1" applyProtection="1">
      <alignment horizontal="left" vertical="center"/>
      <protection locked="0"/>
    </xf>
    <xf numFmtId="1" fontId="38" fillId="5" borderId="39" xfId="0" applyNumberFormat="1" applyFont="1" applyFill="1" applyBorder="1" applyAlignment="1" applyProtection="1">
      <alignment horizontal="left" vertical="center"/>
      <protection locked="0"/>
    </xf>
    <xf numFmtId="0" fontId="38" fillId="5" borderId="39" xfId="0" applyFont="1" applyFill="1" applyBorder="1" applyAlignment="1" applyProtection="1">
      <alignment horizontal="left"/>
      <protection locked="0"/>
    </xf>
    <xf numFmtId="0" fontId="38" fillId="5" borderId="39" xfId="0" applyFont="1" applyFill="1" applyBorder="1" applyAlignment="1" applyProtection="1">
      <alignment vertical="top"/>
      <protection locked="0"/>
    </xf>
    <xf numFmtId="0" fontId="38" fillId="4" borderId="31" xfId="0" applyFont="1" applyFill="1" applyBorder="1" applyProtection="1">
      <protection locked="0"/>
    </xf>
    <xf numFmtId="0" fontId="38" fillId="4" borderId="39" xfId="0" applyFont="1" applyFill="1" applyBorder="1" applyAlignment="1" applyProtection="1">
      <alignment vertical="top"/>
      <protection locked="0"/>
    </xf>
    <xf numFmtId="0" fontId="19" fillId="0" borderId="0" xfId="0" quotePrefix="1" applyFont="1" applyProtection="1">
      <protection locked="0"/>
    </xf>
    <xf numFmtId="0" fontId="19" fillId="0" borderId="0" xfId="0" quotePrefix="1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48" fillId="0" borderId="0" xfId="0" quotePrefix="1" applyFont="1" applyAlignment="1">
      <alignment wrapText="1"/>
    </xf>
    <xf numFmtId="0" fontId="48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2" fillId="5" borderId="39" xfId="0" applyFont="1" applyFill="1" applyBorder="1" applyAlignment="1" applyProtection="1">
      <alignment horizontal="left" vertical="center"/>
      <protection locked="0"/>
    </xf>
    <xf numFmtId="0" fontId="2" fillId="5" borderId="39" xfId="0" applyFont="1" applyFill="1" applyBorder="1" applyAlignment="1" applyProtection="1">
      <alignment horizontal="left"/>
      <protection locked="0"/>
    </xf>
    <xf numFmtId="0" fontId="25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3" fillId="0" borderId="5" xfId="0" applyNumberFormat="1" applyFont="1" applyFill="1" applyBorder="1" applyAlignment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49" fillId="0" borderId="0" xfId="0" quotePrefix="1" applyFont="1" applyBorder="1" applyAlignment="1" applyProtection="1">
      <alignment vertical="center" wrapText="1"/>
      <protection locked="0"/>
    </xf>
    <xf numFmtId="0" fontId="49" fillId="0" borderId="0" xfId="0" applyFont="1" applyBorder="1" applyAlignment="1" applyProtection="1">
      <alignment horizontal="left" vertical="center" wrapText="1"/>
      <protection locked="0"/>
    </xf>
    <xf numFmtId="0" fontId="49" fillId="0" borderId="0" xfId="0" applyFont="1" applyBorder="1" applyAlignment="1" applyProtection="1">
      <alignment vertical="center" wrapText="1"/>
      <protection locked="0"/>
    </xf>
    <xf numFmtId="0" fontId="51" fillId="0" borderId="0" xfId="0" applyFont="1" applyBorder="1" applyAlignment="1" applyProtection="1">
      <alignment horizontal="left" vertical="top" wrapText="1"/>
      <protection locked="0"/>
    </xf>
    <xf numFmtId="0" fontId="51" fillId="0" borderId="0" xfId="0" applyFont="1" applyBorder="1" applyAlignment="1" applyProtection="1">
      <alignment vertical="top" wrapText="1"/>
      <protection locked="0"/>
    </xf>
    <xf numFmtId="0" fontId="23" fillId="0" borderId="0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49" fontId="42" fillId="4" borderId="39" xfId="1" quotePrefix="1" applyNumberFormat="1" applyFont="1" applyFill="1" applyBorder="1" applyAlignment="1" applyProtection="1">
      <alignment horizontal="center"/>
      <protection locked="0"/>
    </xf>
    <xf numFmtId="49" fontId="41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1" fillId="4" borderId="39" xfId="0" quotePrefix="1" applyFont="1" applyFill="1" applyBorder="1" applyAlignment="1" applyProtection="1">
      <alignment horizontal="left" vertical="top"/>
      <protection locked="0"/>
    </xf>
    <xf numFmtId="0" fontId="50" fillId="0" borderId="0" xfId="0" quotePrefix="1" applyFont="1" applyBorder="1" applyAlignment="1" applyProtection="1">
      <alignment vertical="top" wrapText="1"/>
      <protection locked="0"/>
    </xf>
    <xf numFmtId="0" fontId="26" fillId="0" borderId="35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166" fontId="42" fillId="4" borderId="40" xfId="2" applyNumberFormat="1" applyFont="1" applyFill="1" applyBorder="1" applyAlignment="1" applyProtection="1">
      <alignment horizontal="center"/>
      <protection locked="0"/>
    </xf>
    <xf numFmtId="166" fontId="42" fillId="4" borderId="56" xfId="2" applyNumberFormat="1" applyFont="1" applyFill="1" applyBorder="1" applyAlignment="1" applyProtection="1">
      <alignment horizontal="center"/>
      <protection locked="0"/>
    </xf>
    <xf numFmtId="0" fontId="38" fillId="5" borderId="57" xfId="0" applyFont="1" applyFill="1" applyBorder="1" applyAlignment="1" applyProtection="1">
      <alignment vertical="top"/>
      <protection locked="0"/>
    </xf>
    <xf numFmtId="0" fontId="38" fillId="5" borderId="3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wrapText="1"/>
    </xf>
    <xf numFmtId="0" fontId="26" fillId="0" borderId="5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22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4" fillId="0" borderId="51" xfId="0" applyFont="1" applyFill="1" applyBorder="1" applyAlignment="1" applyProtection="1">
      <alignment horizontal="left"/>
      <protection locked="0"/>
    </xf>
    <xf numFmtId="0" fontId="24" fillId="0" borderId="51" xfId="0" applyFont="1" applyFill="1" applyBorder="1" applyProtection="1">
      <protection locked="0"/>
    </xf>
    <xf numFmtId="0" fontId="24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42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4" fillId="0" borderId="51" xfId="0" quotePrefix="1" applyFont="1" applyBorder="1" applyAlignment="1" applyProtection="1">
      <alignment wrapText="1"/>
      <protection locked="0"/>
    </xf>
    <xf numFmtId="0" fontId="24" fillId="0" borderId="0" xfId="0" quotePrefix="1" applyFont="1" applyAlignment="1" applyProtection="1">
      <alignment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34" fillId="0" borderId="51" xfId="0" quotePrefix="1" applyFont="1" applyBorder="1" applyAlignment="1" applyProtection="1">
      <alignment vertical="center" wrapText="1"/>
      <protection locked="0"/>
    </xf>
    <xf numFmtId="0" fontId="34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38" fillId="0" borderId="0" xfId="0" quotePrefix="1" applyFont="1" applyProtection="1"/>
    <xf numFmtId="0" fontId="20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7" fillId="0" borderId="53" xfId="0" applyFont="1" applyBorder="1" applyProtection="1"/>
    <xf numFmtId="0" fontId="39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vertical="top" wrapText="1"/>
    </xf>
    <xf numFmtId="0" fontId="39" fillId="0" borderId="0" xfId="0" applyFont="1" applyBorder="1" applyAlignment="1" applyProtection="1">
      <alignment vertical="top"/>
    </xf>
    <xf numFmtId="0" fontId="49" fillId="0" borderId="28" xfId="0" applyFont="1" applyFill="1" applyBorder="1" applyAlignment="1" applyProtection="1">
      <alignment vertical="top" wrapText="1"/>
    </xf>
    <xf numFmtId="0" fontId="42" fillId="0" borderId="0" xfId="0" applyFont="1" applyFill="1" applyBorder="1" applyAlignment="1" applyProtection="1">
      <alignment vertical="top"/>
    </xf>
    <xf numFmtId="0" fontId="42" fillId="0" borderId="0" xfId="0" applyFont="1" applyFill="1" applyBorder="1" applyAlignment="1" applyProtection="1">
      <alignment horizontal="left" vertical="top"/>
    </xf>
    <xf numFmtId="0" fontId="38" fillId="0" borderId="0" xfId="0" applyFont="1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51" fillId="0" borderId="0" xfId="0" applyFont="1" applyBorder="1" applyAlignment="1" applyProtection="1">
      <alignment vertical="top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42" fillId="0" borderId="0" xfId="0" applyFont="1" applyBorder="1" applyAlignment="1" applyProtection="1">
      <alignment horizontal="left" vertical="center" wrapText="1"/>
    </xf>
    <xf numFmtId="0" fontId="20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Protection="1"/>
    <xf numFmtId="0" fontId="4" fillId="0" borderId="0" xfId="0" applyFont="1" applyBorder="1" applyProtection="1"/>
    <xf numFmtId="0" fontId="42" fillId="0" borderId="0" xfId="0" applyFont="1" applyBorder="1" applyAlignment="1" applyProtection="1">
      <alignment wrapText="1"/>
    </xf>
    <xf numFmtId="0" fontId="42" fillId="0" borderId="0" xfId="0" applyFont="1" applyBorder="1" applyProtection="1"/>
    <xf numFmtId="0" fontId="38" fillId="0" borderId="29" xfId="0" applyFont="1" applyBorder="1" applyAlignment="1" applyProtection="1">
      <alignment horizontal="center"/>
    </xf>
    <xf numFmtId="0" fontId="38" fillId="0" borderId="0" xfId="0" applyFont="1" applyBorder="1" applyProtection="1"/>
    <xf numFmtId="0" fontId="39" fillId="0" borderId="29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45" fillId="0" borderId="0" xfId="0" applyFont="1" applyBorder="1" applyAlignment="1" applyProtection="1">
      <alignment vertical="top"/>
    </xf>
    <xf numFmtId="0" fontId="45" fillId="0" borderId="0" xfId="0" applyFont="1" applyBorder="1" applyProtection="1"/>
    <xf numFmtId="0" fontId="46" fillId="0" borderId="0" xfId="0" applyFont="1" applyBorder="1" applyAlignment="1" applyProtection="1">
      <alignment vertical="center" wrapText="1"/>
    </xf>
    <xf numFmtId="0" fontId="40" fillId="0" borderId="0" xfId="0" quotePrefix="1" applyFont="1" applyBorder="1" applyAlignment="1" applyProtection="1">
      <alignment vertical="center" wrapText="1"/>
    </xf>
    <xf numFmtId="0" fontId="47" fillId="0" borderId="0" xfId="0" applyFont="1" applyBorder="1" applyProtection="1"/>
    <xf numFmtId="0" fontId="39" fillId="0" borderId="0" xfId="0" applyFont="1" applyBorder="1" applyProtection="1"/>
    <xf numFmtId="0" fontId="49" fillId="0" borderId="0" xfId="0" quotePrefix="1" applyFont="1" applyBorder="1" applyAlignment="1" applyProtection="1">
      <alignment vertical="center" wrapText="1"/>
    </xf>
    <xf numFmtId="0" fontId="50" fillId="0" borderId="0" xfId="0" applyFont="1" applyBorder="1" applyProtection="1"/>
    <xf numFmtId="0" fontId="48" fillId="0" borderId="0" xfId="0" applyFont="1" applyBorder="1" applyAlignment="1" applyProtection="1">
      <alignment vertical="top"/>
    </xf>
    <xf numFmtId="0" fontId="47" fillId="0" borderId="31" xfId="0" applyFont="1" applyBorder="1" applyProtection="1"/>
    <xf numFmtId="0" fontId="39" fillId="0" borderId="32" xfId="0" applyFont="1" applyBorder="1" applyProtection="1"/>
    <xf numFmtId="0" fontId="17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5" fillId="0" borderId="31" xfId="0" applyFont="1" applyBorder="1" applyProtection="1"/>
    <xf numFmtId="0" fontId="3" fillId="0" borderId="32" xfId="0" applyFont="1" applyBorder="1" applyProtection="1"/>
    <xf numFmtId="0" fontId="25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41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vertical="top"/>
    </xf>
    <xf numFmtId="0" fontId="41" fillId="0" borderId="29" xfId="0" applyFont="1" applyBorder="1" applyAlignment="1" applyProtection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/>
    <xf numFmtId="0" fontId="30" fillId="0" borderId="2" xfId="0" applyFont="1" applyBorder="1"/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23" fillId="0" borderId="0" xfId="0" applyFont="1" applyBorder="1" applyAlignment="1">
      <alignment horizontal="left" vertical="center" wrapText="1"/>
    </xf>
    <xf numFmtId="167" fontId="42" fillId="6" borderId="3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44" fontId="6" fillId="0" borderId="0" xfId="2" applyFont="1" applyBorder="1"/>
    <xf numFmtId="44" fontId="4" fillId="0" borderId="0" xfId="2" applyFont="1" applyBorder="1"/>
    <xf numFmtId="165" fontId="42" fillId="0" borderId="0" xfId="1" applyNumberFormat="1" applyFont="1" applyFill="1" applyBorder="1" applyAlignment="1" applyProtection="1">
      <alignment horizontal="center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166" fontId="42" fillId="4" borderId="45" xfId="2" applyNumberFormat="1" applyFont="1" applyFill="1" applyBorder="1" applyAlignment="1" applyProtection="1">
      <alignment horizontal="center"/>
      <protection locked="0"/>
    </xf>
    <xf numFmtId="166" fontId="42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11" fillId="0" borderId="15" xfId="2" applyNumberFormat="1" applyFont="1" applyFill="1" applyBorder="1" applyAlignment="1">
      <alignment horizontal="center"/>
    </xf>
    <xf numFmtId="166" fontId="27" fillId="0" borderId="11" xfId="2" applyNumberFormat="1" applyFont="1" applyBorder="1"/>
    <xf numFmtId="44" fontId="6" fillId="0" borderId="0" xfId="2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 wrapText="1"/>
    </xf>
    <xf numFmtId="166" fontId="11" fillId="2" borderId="5" xfId="2" applyNumberFormat="1" applyFont="1" applyFill="1" applyBorder="1" applyAlignment="1">
      <alignment horizontal="center"/>
    </xf>
    <xf numFmtId="166" fontId="27" fillId="2" borderId="3" xfId="2" applyNumberFormat="1" applyFont="1" applyFill="1" applyBorder="1"/>
    <xf numFmtId="0" fontId="26" fillId="0" borderId="0" xfId="0" applyFont="1" applyFill="1" applyBorder="1" applyAlignment="1">
      <alignment horizontal="right" vertical="center"/>
    </xf>
    <xf numFmtId="166" fontId="26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55" fillId="0" borderId="0" xfId="0" applyFont="1"/>
    <xf numFmtId="0" fontId="38" fillId="0" borderId="0" xfId="0" applyFont="1" applyBorder="1" applyAlignment="1" applyProtection="1">
      <alignment vertical="top" wrapText="1"/>
      <protection locked="0"/>
    </xf>
    <xf numFmtId="166" fontId="42" fillId="6" borderId="39" xfId="2" applyNumberFormat="1" applyFont="1" applyFill="1" applyBorder="1" applyAlignment="1" applyProtection="1">
      <alignment horizontal="center" vertical="center"/>
      <protection locked="0"/>
    </xf>
    <xf numFmtId="166" fontId="42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8" fillId="2" borderId="39" xfId="0" applyFont="1" applyFill="1" applyBorder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</xf>
    <xf numFmtId="0" fontId="26" fillId="0" borderId="28" xfId="0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2" fillId="0" borderId="20" xfId="0" applyFont="1" applyBorder="1"/>
    <xf numFmtId="0" fontId="2" fillId="0" borderId="0" xfId="0" applyFont="1" applyBorder="1"/>
    <xf numFmtId="0" fontId="2" fillId="0" borderId="37" xfId="0" applyFont="1" applyBorder="1"/>
    <xf numFmtId="0" fontId="2" fillId="0" borderId="29" xfId="0" applyFont="1" applyBorder="1"/>
    <xf numFmtId="14" fontId="41" fillId="4" borderId="31" xfId="0" applyNumberFormat="1" applyFont="1" applyFill="1" applyBorder="1" applyAlignment="1" applyProtection="1">
      <alignment horizontal="left" vertical="top"/>
      <protection locked="0"/>
    </xf>
    <xf numFmtId="0" fontId="42" fillId="4" borderId="39" xfId="0" quotePrefix="1" applyFont="1" applyFill="1" applyBorder="1" applyAlignment="1" applyProtection="1">
      <alignment horizontal="left" vertical="top"/>
      <protection locked="0"/>
    </xf>
    <xf numFmtId="0" fontId="56" fillId="0" borderId="0" xfId="3" applyFont="1"/>
    <xf numFmtId="0" fontId="1" fillId="0" borderId="0" xfId="3"/>
    <xf numFmtId="0" fontId="56" fillId="0" borderId="68" xfId="3" applyFont="1" applyBorder="1" applyAlignment="1">
      <alignment horizontal="center" vertical="center"/>
    </xf>
    <xf numFmtId="0" fontId="56" fillId="0" borderId="27" xfId="3" applyFont="1" applyBorder="1" applyAlignment="1">
      <alignment horizontal="center" vertical="center"/>
    </xf>
    <xf numFmtId="0" fontId="56" fillId="7" borderId="41" xfId="3" applyFont="1" applyFill="1" applyBorder="1"/>
    <xf numFmtId="0" fontId="56" fillId="8" borderId="41" xfId="3" applyFont="1" applyFill="1" applyBorder="1"/>
    <xf numFmtId="0" fontId="56" fillId="8" borderId="56" xfId="3" applyFont="1" applyFill="1" applyBorder="1"/>
    <xf numFmtId="0" fontId="1" fillId="0" borderId="69" xfId="3" applyNumberFormat="1" applyBorder="1" applyAlignment="1">
      <alignment horizontal="center" vertical="center"/>
    </xf>
    <xf numFmtId="168" fontId="1" fillId="0" borderId="10" xfId="3" applyNumberFormat="1" applyBorder="1" applyAlignment="1">
      <alignment horizontal="center" vertical="center"/>
    </xf>
    <xf numFmtId="167" fontId="1" fillId="0" borderId="0" xfId="3" applyNumberFormat="1" applyBorder="1" applyAlignment="1">
      <alignment vertical="center"/>
    </xf>
    <xf numFmtId="167" fontId="1" fillId="0" borderId="28" xfId="3" applyNumberFormat="1" applyBorder="1" applyAlignment="1">
      <alignment vertical="center"/>
    </xf>
    <xf numFmtId="167" fontId="1" fillId="0" borderId="29" xfId="3" applyNumberFormat="1" applyBorder="1" applyAlignment="1">
      <alignment vertical="center"/>
    </xf>
    <xf numFmtId="167" fontId="1" fillId="0" borderId="38" xfId="3" applyNumberFormat="1" applyBorder="1" applyAlignment="1">
      <alignment vertical="center"/>
    </xf>
    <xf numFmtId="0" fontId="56" fillId="0" borderId="70" xfId="3" applyNumberFormat="1" applyFont="1" applyBorder="1"/>
    <xf numFmtId="0" fontId="1" fillId="0" borderId="41" xfId="3" applyBorder="1"/>
    <xf numFmtId="168" fontId="1" fillId="0" borderId="41" xfId="3" applyNumberFormat="1" applyBorder="1"/>
    <xf numFmtId="167" fontId="1" fillId="0" borderId="41" xfId="3" applyNumberFormat="1" applyBorder="1"/>
    <xf numFmtId="167" fontId="1" fillId="0" borderId="56" xfId="3" applyNumberFormat="1" applyBorder="1"/>
    <xf numFmtId="0" fontId="1" fillId="0" borderId="0" xfId="3" applyNumberFormat="1" applyFill="1" applyBorder="1"/>
    <xf numFmtId="0" fontId="56" fillId="0" borderId="0" xfId="3" applyNumberFormat="1" applyFont="1" applyBorder="1"/>
    <xf numFmtId="0" fontId="1" fillId="0" borderId="0" xfId="3" applyBorder="1"/>
    <xf numFmtId="168" fontId="1" fillId="0" borderId="0" xfId="3" applyNumberFormat="1" applyBorder="1"/>
    <xf numFmtId="0" fontId="56" fillId="0" borderId="0" xfId="3" applyNumberFormat="1" applyFont="1" applyFill="1" applyBorder="1"/>
    <xf numFmtId="0" fontId="1" fillId="0" borderId="68" xfId="3" applyBorder="1" applyAlignment="1">
      <alignment horizontal="center" vertical="center"/>
    </xf>
    <xf numFmtId="0" fontId="1" fillId="0" borderId="27" xfId="3" applyBorder="1"/>
    <xf numFmtId="167" fontId="1" fillId="0" borderId="10" xfId="3" applyNumberFormat="1" applyBorder="1" applyAlignment="1">
      <alignment horizontal="center" vertical="center"/>
    </xf>
    <xf numFmtId="168" fontId="1" fillId="0" borderId="0" xfId="3" applyNumberFormat="1" applyBorder="1" applyAlignment="1">
      <alignment vertical="center"/>
    </xf>
    <xf numFmtId="0" fontId="1" fillId="0" borderId="71" xfId="3" applyNumberFormat="1" applyFill="1" applyBorder="1" applyAlignment="1">
      <alignment horizontal="center" vertical="center"/>
    </xf>
    <xf numFmtId="167" fontId="1" fillId="0" borderId="3" xfId="3" applyNumberFormat="1" applyBorder="1" applyAlignment="1">
      <alignment horizontal="center" vertical="center"/>
    </xf>
    <xf numFmtId="0" fontId="1" fillId="0" borderId="0" xfId="3" applyAlignment="1">
      <alignment vertical="center"/>
    </xf>
    <xf numFmtId="0" fontId="1" fillId="0" borderId="33" xfId="3" applyBorder="1" applyAlignment="1">
      <alignment vertical="center"/>
    </xf>
    <xf numFmtId="0" fontId="1" fillId="0" borderId="34" xfId="3" applyBorder="1" applyAlignment="1">
      <alignment vertical="center"/>
    </xf>
    <xf numFmtId="0" fontId="56" fillId="7" borderId="27" xfId="3" applyFont="1" applyFill="1" applyBorder="1"/>
    <xf numFmtId="0" fontId="56" fillId="8" borderId="27" xfId="3" applyFont="1" applyFill="1" applyBorder="1"/>
    <xf numFmtId="0" fontId="56" fillId="8" borderId="62" xfId="3" applyFont="1" applyFill="1" applyBorder="1"/>
    <xf numFmtId="0" fontId="56" fillId="0" borderId="20" xfId="3" applyFont="1" applyBorder="1" applyAlignment="1">
      <alignment vertical="center"/>
    </xf>
    <xf numFmtId="0" fontId="1" fillId="0" borderId="0" xfId="3" applyBorder="1" applyAlignment="1">
      <alignment vertical="center"/>
    </xf>
    <xf numFmtId="167" fontId="56" fillId="0" borderId="72" xfId="3" applyNumberFormat="1" applyFont="1" applyBorder="1" applyAlignment="1">
      <alignment vertical="center"/>
    </xf>
    <xf numFmtId="167" fontId="56" fillId="0" borderId="73" xfId="3" applyNumberFormat="1" applyFont="1" applyBorder="1" applyAlignment="1">
      <alignment vertical="center"/>
    </xf>
    <xf numFmtId="0" fontId="57" fillId="0" borderId="31" xfId="3" applyFont="1" applyBorder="1" applyAlignment="1">
      <alignment vertical="center"/>
    </xf>
    <xf numFmtId="0" fontId="57" fillId="0" borderId="40" xfId="3" applyFont="1" applyBorder="1" applyAlignment="1">
      <alignment vertical="center"/>
    </xf>
    <xf numFmtId="0" fontId="1" fillId="7" borderId="45" xfId="3" applyFill="1" applyBorder="1" applyAlignment="1">
      <alignment vertical="center"/>
    </xf>
    <xf numFmtId="168" fontId="1" fillId="8" borderId="45" xfId="3" applyNumberFormat="1" applyFill="1" applyBorder="1" applyAlignment="1">
      <alignment vertical="center"/>
    </xf>
    <xf numFmtId="168" fontId="1" fillId="7" borderId="45" xfId="3" applyNumberFormat="1" applyFill="1" applyBorder="1" applyAlignment="1">
      <alignment vertical="center"/>
    </xf>
    <xf numFmtId="168" fontId="1" fillId="8" borderId="63" xfId="3" applyNumberFormat="1" applyFill="1" applyBorder="1" applyAlignment="1">
      <alignment vertical="center"/>
    </xf>
    <xf numFmtId="0" fontId="58" fillId="0" borderId="0" xfId="3" applyFont="1" applyAlignment="1">
      <alignment vertical="center"/>
    </xf>
    <xf numFmtId="0" fontId="57" fillId="0" borderId="39" xfId="3" applyFont="1" applyBorder="1" applyAlignment="1">
      <alignment vertical="center"/>
    </xf>
    <xf numFmtId="0" fontId="59" fillId="0" borderId="32" xfId="3" applyFont="1" applyBorder="1" applyAlignment="1">
      <alignment vertical="center"/>
    </xf>
    <xf numFmtId="0" fontId="1" fillId="0" borderId="32" xfId="3" applyBorder="1" applyAlignment="1">
      <alignment vertical="center"/>
    </xf>
    <xf numFmtId="167" fontId="57" fillId="9" borderId="39" xfId="3" applyNumberFormat="1" applyFont="1" applyFill="1" applyBorder="1" applyAlignment="1">
      <alignment vertical="center"/>
    </xf>
    <xf numFmtId="0" fontId="3" fillId="0" borderId="0" xfId="0" applyFont="1" applyAlignment="1" applyProtection="1">
      <alignment wrapText="1"/>
    </xf>
    <xf numFmtId="0" fontId="38" fillId="6" borderId="31" xfId="0" applyFont="1" applyFill="1" applyBorder="1" applyAlignment="1" applyProtection="1">
      <alignment vertical="top"/>
      <protection locked="0"/>
    </xf>
    <xf numFmtId="0" fontId="38" fillId="6" borderId="40" xfId="0" applyFont="1" applyFill="1" applyBorder="1" applyAlignment="1" applyProtection="1">
      <alignment vertical="top"/>
      <protection locked="0"/>
    </xf>
    <xf numFmtId="0" fontId="38" fillId="6" borderId="32" xfId="0" applyFont="1" applyFill="1" applyBorder="1" applyAlignment="1" applyProtection="1">
      <alignment vertical="top"/>
      <protection locked="0"/>
    </xf>
    <xf numFmtId="49" fontId="38" fillId="6" borderId="31" xfId="0" quotePrefix="1" applyNumberFormat="1" applyFont="1" applyFill="1" applyBorder="1" applyAlignment="1" applyProtection="1">
      <alignment vertical="center" wrapText="1"/>
    </xf>
    <xf numFmtId="49" fontId="38" fillId="6" borderId="40" xfId="0" quotePrefix="1" applyNumberFormat="1" applyFont="1" applyFill="1" applyBorder="1" applyAlignment="1" applyProtection="1">
      <alignment vertical="center" wrapText="1"/>
    </xf>
    <xf numFmtId="49" fontId="38" fillId="6" borderId="32" xfId="0" quotePrefix="1" applyNumberFormat="1" applyFont="1" applyFill="1" applyBorder="1" applyAlignment="1" applyProtection="1">
      <alignment vertical="center" wrapText="1"/>
    </xf>
    <xf numFmtId="0" fontId="49" fillId="0" borderId="0" xfId="0" quotePrefix="1" applyFont="1" applyBorder="1" applyAlignment="1" applyProtection="1">
      <alignment vertical="center" wrapText="1"/>
    </xf>
    <xf numFmtId="49" fontId="38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8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8" fillId="6" borderId="32" xfId="0" quotePrefix="1" applyNumberFormat="1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horizontal="center" wrapText="1"/>
    </xf>
    <xf numFmtId="0" fontId="41" fillId="0" borderId="29" xfId="0" applyFont="1" applyFill="1" applyBorder="1" applyAlignment="1" applyProtection="1">
      <alignment horizontal="center" wrapText="1"/>
    </xf>
    <xf numFmtId="0" fontId="38" fillId="0" borderId="29" xfId="0" applyFont="1" applyBorder="1" applyAlignment="1" applyProtection="1">
      <alignment horizontal="center" wrapText="1"/>
    </xf>
    <xf numFmtId="0" fontId="38" fillId="0" borderId="29" xfId="0" applyFont="1" applyBorder="1" applyAlignment="1" applyProtection="1">
      <alignment horizontal="center"/>
    </xf>
    <xf numFmtId="0" fontId="25" fillId="0" borderId="31" xfId="0" applyFont="1" applyBorder="1" applyAlignment="1" applyProtection="1">
      <alignment wrapText="1"/>
    </xf>
    <xf numFmtId="0" fontId="25" fillId="0" borderId="32" xfId="0" applyFont="1" applyBorder="1" applyAlignment="1" applyProtection="1">
      <alignment wrapText="1"/>
    </xf>
    <xf numFmtId="0" fontId="25" fillId="0" borderId="31" xfId="0" applyFont="1" applyFill="1" applyBorder="1" applyAlignment="1" applyProtection="1">
      <alignment wrapText="1"/>
    </xf>
    <xf numFmtId="0" fontId="25" fillId="0" borderId="32" xfId="0" applyFont="1" applyFill="1" applyBorder="1" applyAlignment="1" applyProtection="1">
      <alignment wrapText="1"/>
    </xf>
    <xf numFmtId="0" fontId="25" fillId="0" borderId="31" xfId="0" applyFont="1" applyBorder="1" applyAlignment="1" applyProtection="1">
      <alignment vertical="top" wrapText="1"/>
    </xf>
    <xf numFmtId="0" fontId="25" fillId="0" borderId="32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40" fillId="0" borderId="0" xfId="0" quotePrefix="1" applyFont="1" applyBorder="1" applyAlignment="1" applyProtection="1">
      <alignment vertical="center" wrapText="1"/>
    </xf>
    <xf numFmtId="0" fontId="47" fillId="0" borderId="31" xfId="0" applyFont="1" applyBorder="1" applyAlignment="1" applyProtection="1">
      <alignment wrapText="1"/>
    </xf>
    <xf numFmtId="0" fontId="47" fillId="0" borderId="32" xfId="0" applyFont="1" applyBorder="1" applyAlignment="1" applyProtection="1">
      <alignment wrapText="1"/>
    </xf>
    <xf numFmtId="0" fontId="38" fillId="0" borderId="29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 wrapText="1"/>
    </xf>
    <xf numFmtId="0" fontId="47" fillId="0" borderId="31" xfId="0" applyFont="1" applyFill="1" applyBorder="1" applyAlignment="1" applyProtection="1">
      <alignment wrapText="1"/>
    </xf>
    <xf numFmtId="0" fontId="47" fillId="0" borderId="32" xfId="0" applyFont="1" applyFill="1" applyBorder="1" applyAlignment="1" applyProtection="1">
      <alignment wrapText="1"/>
    </xf>
    <xf numFmtId="0" fontId="47" fillId="0" borderId="31" xfId="0" applyFont="1" applyBorder="1" applyAlignment="1" applyProtection="1">
      <alignment vertical="top" wrapText="1"/>
    </xf>
    <xf numFmtId="0" fontId="47" fillId="0" borderId="32" xfId="0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horizontal="left" vertical="top" wrapText="1"/>
    </xf>
    <xf numFmtId="0" fontId="39" fillId="0" borderId="29" xfId="0" applyFont="1" applyBorder="1" applyAlignment="1" applyProtection="1">
      <alignment horizontal="center" wrapText="1"/>
    </xf>
    <xf numFmtId="0" fontId="49" fillId="0" borderId="0" xfId="0" applyFont="1" applyFill="1" applyBorder="1" applyAlignment="1" applyProtection="1">
      <alignment horizontal="left" vertical="top" wrapText="1"/>
    </xf>
    <xf numFmtId="0" fontId="49" fillId="0" borderId="28" xfId="0" applyFont="1" applyFill="1" applyBorder="1" applyAlignment="1" applyProtection="1">
      <alignment horizontal="left" vertical="top" wrapText="1"/>
    </xf>
    <xf numFmtId="0" fontId="49" fillId="0" borderId="0" xfId="0" applyFont="1" applyFill="1" applyBorder="1" applyAlignment="1" applyProtection="1">
      <alignment vertical="top" wrapText="1"/>
    </xf>
    <xf numFmtId="0" fontId="49" fillId="0" borderId="28" xfId="0" applyFont="1" applyFill="1" applyBorder="1" applyAlignment="1" applyProtection="1">
      <alignment vertical="top" wrapText="1"/>
    </xf>
    <xf numFmtId="0" fontId="49" fillId="0" borderId="0" xfId="0" quotePrefix="1" applyFont="1" applyFill="1" applyBorder="1" applyAlignment="1" applyProtection="1">
      <alignment vertical="top" wrapText="1"/>
    </xf>
    <xf numFmtId="0" fontId="47" fillId="0" borderId="0" xfId="0" applyFont="1" applyFill="1" applyBorder="1" applyAlignment="1" applyProtection="1">
      <alignment wrapText="1"/>
    </xf>
    <xf numFmtId="0" fontId="47" fillId="0" borderId="0" xfId="0" applyFont="1" applyBorder="1" applyAlignment="1" applyProtection="1">
      <alignment wrapText="1"/>
    </xf>
    <xf numFmtId="0" fontId="47" fillId="0" borderId="0" xfId="0" applyFont="1" applyBorder="1" applyAlignment="1" applyProtection="1">
      <alignment vertical="top" wrapText="1"/>
    </xf>
    <xf numFmtId="0" fontId="49" fillId="0" borderId="0" xfId="0" applyFont="1" applyBorder="1" applyAlignment="1" applyProtection="1">
      <alignment horizontal="left" vertical="center" wrapText="1"/>
    </xf>
    <xf numFmtId="0" fontId="49" fillId="0" borderId="28" xfId="0" applyFont="1" applyBorder="1" applyAlignment="1" applyProtection="1">
      <alignment horizontal="left" vertical="center" wrapText="1"/>
    </xf>
    <xf numFmtId="0" fontId="39" fillId="4" borderId="31" xfId="0" applyFont="1" applyFill="1" applyBorder="1" applyAlignment="1" applyProtection="1">
      <alignment horizontal="left"/>
      <protection locked="0"/>
    </xf>
    <xf numFmtId="0" fontId="39" fillId="4" borderId="43" xfId="0" applyFont="1" applyFill="1" applyBorder="1" applyAlignment="1" applyProtection="1">
      <alignment horizontal="left"/>
      <protection locked="0"/>
    </xf>
    <xf numFmtId="0" fontId="42" fillId="6" borderId="31" xfId="0" applyFont="1" applyFill="1" applyBorder="1" applyAlignment="1" applyProtection="1">
      <alignment horizontal="left" vertical="center" wrapText="1"/>
      <protection locked="0"/>
    </xf>
    <xf numFmtId="0" fontId="42" fillId="6" borderId="40" xfId="0" applyFont="1" applyFill="1" applyBorder="1" applyAlignment="1" applyProtection="1">
      <alignment horizontal="left" vertical="center" wrapText="1"/>
      <protection locked="0"/>
    </xf>
    <xf numFmtId="0" fontId="42" fillId="6" borderId="32" xfId="0" applyFont="1" applyFill="1" applyBorder="1" applyAlignment="1" applyProtection="1">
      <alignment horizontal="left" vertical="center" wrapText="1"/>
      <protection locked="0"/>
    </xf>
    <xf numFmtId="0" fontId="50" fillId="0" borderId="53" xfId="0" quotePrefix="1" applyFont="1" applyBorder="1" applyAlignment="1" applyProtection="1">
      <alignment vertical="top" wrapText="1"/>
    </xf>
    <xf numFmtId="0" fontId="51" fillId="0" borderId="0" xfId="0" quotePrefix="1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5" fillId="3" borderId="30" xfId="0" applyFont="1" applyFill="1" applyBorder="1" applyAlignment="1">
      <alignment horizontal="center" vertical="center"/>
    </xf>
    <xf numFmtId="166" fontId="26" fillId="0" borderId="31" xfId="2" applyNumberFormat="1" applyFont="1" applyFill="1" applyBorder="1" applyAlignment="1">
      <alignment horizontal="center" vertical="center" wrapText="1"/>
    </xf>
    <xf numFmtId="166" fontId="26" fillId="0" borderId="40" xfId="2" applyNumberFormat="1" applyFont="1" applyFill="1" applyBorder="1" applyAlignment="1">
      <alignment horizontal="center" vertical="center" wrapText="1"/>
    </xf>
    <xf numFmtId="166" fontId="26" fillId="0" borderId="32" xfId="2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25" fillId="0" borderId="9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>
      <alignment horizontal="center"/>
    </xf>
    <xf numFmtId="166" fontId="6" fillId="0" borderId="59" xfId="2" applyNumberFormat="1" applyFont="1" applyBorder="1" applyAlignment="1">
      <alignment horizontal="center"/>
    </xf>
    <xf numFmtId="166" fontId="4" fillId="0" borderId="37" xfId="2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0" fontId="26" fillId="0" borderId="64" xfId="0" applyFont="1" applyFill="1" applyBorder="1" applyAlignment="1">
      <alignment horizontal="left"/>
    </xf>
    <xf numFmtId="0" fontId="26" fillId="0" borderId="66" xfId="0" applyFont="1" applyFill="1" applyBorder="1" applyAlignment="1">
      <alignment horizontal="left"/>
    </xf>
    <xf numFmtId="0" fontId="26" fillId="0" borderId="67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26" fillId="0" borderId="13" xfId="0" applyFont="1" applyFill="1" applyBorder="1" applyAlignment="1">
      <alignment horizontal="left"/>
    </xf>
    <xf numFmtId="0" fontId="25" fillId="0" borderId="9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3" fillId="0" borderId="27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26" fillId="0" borderId="62" xfId="0" applyFont="1" applyBorder="1" applyAlignment="1">
      <alignment horizontal="center" wrapText="1"/>
    </xf>
    <xf numFmtId="0" fontId="26" fillId="0" borderId="63" xfId="0" applyFont="1" applyBorder="1" applyAlignment="1">
      <alignment horizontal="center" wrapText="1"/>
    </xf>
    <xf numFmtId="3" fontId="14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 applyProtection="1">
      <alignment vertical="top" wrapText="1"/>
      <protection locked="0"/>
    </xf>
    <xf numFmtId="0" fontId="26" fillId="0" borderId="27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166" fontId="6" fillId="0" borderId="64" xfId="2" applyNumberFormat="1" applyFont="1" applyBorder="1" applyAlignment="1">
      <alignment horizontal="center"/>
    </xf>
    <xf numFmtId="166" fontId="6" fillId="0" borderId="65" xfId="2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14" fillId="0" borderId="0" xfId="0" applyFont="1" applyFill="1" applyAlignment="1">
      <alignment wrapText="1"/>
    </xf>
    <xf numFmtId="0" fontId="14" fillId="0" borderId="0" xfId="0" applyFont="1" applyFill="1" applyAlignment="1"/>
    <xf numFmtId="0" fontId="26" fillId="0" borderId="27" xfId="0" applyFont="1" applyFill="1" applyBorder="1" applyAlignment="1">
      <alignment horizontal="center" wrapText="1"/>
    </xf>
    <xf numFmtId="0" fontId="26" fillId="0" borderId="45" xfId="0" applyFont="1" applyFill="1" applyBorder="1" applyAlignment="1">
      <alignment horizontal="center" wrapText="1"/>
    </xf>
    <xf numFmtId="0" fontId="14" fillId="0" borderId="0" xfId="0" applyNumberFormat="1" applyFont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67" fontId="26" fillId="0" borderId="31" xfId="2" applyNumberFormat="1" applyFont="1" applyFill="1" applyBorder="1" applyAlignment="1">
      <alignment horizontal="center" vertical="center" wrapText="1"/>
    </xf>
    <xf numFmtId="167" fontId="26" fillId="0" borderId="40" xfId="2" applyNumberFormat="1" applyFont="1" applyFill="1" applyBorder="1" applyAlignment="1">
      <alignment horizontal="center" vertical="center" wrapText="1"/>
    </xf>
    <xf numFmtId="167" fontId="26" fillId="0" borderId="3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20" xfId="0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0" xfId="0" applyFont="1" applyFill="1" applyBorder="1" applyAlignment="1">
      <alignment wrapText="1"/>
    </xf>
    <xf numFmtId="0" fontId="26" fillId="0" borderId="33" xfId="0" applyFont="1" applyBorder="1"/>
    <xf numFmtId="0" fontId="26" fillId="0" borderId="34" xfId="0" applyFont="1" applyBorder="1"/>
    <xf numFmtId="0" fontId="26" fillId="0" borderId="35" xfId="0" applyFont="1" applyBorder="1"/>
    <xf numFmtId="0" fontId="26" fillId="0" borderId="37" xfId="0" applyFont="1" applyBorder="1"/>
    <xf numFmtId="0" fontId="26" fillId="0" borderId="29" xfId="0" applyFont="1" applyBorder="1"/>
    <xf numFmtId="0" fontId="26" fillId="0" borderId="46" xfId="0" applyFont="1" applyBorder="1"/>
    <xf numFmtId="167" fontId="26" fillId="0" borderId="31" xfId="1" applyNumberFormat="1" applyFont="1" applyFill="1" applyBorder="1" applyAlignment="1">
      <alignment horizontal="center" vertical="center" wrapText="1"/>
    </xf>
    <xf numFmtId="167" fontId="26" fillId="0" borderId="40" xfId="1" applyNumberFormat="1" applyFont="1" applyFill="1" applyBorder="1" applyAlignment="1">
      <alignment horizontal="center" vertical="center" wrapText="1"/>
    </xf>
    <xf numFmtId="167" fontId="26" fillId="0" borderId="32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wrapText="1"/>
    </xf>
    <xf numFmtId="166" fontId="6" fillId="0" borderId="7" xfId="2" applyNumberFormat="1" applyFont="1" applyBorder="1"/>
    <xf numFmtId="166" fontId="6" fillId="0" borderId="61" xfId="2" applyNumberFormat="1" applyFont="1" applyBorder="1"/>
    <xf numFmtId="166" fontId="4" fillId="0" borderId="1" xfId="2" applyNumberFormat="1" applyFont="1" applyBorder="1"/>
    <xf numFmtId="166" fontId="4" fillId="0" borderId="60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75"/>
  <cols>
    <col min="1" max="1" width="186.28515625" customWidth="1"/>
  </cols>
  <sheetData>
    <row r="1" spans="1:9" ht="20.25" customHeight="1">
      <c r="A1" s="110"/>
      <c r="B1" s="111"/>
      <c r="C1" s="111"/>
      <c r="D1" s="111"/>
      <c r="E1" s="111"/>
      <c r="F1" s="111"/>
      <c r="G1" s="111"/>
      <c r="H1" s="111"/>
      <c r="I1" s="111"/>
    </row>
    <row r="2" spans="1:9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9.25" customHeight="1">
      <c r="A3" s="164"/>
      <c r="B3" s="105"/>
      <c r="C3" s="105"/>
      <c r="D3" s="105"/>
      <c r="E3" s="105"/>
      <c r="F3" s="105"/>
      <c r="G3" s="105"/>
      <c r="H3" s="105"/>
      <c r="I3" s="105"/>
    </row>
    <row r="4" spans="1:9" ht="29.25" customHeight="1">
      <c r="A4" s="164"/>
      <c r="B4" s="105"/>
      <c r="C4" s="105"/>
      <c r="D4" s="105"/>
      <c r="E4" s="105"/>
      <c r="F4" s="105"/>
      <c r="G4" s="105"/>
      <c r="H4" s="105"/>
      <c r="I4" s="105"/>
    </row>
    <row r="5" spans="1:9" ht="44.25" customHeight="1">
      <c r="A5" s="165"/>
      <c r="B5" s="105"/>
      <c r="C5" s="105"/>
      <c r="D5" s="105"/>
      <c r="E5" s="105"/>
      <c r="F5" s="105"/>
      <c r="G5" s="105"/>
      <c r="H5" s="105"/>
      <c r="I5" s="105"/>
    </row>
    <row r="6" spans="1:9" ht="29.25" customHeight="1">
      <c r="A6" s="166"/>
      <c r="B6" s="105"/>
      <c r="C6" s="105"/>
      <c r="D6" s="105"/>
      <c r="E6" s="105"/>
      <c r="F6" s="105"/>
      <c r="G6" s="105"/>
      <c r="H6" s="105"/>
      <c r="I6" s="105"/>
    </row>
    <row r="7" spans="1:9" ht="29.25" customHeight="1">
      <c r="A7" s="167"/>
      <c r="B7" s="105"/>
      <c r="C7" s="105"/>
      <c r="D7" s="105"/>
      <c r="E7" s="105"/>
      <c r="F7" s="105"/>
      <c r="G7" s="105"/>
      <c r="H7" s="105"/>
      <c r="I7" s="105"/>
    </row>
    <row r="8" spans="1:9" ht="29.25" customHeight="1">
      <c r="A8" s="166"/>
      <c r="B8" s="105"/>
      <c r="C8" s="105"/>
      <c r="D8" s="105"/>
      <c r="E8" s="105"/>
      <c r="F8" s="105"/>
      <c r="G8" s="105"/>
      <c r="H8" s="105"/>
      <c r="I8" s="105"/>
    </row>
    <row r="9" spans="1:9" ht="39" customHeight="1">
      <c r="A9" s="165"/>
      <c r="B9" s="105"/>
      <c r="C9" s="105"/>
      <c r="D9" s="105"/>
      <c r="E9" s="105"/>
      <c r="F9" s="105"/>
      <c r="G9" s="105"/>
      <c r="H9" s="105"/>
      <c r="I9" s="105"/>
    </row>
    <row r="10" spans="1:9" ht="29.25" customHeight="1">
      <c r="A10" s="164"/>
      <c r="B10" s="105"/>
      <c r="C10" s="105"/>
      <c r="D10" s="105"/>
      <c r="E10" s="105"/>
      <c r="F10" s="105"/>
      <c r="G10" s="105"/>
      <c r="H10" s="105"/>
      <c r="I10" s="105"/>
    </row>
    <row r="11" spans="1:9" ht="29.25" customHeight="1">
      <c r="A11" s="166"/>
      <c r="B11" s="105"/>
      <c r="C11" s="105"/>
      <c r="D11" s="105"/>
      <c r="E11" s="105"/>
      <c r="F11" s="105"/>
      <c r="G11" s="105"/>
      <c r="H11" s="105"/>
      <c r="I11" s="105"/>
    </row>
    <row r="12" spans="1:9" ht="29.25" customHeight="1">
      <c r="A12" s="166"/>
      <c r="B12" s="105"/>
      <c r="C12" s="105"/>
      <c r="D12" s="105"/>
      <c r="E12" s="105"/>
      <c r="F12" s="105"/>
      <c r="G12" s="105"/>
      <c r="H12" s="105"/>
      <c r="I12" s="105"/>
    </row>
    <row r="13" spans="1:9" ht="29.25" customHeight="1">
      <c r="A13" s="164"/>
      <c r="B13" s="105"/>
      <c r="C13" s="105"/>
      <c r="D13" s="105"/>
      <c r="E13" s="105"/>
      <c r="F13" s="105"/>
      <c r="G13" s="105"/>
      <c r="H13" s="105"/>
      <c r="I13" s="105"/>
    </row>
    <row r="14" spans="1:9" ht="29.25" customHeight="1">
      <c r="A14" s="164"/>
      <c r="B14" s="105"/>
      <c r="C14" s="105"/>
      <c r="D14" s="105"/>
      <c r="E14" s="105"/>
      <c r="F14" s="105"/>
      <c r="G14" s="105"/>
      <c r="H14" s="105"/>
      <c r="I14" s="105"/>
    </row>
    <row r="15" spans="1:9" ht="29.25" customHeight="1">
      <c r="A15" s="164"/>
      <c r="B15" s="105"/>
      <c r="C15" s="105"/>
      <c r="D15" s="105"/>
      <c r="E15" s="105"/>
      <c r="F15" s="105"/>
      <c r="G15" s="105"/>
      <c r="H15" s="105"/>
      <c r="I15" s="105"/>
    </row>
    <row r="18" spans="1:1" ht="18.75">
      <c r="A18" s="106"/>
    </row>
    <row r="19" spans="1:1" ht="18.75">
      <c r="A19" s="106"/>
    </row>
    <row r="20" spans="1:1" ht="15">
      <c r="A20" s="169"/>
    </row>
    <row r="21" spans="1:1" ht="267" customHeight="1">
      <c r="A21" s="16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144" zoomScale="80" zoomScaleNormal="80" workbookViewId="0">
      <selection activeCell="C175" sqref="C175:N175"/>
    </sheetView>
  </sheetViews>
  <sheetFormatPr defaultRowHeight="12.75"/>
  <cols>
    <col min="1" max="1" width="2" style="105" customWidth="1"/>
    <col min="2" max="2" width="2.85546875" style="105" customWidth="1"/>
    <col min="3" max="3" width="41.85546875" style="105" customWidth="1"/>
    <col min="4" max="4" width="12.7109375" style="105" customWidth="1"/>
    <col min="5" max="5" width="63.140625" style="105" customWidth="1"/>
    <col min="6" max="6" width="21.7109375" style="105" customWidth="1"/>
    <col min="7" max="7" width="15.7109375" style="105" customWidth="1"/>
    <col min="8" max="8" width="15.140625" style="105" customWidth="1"/>
    <col min="9" max="9" width="17.140625" style="105" customWidth="1"/>
    <col min="10" max="12" width="14.85546875" style="105" customWidth="1"/>
    <col min="13" max="14" width="13.85546875" style="105" customWidth="1"/>
    <col min="15" max="15" width="3" style="105" customWidth="1"/>
    <col min="16" max="16384" width="9.140625" style="105"/>
  </cols>
  <sheetData>
    <row r="1" spans="2:15" ht="18">
      <c r="C1" s="107"/>
    </row>
    <row r="2" spans="2:15" ht="23.25">
      <c r="C2" s="408" t="s">
        <v>60</v>
      </c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178"/>
    </row>
    <row r="3" spans="2:15" ht="14.25">
      <c r="C3" s="112"/>
    </row>
    <row r="4" spans="2:15" ht="14.25">
      <c r="C4" s="232" t="s">
        <v>67</v>
      </c>
      <c r="I4" s="176"/>
      <c r="J4" s="112" t="s">
        <v>98</v>
      </c>
      <c r="K4" s="112"/>
      <c r="L4" s="112"/>
    </row>
    <row r="5" spans="2:15" ht="14.25">
      <c r="C5" s="232" t="s">
        <v>68</v>
      </c>
      <c r="I5" s="175"/>
      <c r="J5" s="112" t="s">
        <v>97</v>
      </c>
      <c r="K5" s="112"/>
      <c r="L5" s="112"/>
    </row>
    <row r="6" spans="2:15" ht="13.5" thickBot="1"/>
    <row r="7" spans="2:15" ht="18.75" thickTop="1">
      <c r="B7" s="208"/>
      <c r="C7" s="233" t="s">
        <v>91</v>
      </c>
      <c r="D7" s="234"/>
      <c r="E7" s="234"/>
      <c r="F7" s="234"/>
      <c r="G7" s="115"/>
      <c r="H7" s="115"/>
      <c r="I7" s="115"/>
      <c r="J7" s="115"/>
      <c r="K7" s="115"/>
      <c r="L7" s="115"/>
      <c r="M7" s="115"/>
      <c r="N7" s="115"/>
      <c r="O7" s="209"/>
    </row>
    <row r="8" spans="2:15">
      <c r="B8" s="210"/>
      <c r="C8" s="235"/>
      <c r="D8" s="235"/>
      <c r="E8" s="235"/>
      <c r="F8" s="235"/>
      <c r="G8" s="116"/>
      <c r="H8" s="116"/>
      <c r="I8" s="116"/>
      <c r="J8" s="116"/>
      <c r="K8" s="116"/>
      <c r="L8" s="116"/>
      <c r="M8" s="116"/>
      <c r="N8" s="116"/>
      <c r="O8" s="211"/>
    </row>
    <row r="9" spans="2:15" ht="13.5" thickBot="1">
      <c r="B9" s="210"/>
      <c r="C9" s="236" t="s">
        <v>63</v>
      </c>
      <c r="D9" s="236" t="s">
        <v>64</v>
      </c>
      <c r="E9" s="236"/>
      <c r="F9" s="236"/>
      <c r="G9" s="236" t="s">
        <v>65</v>
      </c>
      <c r="H9" s="124"/>
      <c r="I9" s="124"/>
      <c r="J9" s="124"/>
      <c r="K9" s="124"/>
      <c r="L9" s="124"/>
      <c r="M9" s="124"/>
      <c r="N9" s="116"/>
      <c r="O9" s="211"/>
    </row>
    <row r="10" spans="2:15" ht="32.25" customHeight="1" thickTop="1" thickBot="1">
      <c r="B10" s="210"/>
      <c r="C10" s="259" t="s">
        <v>151</v>
      </c>
      <c r="D10" s="235"/>
      <c r="E10" s="235"/>
      <c r="F10" s="235"/>
      <c r="G10" s="138" t="s">
        <v>157</v>
      </c>
      <c r="H10" s="139"/>
      <c r="I10" s="139"/>
      <c r="J10" s="139"/>
      <c r="K10" s="139"/>
      <c r="L10" s="139"/>
      <c r="M10" s="140"/>
      <c r="N10" s="116"/>
      <c r="O10" s="211"/>
    </row>
    <row r="11" spans="2:15" ht="15" thickBot="1">
      <c r="B11" s="210"/>
      <c r="C11" s="237" t="s">
        <v>0</v>
      </c>
      <c r="D11" s="420" t="s">
        <v>76</v>
      </c>
      <c r="E11" s="420"/>
      <c r="F11" s="421"/>
      <c r="G11" s="138" t="s">
        <v>158</v>
      </c>
      <c r="H11" s="139"/>
      <c r="I11" s="139"/>
      <c r="J11" s="139"/>
      <c r="K11" s="139"/>
      <c r="L11" s="139"/>
      <c r="M11" s="140"/>
      <c r="N11" s="116"/>
      <c r="O11" s="212"/>
    </row>
    <row r="12" spans="2:15" ht="15" thickBot="1">
      <c r="B12" s="210"/>
      <c r="C12" s="238" t="s">
        <v>1</v>
      </c>
      <c r="D12" s="422" t="s">
        <v>75</v>
      </c>
      <c r="E12" s="422"/>
      <c r="F12" s="423"/>
      <c r="G12" s="138" t="s">
        <v>159</v>
      </c>
      <c r="H12" s="139"/>
      <c r="I12" s="139"/>
      <c r="J12" s="139"/>
      <c r="K12" s="139"/>
      <c r="L12" s="139"/>
      <c r="M12" s="140"/>
      <c r="N12" s="116"/>
      <c r="O12" s="213"/>
    </row>
    <row r="13" spans="2:15" ht="15" thickBot="1">
      <c r="B13" s="210"/>
      <c r="C13" s="238" t="s">
        <v>10</v>
      </c>
      <c r="D13" s="422" t="s">
        <v>74</v>
      </c>
      <c r="E13" s="422"/>
      <c r="F13" s="423"/>
      <c r="G13" s="138" t="s">
        <v>160</v>
      </c>
      <c r="H13" s="139"/>
      <c r="I13" s="139"/>
      <c r="J13" s="139"/>
      <c r="K13" s="139"/>
      <c r="L13" s="139"/>
      <c r="M13" s="140"/>
      <c r="N13" s="116"/>
      <c r="O13" s="214"/>
    </row>
    <row r="14" spans="2:15" ht="15" thickBot="1">
      <c r="B14" s="210"/>
      <c r="C14" s="238" t="s">
        <v>9</v>
      </c>
      <c r="D14" s="424" t="s">
        <v>73</v>
      </c>
      <c r="E14" s="422"/>
      <c r="F14" s="423"/>
      <c r="G14" s="138" t="s">
        <v>161</v>
      </c>
      <c r="H14" s="139"/>
      <c r="I14" s="139"/>
      <c r="J14" s="139"/>
      <c r="K14" s="139"/>
      <c r="L14" s="139"/>
      <c r="M14" s="140"/>
      <c r="N14" s="116"/>
      <c r="O14" s="213"/>
    </row>
    <row r="15" spans="2:15" ht="15" thickBot="1">
      <c r="B15" s="210"/>
      <c r="C15" s="239" t="s">
        <v>2</v>
      </c>
      <c r="D15" s="422" t="s">
        <v>72</v>
      </c>
      <c r="E15" s="422"/>
      <c r="F15" s="423"/>
      <c r="G15" s="138" t="s">
        <v>162</v>
      </c>
      <c r="H15" s="139"/>
      <c r="I15" s="139"/>
      <c r="J15" s="139"/>
      <c r="K15" s="139"/>
      <c r="L15" s="139"/>
      <c r="M15" s="140"/>
      <c r="N15" s="116"/>
      <c r="O15" s="214"/>
    </row>
    <row r="16" spans="2:15" ht="17.25" customHeight="1" thickBot="1">
      <c r="B16" s="210"/>
      <c r="C16" s="239" t="s">
        <v>8</v>
      </c>
      <c r="D16" s="422" t="s">
        <v>103</v>
      </c>
      <c r="E16" s="422"/>
      <c r="F16" s="240"/>
      <c r="G16" s="187" t="s">
        <v>163</v>
      </c>
      <c r="H16" s="117"/>
      <c r="I16" s="117"/>
      <c r="J16" s="118"/>
      <c r="K16" s="118"/>
      <c r="L16" s="118"/>
      <c r="M16" s="118"/>
      <c r="N16" s="118"/>
      <c r="O16" s="214"/>
    </row>
    <row r="17" spans="2:16" ht="15" customHeight="1" thickBot="1">
      <c r="B17" s="210"/>
      <c r="C17" s="241" t="s">
        <v>16</v>
      </c>
      <c r="D17" s="422" t="s">
        <v>69</v>
      </c>
      <c r="E17" s="422"/>
      <c r="F17" s="423"/>
      <c r="G17" s="141">
        <v>5</v>
      </c>
      <c r="H17" s="117"/>
      <c r="I17" s="117"/>
      <c r="J17" s="118"/>
      <c r="K17" s="118"/>
      <c r="L17" s="118"/>
      <c r="M17" s="118"/>
      <c r="N17" s="118"/>
      <c r="O17" s="211"/>
    </row>
    <row r="18" spans="2:16" ht="15" thickBot="1">
      <c r="B18" s="210"/>
      <c r="C18" s="242" t="s">
        <v>27</v>
      </c>
      <c r="D18" s="420" t="s">
        <v>70</v>
      </c>
      <c r="E18" s="420"/>
      <c r="F18" s="421"/>
      <c r="G18" s="142" t="s">
        <v>48</v>
      </c>
      <c r="H18" s="117"/>
      <c r="I18" s="117"/>
      <c r="J18" s="118"/>
      <c r="K18" s="118"/>
      <c r="L18" s="118"/>
      <c r="M18" s="118"/>
      <c r="N18" s="118"/>
      <c r="O18" s="211"/>
    </row>
    <row r="19" spans="2:16" ht="15" thickBot="1">
      <c r="B19" s="210"/>
      <c r="C19" s="242" t="s">
        <v>38</v>
      </c>
      <c r="D19" s="420" t="s">
        <v>139</v>
      </c>
      <c r="E19" s="420"/>
      <c r="F19" s="421"/>
      <c r="G19" s="188">
        <v>2019</v>
      </c>
      <c r="H19" s="117"/>
      <c r="I19" s="117"/>
      <c r="J19" s="118"/>
      <c r="K19" s="118"/>
      <c r="L19" s="118"/>
      <c r="M19" s="118"/>
      <c r="N19" s="118"/>
      <c r="O19" s="211"/>
      <c r="P19" s="215"/>
    </row>
    <row r="20" spans="2:16" ht="29.25" thickBot="1">
      <c r="B20" s="210"/>
      <c r="C20" s="243"/>
      <c r="D20" s="244"/>
      <c r="E20" s="244"/>
      <c r="F20" s="244"/>
      <c r="G20" s="412" t="s">
        <v>34</v>
      </c>
      <c r="H20" s="412"/>
      <c r="I20" s="412"/>
      <c r="J20" s="246" t="s">
        <v>35</v>
      </c>
      <c r="K20" s="247" t="s">
        <v>5</v>
      </c>
      <c r="L20" s="247" t="s">
        <v>104</v>
      </c>
      <c r="O20" s="211"/>
    </row>
    <row r="21" spans="2:16" ht="15" thickBot="1">
      <c r="B21" s="210"/>
      <c r="C21" s="243" t="s">
        <v>61</v>
      </c>
      <c r="D21" s="245" t="s">
        <v>71</v>
      </c>
      <c r="E21" s="245"/>
      <c r="F21" s="245"/>
      <c r="G21" s="143" t="s">
        <v>159</v>
      </c>
      <c r="H21" s="144"/>
      <c r="I21" s="145"/>
      <c r="J21" s="146" t="s">
        <v>166</v>
      </c>
      <c r="K21" s="335" t="s">
        <v>165</v>
      </c>
      <c r="L21" s="146">
        <v>1210</v>
      </c>
      <c r="O21" s="211"/>
    </row>
    <row r="22" spans="2:16" ht="15" thickBot="1">
      <c r="B22" s="210"/>
      <c r="C22" s="243"/>
      <c r="D22" s="245"/>
      <c r="E22" s="245"/>
      <c r="F22" s="245"/>
      <c r="G22" s="143"/>
      <c r="H22" s="144"/>
      <c r="I22" s="145"/>
      <c r="J22" s="146"/>
      <c r="K22" s="146"/>
      <c r="L22" s="146"/>
      <c r="O22" s="211"/>
    </row>
    <row r="23" spans="2:16" ht="15" thickBot="1">
      <c r="B23" s="210"/>
      <c r="C23" s="243"/>
      <c r="D23" s="245"/>
      <c r="E23" s="245"/>
      <c r="F23" s="245"/>
      <c r="G23" s="143"/>
      <c r="H23" s="144"/>
      <c r="I23" s="145"/>
      <c r="J23" s="146"/>
      <c r="K23" s="146"/>
      <c r="L23" s="146"/>
      <c r="O23" s="211"/>
    </row>
    <row r="24" spans="2:16" ht="15" thickBot="1">
      <c r="B24" s="210"/>
      <c r="C24" s="243"/>
      <c r="D24" s="245"/>
      <c r="E24" s="245"/>
      <c r="F24" s="245"/>
      <c r="G24" s="143"/>
      <c r="H24" s="144"/>
      <c r="I24" s="145"/>
      <c r="J24" s="146"/>
      <c r="K24" s="146"/>
      <c r="L24" s="146"/>
      <c r="O24" s="211"/>
    </row>
    <row r="25" spans="2:16" ht="15" thickBot="1">
      <c r="B25" s="210"/>
      <c r="C25" s="243"/>
      <c r="D25" s="245"/>
      <c r="E25" s="245"/>
      <c r="F25" s="245"/>
      <c r="G25" s="143"/>
      <c r="H25" s="144"/>
      <c r="I25" s="145"/>
      <c r="J25" s="146"/>
      <c r="K25" s="146"/>
      <c r="L25" s="146"/>
      <c r="O25" s="211"/>
    </row>
    <row r="26" spans="2:16" ht="15" thickBot="1">
      <c r="B26" s="210"/>
      <c r="C26" s="243"/>
      <c r="D26" s="245"/>
      <c r="E26" s="245"/>
      <c r="F26" s="245"/>
      <c r="G26" s="143"/>
      <c r="H26" s="144"/>
      <c r="I26" s="145"/>
      <c r="J26" s="146"/>
      <c r="K26" s="146"/>
      <c r="L26" s="146"/>
      <c r="O26" s="211"/>
    </row>
    <row r="27" spans="2:16" ht="15" hidden="1" thickBot="1">
      <c r="B27" s="210"/>
      <c r="C27" s="243"/>
      <c r="D27" s="229"/>
      <c r="E27" s="244"/>
      <c r="F27" s="244"/>
      <c r="G27" s="113"/>
      <c r="H27" s="119"/>
      <c r="I27" s="119"/>
      <c r="J27" s="121"/>
      <c r="K27" s="121"/>
      <c r="L27" s="121"/>
      <c r="M27" s="121"/>
      <c r="N27" s="121"/>
      <c r="O27" s="211"/>
    </row>
    <row r="28" spans="2:16" ht="15" thickBot="1">
      <c r="B28" s="210"/>
      <c r="C28" s="243"/>
      <c r="D28" s="244"/>
      <c r="E28" s="244"/>
      <c r="F28" s="244"/>
      <c r="G28" s="119"/>
      <c r="H28" s="119"/>
      <c r="I28" s="119"/>
      <c r="J28" s="121"/>
      <c r="K28" s="121"/>
      <c r="L28" s="121"/>
      <c r="M28" s="121"/>
      <c r="N28" s="121"/>
      <c r="O28" s="211"/>
    </row>
    <row r="29" spans="2:16" ht="15" thickBot="1">
      <c r="B29" s="210"/>
      <c r="C29" s="243" t="s">
        <v>62</v>
      </c>
      <c r="D29" s="245" t="s">
        <v>102</v>
      </c>
      <c r="E29" s="244"/>
      <c r="F29" s="244"/>
      <c r="G29" s="186" t="s">
        <v>164</v>
      </c>
      <c r="H29" s="186"/>
      <c r="I29" s="186"/>
      <c r="M29" s="121"/>
      <c r="N29" s="121"/>
      <c r="O29" s="211"/>
    </row>
    <row r="30" spans="2:16" ht="15" hidden="1" thickBot="1">
      <c r="B30" s="210"/>
      <c r="C30" s="119"/>
      <c r="D30" s="122"/>
      <c r="E30" s="120"/>
      <c r="F30" s="120"/>
      <c r="G30" s="147"/>
      <c r="H30" s="147"/>
      <c r="I30" s="147"/>
      <c r="M30" s="121"/>
      <c r="N30" s="121"/>
      <c r="O30" s="211"/>
    </row>
    <row r="31" spans="2:16" ht="15" hidden="1" thickBot="1">
      <c r="B31" s="210"/>
      <c r="C31" s="119"/>
      <c r="D31" s="122"/>
      <c r="E31" s="120"/>
      <c r="F31" s="120"/>
      <c r="G31" s="120"/>
      <c r="H31" s="120"/>
      <c r="I31" s="216" t="s">
        <v>48</v>
      </c>
      <c r="J31" s="216" t="s">
        <v>50</v>
      </c>
      <c r="K31" s="306"/>
      <c r="L31" s="306"/>
      <c r="M31" s="121"/>
      <c r="N31" s="121"/>
      <c r="O31" s="211"/>
    </row>
    <row r="32" spans="2:16" ht="13.5" thickBot="1">
      <c r="B32" s="217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8"/>
    </row>
    <row r="33" spans="2:15" ht="14.25" thickTop="1" thickBot="1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>
      <c r="B34" s="208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9"/>
    </row>
    <row r="35" spans="2:15" ht="6.75" customHeight="1">
      <c r="B35" s="210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1"/>
    </row>
    <row r="36" spans="2:15" ht="117.75" customHeight="1">
      <c r="B36" s="210"/>
      <c r="C36" s="418" t="s">
        <v>125</v>
      </c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182"/>
      <c r="O36" s="211"/>
    </row>
    <row r="37" spans="2:15" ht="16.5" customHeight="1" thickBot="1">
      <c r="B37" s="210"/>
      <c r="C37" s="236" t="s">
        <v>63</v>
      </c>
      <c r="D37" s="236" t="s">
        <v>64</v>
      </c>
      <c r="E37" s="236"/>
      <c r="F37" s="236"/>
      <c r="G37" s="236" t="s">
        <v>65</v>
      </c>
      <c r="H37" s="248"/>
      <c r="I37" s="248"/>
      <c r="J37" s="248"/>
      <c r="K37" s="248"/>
      <c r="L37" s="248"/>
      <c r="M37" s="248"/>
      <c r="N37" s="116"/>
      <c r="O37" s="211"/>
    </row>
    <row r="38" spans="2:15" ht="6.75" customHeight="1" thickTop="1" thickBot="1">
      <c r="B38" s="210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1"/>
    </row>
    <row r="39" spans="2:15" ht="28.5" customHeight="1" thickBot="1">
      <c r="B39" s="210"/>
      <c r="C39" s="323" t="s">
        <v>143</v>
      </c>
      <c r="D39" s="438" t="s">
        <v>144</v>
      </c>
      <c r="E39" s="438"/>
      <c r="F39" s="438"/>
      <c r="G39" s="195" t="s">
        <v>44</v>
      </c>
      <c r="H39" s="119"/>
      <c r="I39" s="119"/>
      <c r="J39" s="121"/>
      <c r="K39" s="121"/>
      <c r="L39" s="121"/>
      <c r="M39" s="121"/>
      <c r="N39" s="121"/>
      <c r="O39" s="211"/>
    </row>
    <row r="40" spans="2:15" ht="28.5" customHeight="1" thickBot="1">
      <c r="B40" s="210"/>
      <c r="C40" s="249" t="s">
        <v>36</v>
      </c>
      <c r="D40" s="428" t="s">
        <v>77</v>
      </c>
      <c r="E40" s="428"/>
      <c r="F40" s="429"/>
      <c r="G40" s="324"/>
      <c r="H40" s="119"/>
      <c r="I40" s="119"/>
      <c r="J40" s="121"/>
      <c r="K40" s="121"/>
      <c r="L40" s="121"/>
      <c r="M40" s="121"/>
      <c r="N40" s="121"/>
      <c r="O40" s="211"/>
    </row>
    <row r="41" spans="2:15" ht="27" customHeight="1" thickBot="1">
      <c r="B41" s="210"/>
      <c r="C41" s="249" t="s">
        <v>37</v>
      </c>
      <c r="D41" s="428" t="s">
        <v>78</v>
      </c>
      <c r="E41" s="428"/>
      <c r="F41" s="429"/>
      <c r="G41" s="325"/>
      <c r="H41" s="119"/>
      <c r="I41" s="119"/>
      <c r="J41" s="121"/>
      <c r="K41" s="121"/>
      <c r="L41" s="121"/>
      <c r="M41" s="121"/>
      <c r="N41" s="121"/>
      <c r="O41" s="211"/>
    </row>
    <row r="42" spans="2:15" ht="12.75" customHeight="1" thickBot="1">
      <c r="B42" s="210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1"/>
    </row>
    <row r="43" spans="2:15" ht="42" customHeight="1" thickBot="1">
      <c r="B43" s="210"/>
      <c r="C43" s="249" t="s">
        <v>119</v>
      </c>
      <c r="D43" s="432" t="s">
        <v>134</v>
      </c>
      <c r="E43" s="433"/>
      <c r="F43" s="433"/>
      <c r="G43" s="433"/>
      <c r="H43" s="433"/>
      <c r="I43" s="434"/>
      <c r="J43" s="121"/>
      <c r="K43" s="121"/>
      <c r="L43" s="121"/>
      <c r="M43" s="121"/>
      <c r="N43" s="121"/>
      <c r="O43" s="211"/>
    </row>
    <row r="44" spans="2:15" ht="13.5" thickBot="1">
      <c r="B44" s="217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8"/>
    </row>
    <row r="45" spans="2:15" ht="14.25" thickTop="1" thickBot="1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>
      <c r="B46" s="208"/>
      <c r="C46" s="250" t="s">
        <v>93</v>
      </c>
      <c r="D46" s="251"/>
      <c r="E46" s="251"/>
      <c r="F46" s="251"/>
      <c r="G46" s="251"/>
      <c r="H46" s="251"/>
      <c r="I46" s="251"/>
      <c r="J46" s="234"/>
      <c r="K46" s="234"/>
      <c r="L46" s="234"/>
      <c r="M46" s="234"/>
      <c r="N46" s="115"/>
      <c r="O46" s="209"/>
    </row>
    <row r="47" spans="2:15" ht="11.25" customHeight="1">
      <c r="B47" s="210"/>
      <c r="C47" s="252"/>
      <c r="D47" s="253"/>
      <c r="E47" s="253"/>
      <c r="F47" s="253"/>
      <c r="G47" s="253"/>
      <c r="H47" s="253"/>
      <c r="I47" s="253"/>
      <c r="J47" s="235"/>
      <c r="K47" s="235"/>
      <c r="L47" s="235"/>
      <c r="M47" s="235"/>
      <c r="N47" s="116"/>
      <c r="O47" s="211"/>
    </row>
    <row r="48" spans="2:15" ht="196.5" customHeight="1" thickBot="1">
      <c r="B48" s="210"/>
      <c r="C48" s="435" t="s">
        <v>99</v>
      </c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189"/>
      <c r="O48" s="211"/>
    </row>
    <row r="49" spans="2:22" ht="14.25" thickTop="1">
      <c r="B49" s="210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9"/>
      <c r="P49" s="220"/>
      <c r="Q49" s="220"/>
      <c r="R49" s="220"/>
      <c r="S49" s="220"/>
      <c r="T49" s="221"/>
      <c r="U49" s="221"/>
      <c r="V49" s="221"/>
    </row>
    <row r="50" spans="2:22" ht="15.75">
      <c r="B50" s="210"/>
      <c r="C50" s="254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1"/>
    </row>
    <row r="51" spans="2:22" ht="8.25" customHeight="1" thickBot="1">
      <c r="B51" s="210"/>
      <c r="C51" s="255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1"/>
    </row>
    <row r="52" spans="2:22" ht="30" thickBot="1">
      <c r="B52" s="210"/>
      <c r="C52" s="256" t="s">
        <v>79</v>
      </c>
      <c r="D52" s="195" t="s">
        <v>44</v>
      </c>
      <c r="E52" s="256" t="s">
        <v>81</v>
      </c>
      <c r="F52" s="148"/>
      <c r="G52" s="121"/>
      <c r="I52" s="119"/>
      <c r="J52" s="121"/>
      <c r="K52" s="121"/>
      <c r="L52" s="121"/>
      <c r="O52" s="211"/>
    </row>
    <row r="53" spans="2:22" ht="15" thickBot="1">
      <c r="B53" s="210"/>
      <c r="C53" s="257"/>
      <c r="D53" s="121"/>
      <c r="E53" s="259"/>
      <c r="F53" s="121"/>
      <c r="G53" s="119"/>
      <c r="H53" s="119"/>
      <c r="I53" s="119"/>
      <c r="J53" s="121"/>
      <c r="K53" s="121"/>
      <c r="L53" s="121"/>
      <c r="M53" s="121"/>
      <c r="N53" s="121"/>
      <c r="O53" s="211"/>
    </row>
    <row r="54" spans="2:22" ht="30" thickBot="1">
      <c r="B54" s="210"/>
      <c r="C54" s="256" t="s">
        <v>80</v>
      </c>
      <c r="D54" s="195" t="s">
        <v>44</v>
      </c>
      <c r="E54" s="256" t="s">
        <v>82</v>
      </c>
      <c r="F54" s="148"/>
      <c r="G54" s="121"/>
      <c r="H54" s="119"/>
      <c r="I54" s="119"/>
      <c r="J54" s="121"/>
      <c r="K54" s="121"/>
      <c r="L54" s="121"/>
      <c r="M54" s="121"/>
      <c r="N54" s="121"/>
      <c r="O54" s="211"/>
    </row>
    <row r="55" spans="2:22" ht="15" customHeight="1">
      <c r="B55" s="210"/>
      <c r="C55" s="257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1"/>
    </row>
    <row r="56" spans="2:22" ht="14.25">
      <c r="B56" s="210"/>
      <c r="C56" s="245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1"/>
    </row>
    <row r="57" spans="2:22" ht="41.25" customHeight="1" thickBot="1">
      <c r="B57" s="210"/>
      <c r="C57" s="258" t="s">
        <v>34</v>
      </c>
      <c r="D57" s="260" t="s">
        <v>39</v>
      </c>
      <c r="E57" s="419" t="s">
        <v>20</v>
      </c>
      <c r="F57" s="419"/>
      <c r="G57" s="261">
        <v>2019</v>
      </c>
      <c r="H57" s="262">
        <f>G57+1</f>
        <v>2020</v>
      </c>
      <c r="I57" s="262">
        <f>H57+1</f>
        <v>2021</v>
      </c>
      <c r="J57" s="262">
        <f>I57+1</f>
        <v>2022</v>
      </c>
      <c r="K57" s="262">
        <f>J57+1</f>
        <v>2023</v>
      </c>
      <c r="L57" s="262">
        <f>K57+1</f>
        <v>2024</v>
      </c>
      <c r="M57" s="263" t="s">
        <v>41</v>
      </c>
      <c r="N57" s="263" t="str">
        <f>CONCATENATE("Sum of Revenues Prior to ",G$19)</f>
        <v>Sum of Revenues Prior to 2019</v>
      </c>
      <c r="O57" s="211"/>
    </row>
    <row r="58" spans="2:22" ht="15" thickBot="1">
      <c r="B58" s="210"/>
      <c r="C58" s="157"/>
      <c r="D58" s="158" t="s">
        <v>50</v>
      </c>
      <c r="E58" s="430"/>
      <c r="F58" s="431"/>
      <c r="G58" s="151"/>
      <c r="H58" s="151"/>
      <c r="I58" s="151"/>
      <c r="J58" s="151"/>
      <c r="K58" s="151"/>
      <c r="L58" s="151"/>
      <c r="M58" s="151"/>
      <c r="N58" s="193"/>
      <c r="O58" s="211"/>
    </row>
    <row r="59" spans="2:22" ht="15" thickBot="1">
      <c r="B59" s="210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3"/>
      <c r="O59" s="211"/>
    </row>
    <row r="60" spans="2:22" ht="15" hidden="1" thickBot="1">
      <c r="B60" s="210"/>
      <c r="C60" s="157"/>
      <c r="D60" s="158" t="s">
        <v>50</v>
      </c>
      <c r="E60" s="149"/>
      <c r="F60" s="150"/>
      <c r="G60" s="151"/>
      <c r="H60" s="151"/>
      <c r="I60" s="152"/>
      <c r="J60" s="308"/>
      <c r="K60" s="309"/>
      <c r="L60" s="309"/>
      <c r="M60" s="192"/>
      <c r="N60" s="193"/>
      <c r="O60" s="211"/>
    </row>
    <row r="61" spans="2:22" ht="15" hidden="1" thickBot="1">
      <c r="B61" s="210"/>
      <c r="C61" s="157"/>
      <c r="D61" s="158" t="s">
        <v>50</v>
      </c>
      <c r="E61" s="149"/>
      <c r="F61" s="150"/>
      <c r="G61" s="151"/>
      <c r="H61" s="151"/>
      <c r="I61" s="152"/>
      <c r="J61" s="151"/>
      <c r="K61" s="192"/>
      <c r="L61" s="192"/>
      <c r="M61" s="192"/>
      <c r="N61" s="193"/>
      <c r="O61" s="211"/>
    </row>
    <row r="62" spans="2:22" ht="15" hidden="1" thickBot="1">
      <c r="B62" s="210"/>
      <c r="C62" s="157"/>
      <c r="D62" s="158" t="s">
        <v>50</v>
      </c>
      <c r="E62" s="149"/>
      <c r="F62" s="150"/>
      <c r="G62" s="151"/>
      <c r="H62" s="151"/>
      <c r="I62" s="152"/>
      <c r="J62" s="151"/>
      <c r="K62" s="192"/>
      <c r="L62" s="192"/>
      <c r="M62" s="192"/>
      <c r="N62" s="193"/>
      <c r="O62" s="211"/>
    </row>
    <row r="63" spans="2:22" ht="15" hidden="1" thickBot="1">
      <c r="B63" s="210"/>
      <c r="C63" s="157"/>
      <c r="D63" s="158" t="s">
        <v>50</v>
      </c>
      <c r="E63" s="149"/>
      <c r="F63" s="150"/>
      <c r="G63" s="151"/>
      <c r="H63" s="151"/>
      <c r="I63" s="152"/>
      <c r="J63" s="151"/>
      <c r="K63" s="192"/>
      <c r="L63" s="192"/>
      <c r="M63" s="192"/>
      <c r="N63" s="193"/>
      <c r="O63" s="211"/>
    </row>
    <row r="64" spans="2:22" ht="13.5" thickBot="1">
      <c r="B64" s="210"/>
      <c r="C64" s="136"/>
      <c r="D64" s="136"/>
      <c r="E64" s="136"/>
      <c r="F64" s="136"/>
      <c r="G64" s="136"/>
      <c r="H64" s="136"/>
      <c r="I64" s="136"/>
      <c r="J64" s="137"/>
      <c r="K64" s="137"/>
      <c r="L64" s="137"/>
      <c r="M64" s="137"/>
      <c r="N64" s="116"/>
      <c r="O64" s="211"/>
    </row>
    <row r="65" spans="2:35" ht="13.5" thickTop="1">
      <c r="B65" s="210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1"/>
    </row>
    <row r="66" spans="2:35" ht="15.75">
      <c r="B66" s="210"/>
      <c r="C66" s="254" t="s">
        <v>94</v>
      </c>
      <c r="D66" s="253"/>
      <c r="E66" s="253"/>
      <c r="F66" s="253"/>
      <c r="G66" s="253"/>
      <c r="H66" s="253"/>
      <c r="I66" s="253"/>
      <c r="J66" s="235"/>
      <c r="K66" s="235"/>
      <c r="L66" s="235"/>
      <c r="M66" s="235"/>
      <c r="N66" s="116"/>
      <c r="O66" s="211"/>
    </row>
    <row r="67" spans="2:35" ht="7.5" customHeight="1">
      <c r="B67" s="210"/>
      <c r="C67" s="254"/>
      <c r="D67" s="253"/>
      <c r="E67" s="253"/>
      <c r="F67" s="253"/>
      <c r="G67" s="253"/>
      <c r="H67" s="253"/>
      <c r="I67" s="253"/>
      <c r="J67" s="235"/>
      <c r="K67" s="235"/>
      <c r="L67" s="235"/>
      <c r="M67" s="235"/>
      <c r="N67" s="116"/>
      <c r="O67" s="211"/>
    </row>
    <row r="68" spans="2:35" ht="15" customHeight="1">
      <c r="B68" s="210"/>
      <c r="C68" s="436" t="s">
        <v>84</v>
      </c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183"/>
      <c r="O68" s="222"/>
      <c r="P68" s="223"/>
      <c r="Q68" s="223"/>
      <c r="R68" s="223"/>
      <c r="S68" s="223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>
      <c r="B69" s="210"/>
      <c r="C69" s="409"/>
      <c r="D69" s="409"/>
      <c r="E69" s="409"/>
      <c r="F69" s="409"/>
      <c r="G69" s="264"/>
      <c r="H69" s="264"/>
      <c r="I69" s="264"/>
      <c r="J69" s="265"/>
      <c r="K69" s="265"/>
      <c r="L69" s="265"/>
      <c r="M69" s="265"/>
      <c r="N69" s="132"/>
      <c r="O69" s="211"/>
    </row>
    <row r="70" spans="2:35" ht="19.5" customHeight="1">
      <c r="B70" s="210"/>
      <c r="C70" s="266" t="s">
        <v>66</v>
      </c>
      <c r="D70" s="267"/>
      <c r="E70" s="267"/>
      <c r="F70" s="267"/>
      <c r="G70" s="264"/>
      <c r="H70" s="264"/>
      <c r="I70" s="264"/>
      <c r="J70" s="265"/>
      <c r="K70" s="265"/>
      <c r="L70" s="265"/>
      <c r="M70" s="265"/>
      <c r="N70" s="132"/>
      <c r="O70" s="211"/>
    </row>
    <row r="71" spans="2:35" ht="13.5" customHeight="1">
      <c r="B71" s="210"/>
      <c r="C71" s="268" t="s">
        <v>21</v>
      </c>
      <c r="D71" s="269"/>
      <c r="E71" s="428" t="s">
        <v>85</v>
      </c>
      <c r="F71" s="428"/>
      <c r="G71" s="428"/>
      <c r="H71" s="428"/>
      <c r="I71" s="428"/>
      <c r="J71" s="428"/>
      <c r="K71" s="428"/>
      <c r="L71" s="428"/>
      <c r="M71" s="428"/>
      <c r="N71" s="180"/>
      <c r="O71" s="211"/>
    </row>
    <row r="72" spans="2:35" ht="13.5" customHeight="1">
      <c r="B72" s="210"/>
      <c r="C72" s="268" t="s">
        <v>25</v>
      </c>
      <c r="D72" s="269"/>
      <c r="E72" s="413" t="s">
        <v>86</v>
      </c>
      <c r="F72" s="413"/>
      <c r="G72" s="413"/>
      <c r="H72" s="413"/>
      <c r="I72" s="413"/>
      <c r="J72" s="413"/>
      <c r="K72" s="413"/>
      <c r="L72" s="413"/>
      <c r="M72" s="413"/>
      <c r="N72" s="181"/>
      <c r="O72" s="211"/>
    </row>
    <row r="73" spans="2:35" ht="14.25">
      <c r="B73" s="210"/>
      <c r="C73" s="268" t="s">
        <v>53</v>
      </c>
      <c r="D73" s="269"/>
      <c r="E73" s="413" t="s">
        <v>87</v>
      </c>
      <c r="F73" s="393"/>
      <c r="G73" s="393"/>
      <c r="H73" s="393"/>
      <c r="I73" s="393"/>
      <c r="J73" s="393"/>
      <c r="K73" s="393"/>
      <c r="L73" s="393"/>
      <c r="M73" s="393"/>
      <c r="N73" s="179"/>
      <c r="O73" s="211"/>
    </row>
    <row r="74" spans="2:35" ht="14.25">
      <c r="B74" s="210"/>
      <c r="C74" s="426" t="s">
        <v>55</v>
      </c>
      <c r="D74" s="426"/>
      <c r="E74" s="413" t="s">
        <v>88</v>
      </c>
      <c r="F74" s="393"/>
      <c r="G74" s="393"/>
      <c r="H74" s="393"/>
      <c r="I74" s="393"/>
      <c r="J74" s="393"/>
      <c r="K74" s="393"/>
      <c r="L74" s="393"/>
      <c r="M74" s="393"/>
      <c r="N74" s="179"/>
      <c r="O74" s="211"/>
    </row>
    <row r="75" spans="2:35" ht="14.25" customHeight="1">
      <c r="B75" s="210"/>
      <c r="C75" s="425" t="s">
        <v>56</v>
      </c>
      <c r="D75" s="425"/>
      <c r="E75" s="413" t="s">
        <v>89</v>
      </c>
      <c r="F75" s="413"/>
      <c r="G75" s="413"/>
      <c r="H75" s="413"/>
      <c r="I75" s="413"/>
      <c r="J75" s="413"/>
      <c r="K75" s="413"/>
      <c r="L75" s="413"/>
      <c r="M75" s="413"/>
      <c r="N75" s="181"/>
      <c r="O75" s="211"/>
    </row>
    <row r="76" spans="2:35" ht="14.25">
      <c r="B76" s="210"/>
      <c r="C76" s="426" t="s">
        <v>57</v>
      </c>
      <c r="D76" s="426"/>
      <c r="E76" s="413"/>
      <c r="F76" s="393"/>
      <c r="G76" s="393"/>
      <c r="H76" s="393"/>
      <c r="I76" s="393"/>
      <c r="J76" s="393"/>
      <c r="K76" s="393"/>
      <c r="L76" s="393"/>
      <c r="M76" s="393"/>
      <c r="N76" s="179"/>
      <c r="O76" s="211"/>
    </row>
    <row r="77" spans="2:35" ht="15" customHeight="1">
      <c r="B77" s="210"/>
      <c r="C77" s="427" t="s">
        <v>26</v>
      </c>
      <c r="D77" s="427"/>
      <c r="E77" s="413" t="s">
        <v>90</v>
      </c>
      <c r="F77" s="393"/>
      <c r="G77" s="393"/>
      <c r="H77" s="393"/>
      <c r="I77" s="393"/>
      <c r="J77" s="393"/>
      <c r="K77" s="393"/>
      <c r="L77" s="393"/>
      <c r="M77" s="393"/>
      <c r="N77" s="179"/>
      <c r="O77" s="211"/>
    </row>
    <row r="78" spans="2:35" ht="14.25">
      <c r="B78" s="210"/>
      <c r="C78" s="267"/>
      <c r="D78" s="267"/>
      <c r="E78" s="270"/>
      <c r="F78" s="270"/>
      <c r="G78" s="244"/>
      <c r="H78" s="244"/>
      <c r="I78" s="244"/>
      <c r="J78" s="271"/>
      <c r="K78" s="271"/>
      <c r="L78" s="271"/>
      <c r="M78" s="271"/>
      <c r="N78" s="133"/>
      <c r="O78" s="211"/>
    </row>
    <row r="79" spans="2:35" ht="15.75" thickBot="1">
      <c r="B79" s="210"/>
      <c r="C79" s="272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1"/>
    </row>
    <row r="80" spans="2:35" ht="15" thickBot="1">
      <c r="B80" s="210"/>
      <c r="C80" s="243" t="s">
        <v>18</v>
      </c>
      <c r="D80" s="121"/>
      <c r="E80" s="156" t="s">
        <v>159</v>
      </c>
      <c r="F80" s="121"/>
      <c r="G80" s="243" t="s">
        <v>11</v>
      </c>
      <c r="H80" s="119"/>
      <c r="I80" s="159" t="s">
        <v>164</v>
      </c>
      <c r="J80" s="121"/>
      <c r="K80" s="121"/>
      <c r="L80" s="121"/>
      <c r="M80" s="121"/>
      <c r="N80" s="121"/>
      <c r="O80" s="211"/>
    </row>
    <row r="81" spans="2:15" ht="43.5" thickBot="1">
      <c r="B81" s="210"/>
      <c r="C81" s="399" t="s">
        <v>40</v>
      </c>
      <c r="D81" s="399"/>
      <c r="E81" s="400" t="s">
        <v>22</v>
      </c>
      <c r="F81" s="400"/>
      <c r="G81" s="261">
        <f>$G$57</f>
        <v>2019</v>
      </c>
      <c r="H81" s="262">
        <f>G81+1</f>
        <v>2020</v>
      </c>
      <c r="I81" s="262">
        <f>H81+1</f>
        <v>2021</v>
      </c>
      <c r="J81" s="262">
        <f>I81+1</f>
        <v>2022</v>
      </c>
      <c r="K81" s="262">
        <f>J81+1</f>
        <v>2023</v>
      </c>
      <c r="L81" s="262">
        <f>K81+1</f>
        <v>2024</v>
      </c>
      <c r="M81" s="263" t="s">
        <v>41</v>
      </c>
      <c r="N81" s="263" t="str">
        <f>CONCATENATE("Sum of Expenditures Prior to ",G$19)</f>
        <v>Sum of Expenditures Prior to 2019</v>
      </c>
      <c r="O81" s="211"/>
    </row>
    <row r="82" spans="2:15" ht="15" thickBot="1">
      <c r="B82" s="210"/>
      <c r="C82" s="273" t="s">
        <v>21</v>
      </c>
      <c r="D82" s="274"/>
      <c r="E82" s="153"/>
      <c r="F82" s="154"/>
      <c r="G82" s="155"/>
      <c r="H82" s="151"/>
      <c r="I82" s="152"/>
      <c r="J82" s="151"/>
      <c r="K82" s="151"/>
      <c r="L82" s="151"/>
      <c r="M82" s="151"/>
      <c r="N82" s="193"/>
      <c r="O82" s="211"/>
    </row>
    <row r="83" spans="2:15" ht="15" thickBot="1">
      <c r="B83" s="210"/>
      <c r="C83" s="273" t="s">
        <v>25</v>
      </c>
      <c r="D83" s="274"/>
      <c r="E83" s="153"/>
      <c r="F83" s="154"/>
      <c r="G83" s="155"/>
      <c r="H83" s="151"/>
      <c r="I83" s="152"/>
      <c r="J83" s="151"/>
      <c r="K83" s="151"/>
      <c r="L83" s="151"/>
      <c r="M83" s="151"/>
      <c r="N83" s="193"/>
      <c r="O83" s="211"/>
    </row>
    <row r="84" spans="2:15" ht="15" thickBot="1">
      <c r="B84" s="210"/>
      <c r="C84" s="273" t="s">
        <v>53</v>
      </c>
      <c r="D84" s="274"/>
      <c r="E84" s="153" t="s">
        <v>167</v>
      </c>
      <c r="F84" s="154"/>
      <c r="G84" s="155">
        <v>10950</v>
      </c>
      <c r="H84" s="151">
        <v>22233</v>
      </c>
      <c r="I84" s="152">
        <v>22900</v>
      </c>
      <c r="J84" s="151">
        <v>23587</v>
      </c>
      <c r="K84" s="151">
        <v>24295</v>
      </c>
      <c r="L84" s="151">
        <v>12329</v>
      </c>
      <c r="M84" s="151"/>
      <c r="N84" s="193"/>
      <c r="O84" s="211"/>
    </row>
    <row r="85" spans="2:15" ht="14.25" customHeight="1" thickBot="1">
      <c r="B85" s="210"/>
      <c r="C85" s="410" t="s">
        <v>55</v>
      </c>
      <c r="D85" s="411"/>
      <c r="E85" s="153"/>
      <c r="F85" s="154"/>
      <c r="G85" s="155"/>
      <c r="H85" s="151"/>
      <c r="I85" s="152"/>
      <c r="J85" s="151"/>
      <c r="K85" s="151"/>
      <c r="L85" s="151"/>
      <c r="M85" s="151"/>
      <c r="N85" s="193"/>
      <c r="O85" s="211"/>
    </row>
    <row r="86" spans="2:15" ht="15" customHeight="1" thickBot="1">
      <c r="B86" s="210"/>
      <c r="C86" s="414" t="s">
        <v>56</v>
      </c>
      <c r="D86" s="415"/>
      <c r="E86" s="153"/>
      <c r="F86" s="154"/>
      <c r="G86" s="155"/>
      <c r="H86" s="151"/>
      <c r="I86" s="152"/>
      <c r="J86" s="151"/>
      <c r="K86" s="151"/>
      <c r="L86" s="151"/>
      <c r="M86" s="151"/>
      <c r="N86" s="193"/>
      <c r="O86" s="211"/>
    </row>
    <row r="87" spans="2:15" ht="14.25" customHeight="1" thickBot="1">
      <c r="B87" s="210"/>
      <c r="C87" s="410" t="s">
        <v>57</v>
      </c>
      <c r="D87" s="411"/>
      <c r="E87" s="153"/>
      <c r="F87" s="154"/>
      <c r="G87" s="155"/>
      <c r="H87" s="151"/>
      <c r="I87" s="152"/>
      <c r="J87" s="151"/>
      <c r="K87" s="151"/>
      <c r="L87" s="151"/>
      <c r="M87" s="151"/>
      <c r="N87" s="193"/>
      <c r="O87" s="211"/>
    </row>
    <row r="88" spans="2:15" ht="15" thickBot="1">
      <c r="B88" s="210"/>
      <c r="C88" s="416" t="s">
        <v>26</v>
      </c>
      <c r="D88" s="417"/>
      <c r="E88" s="153"/>
      <c r="F88" s="154"/>
      <c r="G88" s="155"/>
      <c r="H88" s="151"/>
      <c r="I88" s="152"/>
      <c r="J88" s="151"/>
      <c r="K88" s="151"/>
      <c r="L88" s="151"/>
      <c r="M88" s="151"/>
      <c r="N88" s="193"/>
      <c r="O88" s="211"/>
    </row>
    <row r="89" spans="2:15" ht="14.25">
      <c r="B89" s="210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1"/>
    </row>
    <row r="90" spans="2:15" ht="15.75" thickBot="1">
      <c r="B90" s="210"/>
      <c r="C90" s="272" t="s">
        <v>45</v>
      </c>
      <c r="D90" s="259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1"/>
    </row>
    <row r="91" spans="2:15" ht="15" thickBot="1">
      <c r="B91" s="210"/>
      <c r="C91" s="243" t="s">
        <v>18</v>
      </c>
      <c r="D91" s="259"/>
      <c r="E91" s="156"/>
      <c r="F91" s="121"/>
      <c r="G91" s="243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1"/>
    </row>
    <row r="92" spans="2:15" ht="43.5" thickBot="1">
      <c r="B92" s="210"/>
      <c r="C92" s="399" t="s">
        <v>40</v>
      </c>
      <c r="D92" s="399"/>
      <c r="E92" s="400" t="s">
        <v>22</v>
      </c>
      <c r="F92" s="400"/>
      <c r="G92" s="261">
        <f>$G$57</f>
        <v>2019</v>
      </c>
      <c r="H92" s="262">
        <f>G92+1</f>
        <v>2020</v>
      </c>
      <c r="I92" s="262">
        <f>H92+1</f>
        <v>2021</v>
      </c>
      <c r="J92" s="262">
        <f>I92+1</f>
        <v>2022</v>
      </c>
      <c r="K92" s="262">
        <f>J92+1</f>
        <v>2023</v>
      </c>
      <c r="L92" s="262">
        <f>K92+1</f>
        <v>2024</v>
      </c>
      <c r="M92" s="263" t="s">
        <v>41</v>
      </c>
      <c r="N92" s="263" t="str">
        <f>CONCATENATE("Sum of Expenditures Prior to ",G$19)</f>
        <v>Sum of Expenditures Prior to 2019</v>
      </c>
      <c r="O92" s="211"/>
    </row>
    <row r="93" spans="2:15" ht="15" thickBot="1">
      <c r="B93" s="210"/>
      <c r="C93" s="273" t="s">
        <v>21</v>
      </c>
      <c r="D93" s="274"/>
      <c r="E93" s="153"/>
      <c r="F93" s="154"/>
      <c r="G93" s="155"/>
      <c r="H93" s="151"/>
      <c r="I93" s="152"/>
      <c r="J93" s="151"/>
      <c r="K93" s="151"/>
      <c r="L93" s="151"/>
      <c r="M93" s="151"/>
      <c r="N93" s="193"/>
      <c r="O93" s="211"/>
    </row>
    <row r="94" spans="2:15" ht="15" thickBot="1">
      <c r="B94" s="210"/>
      <c r="C94" s="273" t="s">
        <v>25</v>
      </c>
      <c r="D94" s="274"/>
      <c r="E94" s="153"/>
      <c r="F94" s="154"/>
      <c r="G94" s="155"/>
      <c r="H94" s="151"/>
      <c r="I94" s="152"/>
      <c r="J94" s="151"/>
      <c r="K94" s="151"/>
      <c r="L94" s="151"/>
      <c r="M94" s="151"/>
      <c r="N94" s="193"/>
      <c r="O94" s="211"/>
    </row>
    <row r="95" spans="2:15" ht="15" thickBot="1">
      <c r="B95" s="210"/>
      <c r="C95" s="273" t="s">
        <v>53</v>
      </c>
      <c r="D95" s="274"/>
      <c r="E95" s="153"/>
      <c r="F95" s="154"/>
      <c r="G95" s="155"/>
      <c r="H95" s="151"/>
      <c r="I95" s="152"/>
      <c r="J95" s="151"/>
      <c r="K95" s="151"/>
      <c r="L95" s="151"/>
      <c r="M95" s="151"/>
      <c r="N95" s="193"/>
      <c r="O95" s="211"/>
    </row>
    <row r="96" spans="2:15" ht="15" thickBot="1">
      <c r="B96" s="210"/>
      <c r="C96" s="410" t="s">
        <v>55</v>
      </c>
      <c r="D96" s="411"/>
      <c r="E96" s="153"/>
      <c r="F96" s="154"/>
      <c r="G96" s="155"/>
      <c r="H96" s="151"/>
      <c r="I96" s="152"/>
      <c r="J96" s="151"/>
      <c r="K96" s="151"/>
      <c r="L96" s="151"/>
      <c r="M96" s="151"/>
      <c r="N96" s="193"/>
      <c r="O96" s="211"/>
    </row>
    <row r="97" spans="2:15" ht="15" thickBot="1">
      <c r="B97" s="210"/>
      <c r="C97" s="414" t="s">
        <v>56</v>
      </c>
      <c r="D97" s="415"/>
      <c r="E97" s="153"/>
      <c r="F97" s="154"/>
      <c r="G97" s="155"/>
      <c r="H97" s="151"/>
      <c r="I97" s="152"/>
      <c r="J97" s="151"/>
      <c r="K97" s="151"/>
      <c r="L97" s="151"/>
      <c r="M97" s="151"/>
      <c r="N97" s="193"/>
      <c r="O97" s="211"/>
    </row>
    <row r="98" spans="2:15" ht="15" thickBot="1">
      <c r="B98" s="210"/>
      <c r="C98" s="410" t="s">
        <v>57</v>
      </c>
      <c r="D98" s="411"/>
      <c r="E98" s="153"/>
      <c r="F98" s="154"/>
      <c r="G98" s="155"/>
      <c r="H98" s="151"/>
      <c r="I98" s="152"/>
      <c r="J98" s="151"/>
      <c r="K98" s="151"/>
      <c r="L98" s="151"/>
      <c r="M98" s="151"/>
      <c r="N98" s="193"/>
      <c r="O98" s="211"/>
    </row>
    <row r="99" spans="2:15" ht="15" thickBot="1">
      <c r="B99" s="210"/>
      <c r="C99" s="416" t="s">
        <v>26</v>
      </c>
      <c r="D99" s="417"/>
      <c r="E99" s="153"/>
      <c r="F99" s="154"/>
      <c r="G99" s="155"/>
      <c r="H99" s="151"/>
      <c r="I99" s="152"/>
      <c r="J99" s="151"/>
      <c r="K99" s="151"/>
      <c r="L99" s="151"/>
      <c r="M99" s="151"/>
      <c r="N99" s="193"/>
      <c r="O99" s="211"/>
    </row>
    <row r="100" spans="2:15" ht="14.25" hidden="1">
      <c r="B100" s="210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1"/>
    </row>
    <row r="101" spans="2:15" ht="15.75" hidden="1" thickBot="1">
      <c r="B101" s="210"/>
      <c r="C101" s="272" t="s">
        <v>46</v>
      </c>
      <c r="D101" s="259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1"/>
    </row>
    <row r="102" spans="2:15" ht="15" hidden="1" thickBot="1">
      <c r="B102" s="210"/>
      <c r="C102" s="243" t="s">
        <v>18</v>
      </c>
      <c r="D102" s="259"/>
      <c r="E102" s="156"/>
      <c r="F102" s="121"/>
      <c r="G102" s="243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1"/>
    </row>
    <row r="103" spans="2:15" ht="43.5" hidden="1" thickBot="1">
      <c r="B103" s="210"/>
      <c r="C103" s="399" t="s">
        <v>40</v>
      </c>
      <c r="D103" s="399"/>
      <c r="E103" s="400" t="s">
        <v>22</v>
      </c>
      <c r="F103" s="400"/>
      <c r="G103" s="261">
        <f>$G$57</f>
        <v>2019</v>
      </c>
      <c r="H103" s="262">
        <f>G103+1</f>
        <v>2020</v>
      </c>
      <c r="I103" s="262">
        <f>H103+1</f>
        <v>2021</v>
      </c>
      <c r="J103" s="262">
        <f>I103+1</f>
        <v>2022</v>
      </c>
      <c r="K103" s="262"/>
      <c r="L103" s="262"/>
      <c r="M103" s="263" t="s">
        <v>41</v>
      </c>
      <c r="N103" s="263" t="str">
        <f>CONCATENATE("Sum of Expenditures Prior to ",G$19)</f>
        <v>Sum of Expenditures Prior to 2019</v>
      </c>
      <c r="O103" s="211"/>
    </row>
    <row r="104" spans="2:15" ht="15" hidden="1" thickBot="1">
      <c r="B104" s="210"/>
      <c r="C104" s="273" t="s">
        <v>21</v>
      </c>
      <c r="D104" s="274"/>
      <c r="E104" s="153"/>
      <c r="F104" s="154"/>
      <c r="G104" s="155"/>
      <c r="H104" s="151"/>
      <c r="I104" s="152"/>
      <c r="J104" s="151"/>
      <c r="K104" s="151"/>
      <c r="L104" s="151"/>
      <c r="M104" s="151"/>
      <c r="N104" s="193"/>
      <c r="O104" s="211"/>
    </row>
    <row r="105" spans="2:15" ht="15" hidden="1" thickBot="1">
      <c r="B105" s="210"/>
      <c r="C105" s="273" t="s">
        <v>25</v>
      </c>
      <c r="D105" s="274"/>
      <c r="E105" s="153"/>
      <c r="F105" s="154"/>
      <c r="G105" s="155"/>
      <c r="H105" s="151"/>
      <c r="I105" s="152"/>
      <c r="J105" s="151"/>
      <c r="K105" s="151"/>
      <c r="L105" s="151"/>
      <c r="M105" s="151"/>
      <c r="N105" s="193"/>
      <c r="O105" s="211"/>
    </row>
    <row r="106" spans="2:15" ht="15" hidden="1" thickBot="1">
      <c r="B106" s="210"/>
      <c r="C106" s="273" t="s">
        <v>53</v>
      </c>
      <c r="D106" s="274"/>
      <c r="E106" s="153"/>
      <c r="F106" s="154"/>
      <c r="G106" s="155"/>
      <c r="H106" s="151"/>
      <c r="I106" s="152"/>
      <c r="J106" s="151"/>
      <c r="K106" s="151"/>
      <c r="L106" s="151"/>
      <c r="M106" s="151"/>
      <c r="N106" s="193"/>
      <c r="O106" s="211"/>
    </row>
    <row r="107" spans="2:15" ht="15" hidden="1" thickBot="1">
      <c r="B107" s="210"/>
      <c r="C107" s="410" t="s">
        <v>55</v>
      </c>
      <c r="D107" s="411"/>
      <c r="E107" s="153"/>
      <c r="F107" s="154"/>
      <c r="G107" s="155"/>
      <c r="H107" s="151"/>
      <c r="I107" s="152"/>
      <c r="J107" s="151"/>
      <c r="K107" s="151"/>
      <c r="L107" s="151"/>
      <c r="M107" s="151"/>
      <c r="N107" s="193"/>
      <c r="O107" s="211"/>
    </row>
    <row r="108" spans="2:15" ht="15" hidden="1" thickBot="1">
      <c r="B108" s="210"/>
      <c r="C108" s="414" t="s">
        <v>56</v>
      </c>
      <c r="D108" s="415"/>
      <c r="E108" s="153"/>
      <c r="F108" s="154"/>
      <c r="G108" s="155"/>
      <c r="H108" s="151"/>
      <c r="I108" s="152"/>
      <c r="J108" s="151"/>
      <c r="K108" s="151"/>
      <c r="L108" s="151"/>
      <c r="M108" s="151"/>
      <c r="N108" s="193"/>
      <c r="O108" s="211"/>
    </row>
    <row r="109" spans="2:15" ht="15" hidden="1" thickBot="1">
      <c r="B109" s="210"/>
      <c r="C109" s="410" t="s">
        <v>57</v>
      </c>
      <c r="D109" s="411"/>
      <c r="E109" s="153"/>
      <c r="F109" s="154"/>
      <c r="G109" s="155"/>
      <c r="H109" s="151"/>
      <c r="I109" s="152"/>
      <c r="J109" s="151"/>
      <c r="K109" s="151"/>
      <c r="L109" s="151"/>
      <c r="M109" s="151"/>
      <c r="N109" s="193"/>
      <c r="O109" s="211"/>
    </row>
    <row r="110" spans="2:15" ht="15" hidden="1" thickBot="1">
      <c r="B110" s="210"/>
      <c r="C110" s="416" t="s">
        <v>26</v>
      </c>
      <c r="D110" s="417"/>
      <c r="E110" s="153"/>
      <c r="F110" s="154"/>
      <c r="G110" s="155"/>
      <c r="H110" s="151"/>
      <c r="I110" s="152"/>
      <c r="J110" s="151"/>
      <c r="K110" s="151"/>
      <c r="L110" s="151"/>
      <c r="M110" s="151"/>
      <c r="N110" s="193"/>
      <c r="O110" s="211"/>
    </row>
    <row r="111" spans="2:15" ht="14.25" hidden="1">
      <c r="B111" s="210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1"/>
    </row>
    <row r="112" spans="2:15" ht="13.5" hidden="1" thickBot="1">
      <c r="B112" s="210"/>
      <c r="C112" s="275" t="s">
        <v>47</v>
      </c>
      <c r="D112" s="235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1"/>
    </row>
    <row r="113" spans="2:15" ht="15" hidden="1" thickBot="1">
      <c r="B113" s="210"/>
      <c r="C113" s="276" t="s">
        <v>18</v>
      </c>
      <c r="D113" s="235"/>
      <c r="E113" s="172"/>
      <c r="F113" s="116"/>
      <c r="G113" s="243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1"/>
    </row>
    <row r="114" spans="2:15" ht="43.5" hidden="1" thickBot="1">
      <c r="B114" s="210"/>
      <c r="C114" s="399" t="s">
        <v>40</v>
      </c>
      <c r="D114" s="399"/>
      <c r="E114" s="400" t="s">
        <v>22</v>
      </c>
      <c r="F114" s="400"/>
      <c r="G114" s="280">
        <f>$G$57</f>
        <v>2019</v>
      </c>
      <c r="H114" s="281">
        <f>G114+1</f>
        <v>2020</v>
      </c>
      <c r="I114" s="281">
        <f>H114+1</f>
        <v>2021</v>
      </c>
      <c r="J114" s="281">
        <f>I114+1</f>
        <v>2022</v>
      </c>
      <c r="K114" s="281"/>
      <c r="L114" s="281"/>
      <c r="M114" s="282" t="s">
        <v>41</v>
      </c>
      <c r="N114" s="263" t="str">
        <f>CONCATENATE("Sum of Expenditures Prior to ",G$19)</f>
        <v>Sum of Expenditures Prior to 2019</v>
      </c>
      <c r="O114" s="211"/>
    </row>
    <row r="115" spans="2:15" ht="15" hidden="1" thickBot="1">
      <c r="B115" s="210"/>
      <c r="C115" s="277" t="s">
        <v>21</v>
      </c>
      <c r="D115" s="278"/>
      <c r="E115" s="170"/>
      <c r="F115" s="171"/>
      <c r="G115" s="155"/>
      <c r="H115" s="151"/>
      <c r="I115" s="152"/>
      <c r="J115" s="151"/>
      <c r="K115" s="151"/>
      <c r="L115" s="151"/>
      <c r="M115" s="151"/>
      <c r="N115" s="193"/>
      <c r="O115" s="211"/>
    </row>
    <row r="116" spans="2:15" ht="15" hidden="1" thickBot="1">
      <c r="B116" s="210"/>
      <c r="C116" s="277" t="s">
        <v>25</v>
      </c>
      <c r="D116" s="278"/>
      <c r="E116" s="170"/>
      <c r="F116" s="171"/>
      <c r="G116" s="155"/>
      <c r="H116" s="151"/>
      <c r="I116" s="152"/>
      <c r="J116" s="151"/>
      <c r="K116" s="151"/>
      <c r="L116" s="151"/>
      <c r="M116" s="151"/>
      <c r="N116" s="193"/>
      <c r="O116" s="211"/>
    </row>
    <row r="117" spans="2:15" ht="15" hidden="1" thickBot="1">
      <c r="B117" s="210"/>
      <c r="C117" s="277" t="s">
        <v>53</v>
      </c>
      <c r="D117" s="278"/>
      <c r="E117" s="170"/>
      <c r="F117" s="171"/>
      <c r="G117" s="155"/>
      <c r="H117" s="151"/>
      <c r="I117" s="152"/>
      <c r="J117" s="151"/>
      <c r="K117" s="151"/>
      <c r="L117" s="151"/>
      <c r="M117" s="151"/>
      <c r="N117" s="193"/>
      <c r="O117" s="211"/>
    </row>
    <row r="118" spans="2:15" ht="15" hidden="1" thickBot="1">
      <c r="B118" s="210"/>
      <c r="C118" s="401" t="s">
        <v>55</v>
      </c>
      <c r="D118" s="402"/>
      <c r="E118" s="170"/>
      <c r="F118" s="171"/>
      <c r="G118" s="155"/>
      <c r="H118" s="151"/>
      <c r="I118" s="152"/>
      <c r="J118" s="151"/>
      <c r="K118" s="151"/>
      <c r="L118" s="151"/>
      <c r="M118" s="151"/>
      <c r="N118" s="193"/>
      <c r="O118" s="211"/>
    </row>
    <row r="119" spans="2:15" ht="15" hidden="1" thickBot="1">
      <c r="B119" s="210"/>
      <c r="C119" s="403" t="s">
        <v>56</v>
      </c>
      <c r="D119" s="404"/>
      <c r="E119" s="170"/>
      <c r="F119" s="171"/>
      <c r="G119" s="155"/>
      <c r="H119" s="151"/>
      <c r="I119" s="152"/>
      <c r="J119" s="151"/>
      <c r="K119" s="151"/>
      <c r="L119" s="151"/>
      <c r="M119" s="151"/>
      <c r="N119" s="193"/>
      <c r="O119" s="211"/>
    </row>
    <row r="120" spans="2:15" ht="15" hidden="1" thickBot="1">
      <c r="B120" s="210"/>
      <c r="C120" s="401" t="s">
        <v>57</v>
      </c>
      <c r="D120" s="402"/>
      <c r="E120" s="170"/>
      <c r="F120" s="171"/>
      <c r="G120" s="155"/>
      <c r="H120" s="151"/>
      <c r="I120" s="152"/>
      <c r="J120" s="151"/>
      <c r="K120" s="151"/>
      <c r="L120" s="151"/>
      <c r="M120" s="151"/>
      <c r="N120" s="193"/>
      <c r="O120" s="211"/>
    </row>
    <row r="121" spans="2:15" ht="15" hidden="1" thickBot="1">
      <c r="B121" s="210"/>
      <c r="C121" s="405" t="s">
        <v>26</v>
      </c>
      <c r="D121" s="406"/>
      <c r="E121" s="170"/>
      <c r="F121" s="171"/>
      <c r="G121" s="155"/>
      <c r="H121" s="151"/>
      <c r="I121" s="152"/>
      <c r="J121" s="151"/>
      <c r="K121" s="151"/>
      <c r="L121" s="151"/>
      <c r="M121" s="151"/>
      <c r="N121" s="193"/>
      <c r="O121" s="211"/>
    </row>
    <row r="122" spans="2:15" ht="13.5" hidden="1">
      <c r="B122" s="210"/>
      <c r="C122" s="279"/>
      <c r="D122" s="279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1"/>
    </row>
    <row r="123" spans="2:15" ht="13.5" hidden="1" thickBot="1">
      <c r="B123" s="210"/>
      <c r="C123" s="275" t="s">
        <v>58</v>
      </c>
      <c r="D123" s="235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1"/>
    </row>
    <row r="124" spans="2:15" ht="15" hidden="1" thickBot="1">
      <c r="B124" s="210"/>
      <c r="C124" s="276" t="s">
        <v>18</v>
      </c>
      <c r="D124" s="235"/>
      <c r="E124" s="172"/>
      <c r="F124" s="116"/>
      <c r="G124" s="243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1"/>
    </row>
    <row r="125" spans="2:15" ht="43.5" hidden="1" thickBot="1">
      <c r="B125" s="210"/>
      <c r="C125" s="399" t="s">
        <v>40</v>
      </c>
      <c r="D125" s="399"/>
      <c r="E125" s="400" t="s">
        <v>22</v>
      </c>
      <c r="F125" s="400"/>
      <c r="G125" s="280">
        <f>$G$57</f>
        <v>2019</v>
      </c>
      <c r="H125" s="281">
        <f>G125+1</f>
        <v>2020</v>
      </c>
      <c r="I125" s="281">
        <f>H125+1</f>
        <v>2021</v>
      </c>
      <c r="J125" s="281">
        <f>I125+1</f>
        <v>2022</v>
      </c>
      <c r="K125" s="281"/>
      <c r="L125" s="281"/>
      <c r="M125" s="282" t="s">
        <v>41</v>
      </c>
      <c r="N125" s="263" t="str">
        <f>CONCATENATE("Sum of Expenditures Prior to ",G$19)</f>
        <v>Sum of Expenditures Prior to 2019</v>
      </c>
      <c r="O125" s="211"/>
    </row>
    <row r="126" spans="2:15" ht="15" hidden="1" thickBot="1">
      <c r="B126" s="210"/>
      <c r="C126" s="277" t="s">
        <v>21</v>
      </c>
      <c r="D126" s="278"/>
      <c r="E126" s="170"/>
      <c r="F126" s="171"/>
      <c r="G126" s="155"/>
      <c r="H126" s="151"/>
      <c r="I126" s="152"/>
      <c r="J126" s="151"/>
      <c r="K126" s="151"/>
      <c r="L126" s="151"/>
      <c r="M126" s="151"/>
      <c r="N126" s="193"/>
      <c r="O126" s="211"/>
    </row>
    <row r="127" spans="2:15" ht="15" hidden="1" thickBot="1">
      <c r="B127" s="210"/>
      <c r="C127" s="277" t="s">
        <v>25</v>
      </c>
      <c r="D127" s="278"/>
      <c r="E127" s="170"/>
      <c r="F127" s="171"/>
      <c r="G127" s="155"/>
      <c r="H127" s="151"/>
      <c r="I127" s="152"/>
      <c r="J127" s="151"/>
      <c r="K127" s="151"/>
      <c r="L127" s="151"/>
      <c r="M127" s="151"/>
      <c r="N127" s="193"/>
      <c r="O127" s="211"/>
    </row>
    <row r="128" spans="2:15" ht="15" hidden="1" thickBot="1">
      <c r="B128" s="210"/>
      <c r="C128" s="277" t="s">
        <v>53</v>
      </c>
      <c r="D128" s="278"/>
      <c r="E128" s="170"/>
      <c r="F128" s="171"/>
      <c r="G128" s="155"/>
      <c r="H128" s="151"/>
      <c r="I128" s="152"/>
      <c r="J128" s="151"/>
      <c r="K128" s="151"/>
      <c r="L128" s="151"/>
      <c r="M128" s="151"/>
      <c r="N128" s="193"/>
      <c r="O128" s="211"/>
    </row>
    <row r="129" spans="2:15" ht="15" hidden="1" thickBot="1">
      <c r="B129" s="210"/>
      <c r="C129" s="401" t="s">
        <v>55</v>
      </c>
      <c r="D129" s="402"/>
      <c r="E129" s="170"/>
      <c r="F129" s="171"/>
      <c r="G129" s="155"/>
      <c r="H129" s="151"/>
      <c r="I129" s="152"/>
      <c r="J129" s="151"/>
      <c r="K129" s="151"/>
      <c r="L129" s="151"/>
      <c r="M129" s="151"/>
      <c r="N129" s="193"/>
      <c r="O129" s="211"/>
    </row>
    <row r="130" spans="2:15" ht="15" hidden="1" thickBot="1">
      <c r="B130" s="210"/>
      <c r="C130" s="403" t="s">
        <v>56</v>
      </c>
      <c r="D130" s="404"/>
      <c r="E130" s="170"/>
      <c r="F130" s="171"/>
      <c r="G130" s="155"/>
      <c r="H130" s="151"/>
      <c r="I130" s="152"/>
      <c r="J130" s="151"/>
      <c r="K130" s="151"/>
      <c r="L130" s="151"/>
      <c r="M130" s="151"/>
      <c r="N130" s="193"/>
      <c r="O130" s="211"/>
    </row>
    <row r="131" spans="2:15" ht="15" hidden="1" thickBot="1">
      <c r="B131" s="210"/>
      <c r="C131" s="401" t="s">
        <v>57</v>
      </c>
      <c r="D131" s="402"/>
      <c r="E131" s="170"/>
      <c r="F131" s="171"/>
      <c r="G131" s="155"/>
      <c r="H131" s="151"/>
      <c r="I131" s="152"/>
      <c r="J131" s="151"/>
      <c r="K131" s="151"/>
      <c r="L131" s="151"/>
      <c r="M131" s="151"/>
      <c r="N131" s="193"/>
      <c r="O131" s="211"/>
    </row>
    <row r="132" spans="2:15" ht="15" hidden="1" thickBot="1">
      <c r="B132" s="210"/>
      <c r="C132" s="405" t="s">
        <v>26</v>
      </c>
      <c r="D132" s="406"/>
      <c r="E132" s="170"/>
      <c r="F132" s="171"/>
      <c r="G132" s="155"/>
      <c r="H132" s="151"/>
      <c r="I132" s="152"/>
      <c r="J132" s="151"/>
      <c r="K132" s="151"/>
      <c r="L132" s="151"/>
      <c r="M132" s="151"/>
      <c r="N132" s="193"/>
      <c r="O132" s="211"/>
    </row>
    <row r="133" spans="2:15" ht="13.5" hidden="1">
      <c r="B133" s="210"/>
      <c r="C133" s="279"/>
      <c r="D133" s="279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1"/>
    </row>
    <row r="134" spans="2:15" ht="13.5" hidden="1" thickBot="1">
      <c r="B134" s="210"/>
      <c r="C134" s="275" t="s">
        <v>59</v>
      </c>
      <c r="D134" s="235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1"/>
    </row>
    <row r="135" spans="2:15" ht="15" hidden="1" thickBot="1">
      <c r="B135" s="210"/>
      <c r="C135" s="276" t="s">
        <v>18</v>
      </c>
      <c r="D135" s="235"/>
      <c r="E135" s="172"/>
      <c r="F135" s="116"/>
      <c r="G135" s="243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1"/>
    </row>
    <row r="136" spans="2:15" ht="43.5" hidden="1" thickBot="1">
      <c r="B136" s="210"/>
      <c r="C136" s="399" t="s">
        <v>40</v>
      </c>
      <c r="D136" s="399"/>
      <c r="E136" s="400" t="s">
        <v>22</v>
      </c>
      <c r="F136" s="400"/>
      <c r="G136" s="280">
        <f>$G$57</f>
        <v>2019</v>
      </c>
      <c r="H136" s="281">
        <f>G136+1</f>
        <v>2020</v>
      </c>
      <c r="I136" s="281">
        <f>H136+1</f>
        <v>2021</v>
      </c>
      <c r="J136" s="281">
        <f>I136+1</f>
        <v>2022</v>
      </c>
      <c r="K136" s="281"/>
      <c r="L136" s="281"/>
      <c r="M136" s="282" t="s">
        <v>41</v>
      </c>
      <c r="N136" s="263" t="str">
        <f>CONCATENATE("Sum of Expenditures Prior to ",G$19)</f>
        <v>Sum of Expenditures Prior to 2019</v>
      </c>
      <c r="O136" s="211"/>
    </row>
    <row r="137" spans="2:15" ht="15" hidden="1" thickBot="1">
      <c r="B137" s="210"/>
      <c r="C137" s="277" t="s">
        <v>21</v>
      </c>
      <c r="D137" s="278"/>
      <c r="E137" s="170"/>
      <c r="F137" s="171"/>
      <c r="G137" s="155"/>
      <c r="H137" s="151"/>
      <c r="I137" s="152"/>
      <c r="J137" s="151"/>
      <c r="K137" s="151"/>
      <c r="L137" s="151"/>
      <c r="M137" s="151"/>
      <c r="N137" s="193"/>
      <c r="O137" s="211"/>
    </row>
    <row r="138" spans="2:15" ht="15" hidden="1" thickBot="1">
      <c r="B138" s="210"/>
      <c r="C138" s="277" t="s">
        <v>25</v>
      </c>
      <c r="D138" s="278"/>
      <c r="E138" s="170"/>
      <c r="F138" s="171"/>
      <c r="G138" s="155"/>
      <c r="H138" s="151"/>
      <c r="I138" s="152"/>
      <c r="J138" s="151"/>
      <c r="K138" s="151"/>
      <c r="L138" s="151"/>
      <c r="M138" s="151"/>
      <c r="N138" s="193"/>
      <c r="O138" s="211"/>
    </row>
    <row r="139" spans="2:15" ht="15" hidden="1" thickBot="1">
      <c r="B139" s="210"/>
      <c r="C139" s="277" t="s">
        <v>53</v>
      </c>
      <c r="D139" s="278"/>
      <c r="E139" s="170"/>
      <c r="F139" s="171"/>
      <c r="G139" s="155"/>
      <c r="H139" s="151"/>
      <c r="I139" s="152"/>
      <c r="J139" s="151"/>
      <c r="K139" s="151"/>
      <c r="L139" s="151"/>
      <c r="M139" s="151"/>
      <c r="N139" s="193"/>
      <c r="O139" s="211"/>
    </row>
    <row r="140" spans="2:15" ht="15" hidden="1" thickBot="1">
      <c r="B140" s="210"/>
      <c r="C140" s="401" t="s">
        <v>55</v>
      </c>
      <c r="D140" s="402"/>
      <c r="E140" s="170"/>
      <c r="F140" s="171"/>
      <c r="G140" s="155"/>
      <c r="H140" s="151"/>
      <c r="I140" s="152"/>
      <c r="J140" s="151"/>
      <c r="K140" s="151"/>
      <c r="L140" s="151"/>
      <c r="M140" s="151"/>
      <c r="N140" s="193"/>
      <c r="O140" s="211"/>
    </row>
    <row r="141" spans="2:15" ht="15" hidden="1" thickBot="1">
      <c r="B141" s="210"/>
      <c r="C141" s="403" t="s">
        <v>56</v>
      </c>
      <c r="D141" s="404"/>
      <c r="E141" s="170"/>
      <c r="F141" s="171"/>
      <c r="G141" s="155"/>
      <c r="H141" s="151"/>
      <c r="I141" s="152"/>
      <c r="J141" s="151"/>
      <c r="K141" s="151"/>
      <c r="L141" s="151"/>
      <c r="M141" s="151"/>
      <c r="N141" s="193"/>
      <c r="O141" s="211"/>
    </row>
    <row r="142" spans="2:15" ht="15" hidden="1" thickBot="1">
      <c r="B142" s="210"/>
      <c r="C142" s="401" t="s">
        <v>57</v>
      </c>
      <c r="D142" s="402"/>
      <c r="E142" s="170"/>
      <c r="F142" s="171"/>
      <c r="G142" s="155"/>
      <c r="H142" s="151"/>
      <c r="I142" s="152"/>
      <c r="J142" s="151"/>
      <c r="K142" s="151"/>
      <c r="L142" s="151"/>
      <c r="M142" s="151"/>
      <c r="N142" s="193"/>
      <c r="O142" s="211"/>
    </row>
    <row r="143" spans="2:15" ht="15" hidden="1" thickBot="1">
      <c r="B143" s="210"/>
      <c r="C143" s="405" t="s">
        <v>26</v>
      </c>
      <c r="D143" s="406"/>
      <c r="E143" s="170"/>
      <c r="F143" s="171"/>
      <c r="G143" s="155"/>
      <c r="H143" s="151"/>
      <c r="I143" s="152"/>
      <c r="J143" s="151"/>
      <c r="K143" s="151"/>
      <c r="L143" s="151"/>
      <c r="M143" s="151"/>
      <c r="N143" s="193"/>
      <c r="O143" s="211"/>
    </row>
    <row r="144" spans="2:15" ht="14.25" thickBot="1">
      <c r="B144" s="217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8"/>
    </row>
    <row r="145" spans="2:17" ht="12.75" customHeight="1" thickTop="1" thickBot="1">
      <c r="C145" s="108"/>
      <c r="D145" s="108"/>
      <c r="E145" s="108"/>
      <c r="F145" s="108"/>
      <c r="G145" s="108"/>
      <c r="H145" s="108"/>
      <c r="I145" s="108"/>
    </row>
    <row r="146" spans="2:17" ht="18.75" thickTop="1">
      <c r="B146" s="208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9"/>
    </row>
    <row r="147" spans="2:17" ht="11.25" customHeight="1">
      <c r="B147" s="210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1"/>
    </row>
    <row r="148" spans="2:17" ht="46.5" customHeight="1">
      <c r="B148" s="210"/>
      <c r="C148" s="393" t="s">
        <v>100</v>
      </c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179"/>
      <c r="O148" s="224"/>
      <c r="P148" s="225"/>
      <c r="Q148" s="225"/>
    </row>
    <row r="149" spans="2:17" ht="12.75" customHeight="1">
      <c r="B149" s="210"/>
      <c r="C149" s="393" t="s">
        <v>132</v>
      </c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179"/>
      <c r="O149" s="224"/>
      <c r="P149" s="225"/>
      <c r="Q149" s="225"/>
    </row>
    <row r="150" spans="2:17" ht="15" thickBot="1">
      <c r="B150" s="210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1"/>
    </row>
    <row r="151" spans="2:17" ht="15" thickBot="1">
      <c r="B151" s="210"/>
      <c r="C151" s="243" t="s">
        <v>105</v>
      </c>
      <c r="D151" s="119"/>
      <c r="E151" s="119"/>
      <c r="F151" s="161" t="s">
        <v>43</v>
      </c>
      <c r="G151" s="119"/>
      <c r="H151" s="119"/>
      <c r="I151" s="119"/>
      <c r="J151" s="121"/>
      <c r="K151" s="121"/>
      <c r="L151" s="121"/>
      <c r="M151" s="121"/>
      <c r="N151" s="121"/>
      <c r="O151" s="211"/>
    </row>
    <row r="152" spans="2:17" ht="15" thickBot="1">
      <c r="B152" s="210"/>
      <c r="C152" s="243" t="s">
        <v>124</v>
      </c>
      <c r="D152" s="119"/>
      <c r="E152" s="119"/>
      <c r="F152" s="161" t="s">
        <v>43</v>
      </c>
      <c r="G152" s="119"/>
      <c r="H152" s="119"/>
      <c r="I152" s="119"/>
      <c r="J152" s="121"/>
      <c r="K152" s="121"/>
      <c r="L152" s="121"/>
      <c r="M152" s="121"/>
      <c r="N152" s="121"/>
      <c r="O152" s="211"/>
    </row>
    <row r="153" spans="2:17" ht="14.25" customHeight="1">
      <c r="B153" s="210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1"/>
    </row>
    <row r="154" spans="2:17" ht="14.25" customHeight="1">
      <c r="B154" s="210"/>
      <c r="C154" s="119"/>
      <c r="D154" s="119"/>
      <c r="E154" s="119"/>
      <c r="F154" s="119"/>
      <c r="G154" s="119"/>
      <c r="H154" s="119"/>
      <c r="I154" s="119"/>
      <c r="J154" s="288" t="s">
        <v>131</v>
      </c>
      <c r="K154" s="288"/>
      <c r="L154" s="288"/>
      <c r="M154" s="121"/>
      <c r="N154" s="121"/>
      <c r="O154" s="211"/>
    </row>
    <row r="155" spans="2:17" ht="14.25">
      <c r="B155" s="210"/>
      <c r="C155" s="407" t="s">
        <v>18</v>
      </c>
      <c r="D155" s="407" t="s">
        <v>39</v>
      </c>
      <c r="E155" s="397" t="s">
        <v>23</v>
      </c>
      <c r="F155" s="397"/>
      <c r="G155" s="283">
        <f>G81</f>
        <v>2019</v>
      </c>
      <c r="H155" s="284">
        <f>IF(OR(G19=2013, G19=2015, G19=2017, G19=2019), G19+1, "NA")</f>
        <v>2020</v>
      </c>
      <c r="I155" s="284"/>
      <c r="J155" s="288" t="s">
        <v>129</v>
      </c>
      <c r="K155" s="288"/>
      <c r="L155" s="288"/>
      <c r="M155" s="121"/>
      <c r="N155" s="121"/>
      <c r="O155" s="211"/>
    </row>
    <row r="156" spans="2:17" ht="29.25" thickBot="1">
      <c r="B156" s="210"/>
      <c r="C156" s="400"/>
      <c r="D156" s="400"/>
      <c r="E156" s="398"/>
      <c r="F156" s="398"/>
      <c r="G156" s="285" t="s">
        <v>24</v>
      </c>
      <c r="H156" s="285" t="str">
        <f>IF(H155="NA", " ", "Allocation Change")</f>
        <v>Allocation Change</v>
      </c>
      <c r="I156" s="285"/>
      <c r="J156" s="289" t="s">
        <v>130</v>
      </c>
      <c r="K156" s="289"/>
      <c r="L156" s="289"/>
      <c r="M156" s="121"/>
      <c r="N156" s="121"/>
      <c r="O156" s="211"/>
    </row>
    <row r="157" spans="2:17" ht="15" thickBot="1">
      <c r="B157" s="210"/>
      <c r="C157" s="156"/>
      <c r="D157" s="160" t="s">
        <v>50</v>
      </c>
      <c r="E157" s="153"/>
      <c r="F157" s="154"/>
      <c r="G157" s="163"/>
      <c r="H157" s="163"/>
      <c r="I157" s="326"/>
      <c r="J157" s="163"/>
      <c r="K157" s="289"/>
      <c r="L157" s="289"/>
      <c r="M157" s="121"/>
      <c r="N157" s="121"/>
      <c r="O157" s="211"/>
    </row>
    <row r="158" spans="2:17" ht="15" thickBot="1">
      <c r="B158" s="210"/>
      <c r="C158" s="156"/>
      <c r="D158" s="160" t="s">
        <v>50</v>
      </c>
      <c r="E158" s="162"/>
      <c r="F158" s="154"/>
      <c r="G158" s="163"/>
      <c r="H158" s="163"/>
      <c r="I158" s="326"/>
      <c r="J158" s="163"/>
      <c r="K158" s="289"/>
      <c r="L158" s="289"/>
      <c r="M158" s="121"/>
      <c r="N158" s="121"/>
      <c r="O158" s="211"/>
    </row>
    <row r="159" spans="2:17" ht="15" hidden="1" thickBot="1">
      <c r="B159" s="210"/>
      <c r="C159" s="156"/>
      <c r="D159" s="160" t="s">
        <v>50</v>
      </c>
      <c r="E159" s="162"/>
      <c r="F159" s="154"/>
      <c r="G159" s="163"/>
      <c r="H159" s="163"/>
      <c r="I159" s="163"/>
      <c r="J159" s="163"/>
      <c r="K159" s="307"/>
      <c r="L159" s="307"/>
      <c r="M159" s="121"/>
      <c r="N159" s="121"/>
      <c r="O159" s="211"/>
    </row>
    <row r="160" spans="2:17" ht="15" hidden="1" thickBot="1">
      <c r="B160" s="210"/>
      <c r="C160" s="156"/>
      <c r="D160" s="160" t="s">
        <v>50</v>
      </c>
      <c r="E160" s="162"/>
      <c r="F160" s="154"/>
      <c r="G160" s="163"/>
      <c r="H160" s="163"/>
      <c r="I160" s="163"/>
      <c r="J160" s="163"/>
      <c r="K160" s="307"/>
      <c r="L160" s="307"/>
      <c r="M160" s="121"/>
      <c r="N160" s="121"/>
      <c r="O160" s="211"/>
    </row>
    <row r="161" spans="2:15" ht="15" hidden="1" thickBot="1">
      <c r="B161" s="210"/>
      <c r="C161" s="156"/>
      <c r="D161" s="160" t="s">
        <v>50</v>
      </c>
      <c r="E161" s="162"/>
      <c r="F161" s="154"/>
      <c r="G161" s="163"/>
      <c r="H161" s="163"/>
      <c r="I161" s="163"/>
      <c r="J161" s="163"/>
      <c r="K161" s="307"/>
      <c r="L161" s="307"/>
      <c r="M161" s="121"/>
      <c r="N161" s="121"/>
      <c r="O161" s="211"/>
    </row>
    <row r="162" spans="2:15" ht="15" hidden="1" thickBot="1">
      <c r="B162" s="210"/>
      <c r="C162" s="156"/>
      <c r="D162" s="160" t="s">
        <v>50</v>
      </c>
      <c r="E162" s="162"/>
      <c r="F162" s="154"/>
      <c r="G162" s="163"/>
      <c r="H162" s="163"/>
      <c r="I162" s="163"/>
      <c r="J162" s="163"/>
      <c r="K162" s="307"/>
      <c r="L162" s="307"/>
      <c r="M162" s="121"/>
      <c r="N162" s="121"/>
      <c r="O162" s="211"/>
    </row>
    <row r="163" spans="2:15" ht="13.5" thickBot="1">
      <c r="B163" s="217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8"/>
    </row>
    <row r="164" spans="2:15" ht="19.5" thickTop="1" thickBot="1">
      <c r="C164" s="109"/>
      <c r="D164" s="108"/>
      <c r="E164" s="108"/>
      <c r="F164" s="108"/>
      <c r="G164" s="108"/>
      <c r="H164" s="108"/>
      <c r="I164" s="108"/>
    </row>
    <row r="165" spans="2:15" ht="19.5" thickTop="1" thickBot="1">
      <c r="B165" s="208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9"/>
    </row>
    <row r="166" spans="2:15" ht="15" customHeight="1" thickBot="1">
      <c r="B166" s="210"/>
      <c r="C166" s="243" t="s">
        <v>120</v>
      </c>
      <c r="D166" s="125"/>
      <c r="E166" s="125"/>
      <c r="F166" s="161" t="s">
        <v>44</v>
      </c>
      <c r="G166" s="125"/>
      <c r="H166" s="125"/>
      <c r="I166" s="125"/>
      <c r="J166" s="116"/>
      <c r="K166" s="116"/>
      <c r="L166" s="116"/>
      <c r="M166" s="116"/>
      <c r="N166" s="116"/>
      <c r="O166" s="211"/>
    </row>
    <row r="167" spans="2:15" ht="15" customHeight="1" thickBot="1">
      <c r="B167" s="210"/>
      <c r="C167" s="243" t="s">
        <v>121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1"/>
    </row>
    <row r="168" spans="2:15" ht="15" customHeight="1" thickBot="1">
      <c r="B168" s="210"/>
      <c r="C168" s="243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1"/>
    </row>
    <row r="169" spans="2:15" ht="15" customHeight="1" thickBot="1">
      <c r="B169" s="210"/>
      <c r="C169" s="243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1"/>
    </row>
    <row r="170" spans="2:15" ht="15" customHeight="1" thickBot="1">
      <c r="B170" s="210"/>
      <c r="C170" s="243" t="s">
        <v>109</v>
      </c>
      <c r="D170" s="119"/>
      <c r="E170" s="119"/>
      <c r="F170" s="194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1"/>
    </row>
    <row r="171" spans="2:15" ht="15" customHeight="1" thickBot="1">
      <c r="B171" s="210"/>
      <c r="C171" s="243" t="s">
        <v>106</v>
      </c>
      <c r="D171" s="125"/>
      <c r="E171" s="125"/>
      <c r="F171" s="387" t="s">
        <v>149</v>
      </c>
      <c r="G171" s="388"/>
      <c r="H171" s="388"/>
      <c r="I171" s="388"/>
      <c r="J171" s="388"/>
      <c r="K171" s="388"/>
      <c r="L171" s="388"/>
      <c r="M171" s="388"/>
      <c r="N171" s="389"/>
      <c r="O171" s="211"/>
    </row>
    <row r="172" spans="2:15" ht="15" customHeight="1">
      <c r="B172" s="210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1"/>
    </row>
    <row r="173" spans="2:15" ht="135.75" customHeight="1" thickBot="1">
      <c r="B173" s="210"/>
      <c r="C173" s="393" t="s">
        <v>155</v>
      </c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179"/>
      <c r="O173" s="224"/>
    </row>
    <row r="174" spans="2:15" ht="34.5" customHeight="1" thickBot="1">
      <c r="B174" s="210"/>
      <c r="C174" s="390" t="s">
        <v>168</v>
      </c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2"/>
      <c r="O174" s="224"/>
    </row>
    <row r="175" spans="2:15" ht="34.5" customHeight="1" thickBot="1">
      <c r="B175" s="210"/>
      <c r="C175" s="394" t="s">
        <v>194</v>
      </c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6"/>
      <c r="O175" s="224"/>
    </row>
    <row r="176" spans="2:15" ht="34.5" customHeight="1" thickBot="1">
      <c r="B176" s="210"/>
      <c r="C176" s="394" t="s">
        <v>123</v>
      </c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6"/>
      <c r="O176" s="224"/>
    </row>
    <row r="177" spans="2:15" ht="34.5" customHeight="1" thickBot="1">
      <c r="B177" s="210"/>
      <c r="C177" s="394" t="s">
        <v>123</v>
      </c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6"/>
      <c r="O177" s="224"/>
    </row>
    <row r="178" spans="2:15" ht="19.5" customHeight="1">
      <c r="B178" s="210"/>
      <c r="C178" s="129"/>
      <c r="D178" s="125"/>
      <c r="E178" s="125"/>
      <c r="F178" s="125"/>
      <c r="G178" s="125"/>
      <c r="H178" s="125"/>
      <c r="I178" s="125"/>
      <c r="J178" s="116"/>
      <c r="K178" s="116"/>
      <c r="L178" s="116"/>
      <c r="M178" s="116"/>
      <c r="N178" s="116"/>
      <c r="O178" s="211"/>
    </row>
    <row r="179" spans="2:15" ht="18.75" customHeight="1">
      <c r="B179" s="210"/>
      <c r="C179" s="393" t="s">
        <v>156</v>
      </c>
      <c r="D179" s="393"/>
      <c r="E179" s="393"/>
      <c r="F179" s="393"/>
      <c r="G179" s="393"/>
      <c r="H179" s="393"/>
      <c r="I179" s="393"/>
      <c r="J179" s="393"/>
      <c r="K179" s="393"/>
      <c r="L179" s="393"/>
      <c r="M179" s="393"/>
      <c r="N179" s="116"/>
      <c r="O179" s="211"/>
    </row>
    <row r="180" spans="2:15" ht="15" thickBot="1">
      <c r="B180" s="217"/>
      <c r="C180" s="134"/>
      <c r="D180" s="134"/>
      <c r="E180" s="134"/>
      <c r="F180" s="134"/>
      <c r="G180" s="134"/>
      <c r="H180" s="134"/>
      <c r="I180" s="134"/>
      <c r="J180" s="135"/>
      <c r="K180" s="135"/>
      <c r="L180" s="135"/>
      <c r="M180" s="135"/>
      <c r="N180" s="135"/>
      <c r="O180" s="218"/>
    </row>
    <row r="181" spans="2:15" ht="13.5" thickTop="1">
      <c r="C181" s="108"/>
      <c r="D181" s="108"/>
      <c r="E181" s="108"/>
      <c r="F181" s="108"/>
      <c r="G181" s="108"/>
      <c r="H181" s="108"/>
      <c r="I181" s="108"/>
    </row>
    <row r="182" spans="2:15">
      <c r="C182" s="108"/>
      <c r="D182" s="108"/>
      <c r="E182" s="108"/>
      <c r="F182" s="108"/>
      <c r="G182" s="108"/>
      <c r="H182" s="108"/>
      <c r="I182" s="108"/>
    </row>
    <row r="183" spans="2:15">
      <c r="C183" s="108"/>
      <c r="D183" s="108"/>
      <c r="E183" s="108"/>
      <c r="F183" s="108"/>
      <c r="G183" s="108"/>
      <c r="H183" s="108"/>
      <c r="I183" s="108"/>
    </row>
    <row r="184" spans="2:15">
      <c r="C184" s="108"/>
      <c r="D184" s="108"/>
      <c r="E184" s="108"/>
      <c r="F184" s="108"/>
      <c r="G184" s="108"/>
      <c r="H184" s="108"/>
      <c r="I184" s="108"/>
    </row>
    <row r="185" spans="2:15">
      <c r="C185" s="108"/>
      <c r="D185" s="108"/>
      <c r="E185" s="108"/>
      <c r="F185" s="108"/>
      <c r="G185" s="108"/>
      <c r="H185" s="108"/>
      <c r="I185" s="108"/>
    </row>
    <row r="186" spans="2:15">
      <c r="C186" s="108"/>
      <c r="D186" s="108"/>
      <c r="E186" s="108"/>
      <c r="F186" s="108"/>
      <c r="G186" s="108"/>
      <c r="H186" s="108"/>
      <c r="I186" s="108"/>
    </row>
    <row r="187" spans="2:15">
      <c r="C187" s="108"/>
      <c r="D187" s="108"/>
      <c r="E187" s="108"/>
      <c r="F187" s="108"/>
      <c r="G187" s="108"/>
      <c r="H187" s="108"/>
      <c r="I187" s="108"/>
    </row>
    <row r="188" spans="2:15">
      <c r="C188" s="108"/>
      <c r="D188" s="108"/>
      <c r="E188" s="108"/>
      <c r="F188" s="108"/>
      <c r="G188" s="108"/>
      <c r="H188" s="108"/>
      <c r="I188" s="108"/>
    </row>
    <row r="189" spans="2:15">
      <c r="C189" s="108"/>
      <c r="D189" s="108"/>
      <c r="E189" s="108"/>
      <c r="F189" s="108"/>
      <c r="G189" s="108"/>
      <c r="H189" s="108"/>
      <c r="I189" s="108"/>
    </row>
    <row r="190" spans="2:15">
      <c r="C190" s="108"/>
      <c r="D190" s="108"/>
      <c r="E190" s="108"/>
      <c r="F190" s="108"/>
      <c r="G190" s="108"/>
      <c r="H190" s="108"/>
      <c r="I190" s="108"/>
    </row>
    <row r="191" spans="2:15">
      <c r="C191" s="108"/>
      <c r="D191" s="108"/>
      <c r="E191" s="108"/>
      <c r="F191" s="108"/>
      <c r="G191" s="108"/>
      <c r="H191" s="108"/>
      <c r="I191" s="108"/>
    </row>
    <row r="192" spans="2:15">
      <c r="C192" s="108"/>
      <c r="D192" s="108"/>
      <c r="E192" s="108"/>
      <c r="F192" s="108"/>
      <c r="G192" s="108"/>
      <c r="H192" s="108"/>
      <c r="I192" s="108"/>
    </row>
    <row r="193" spans="3:17">
      <c r="C193" s="108"/>
      <c r="D193" s="108"/>
      <c r="E193" s="108"/>
      <c r="F193" s="108"/>
      <c r="G193" s="108"/>
      <c r="H193" s="108"/>
      <c r="I193" s="108"/>
    </row>
    <row r="194" spans="3:17">
      <c r="C194" s="108"/>
      <c r="D194" s="108"/>
      <c r="E194" s="108"/>
      <c r="F194" s="108"/>
      <c r="G194" s="108"/>
      <c r="H194" s="108"/>
      <c r="I194" s="108"/>
    </row>
    <row r="195" spans="3:17">
      <c r="C195" s="227" t="s">
        <v>122</v>
      </c>
      <c r="D195" s="228"/>
      <c r="E195" s="228"/>
      <c r="F195" s="228"/>
      <c r="G195" s="228"/>
      <c r="H195" s="228"/>
      <c r="I195" s="228"/>
      <c r="J195" s="229"/>
      <c r="K195" s="229"/>
      <c r="L195" s="229"/>
      <c r="M195" s="229"/>
      <c r="N195" s="229"/>
      <c r="O195" s="229"/>
      <c r="P195" s="229"/>
      <c r="Q195" s="229"/>
    </row>
    <row r="196" spans="3:17">
      <c r="C196" s="228" t="str">
        <f>IF(F167="N", "The transaction is not backed by new revenue. ", "The transaction is backed by new revenue. ")</f>
        <v xml:space="preserve">The transaction is not backed by new revenue. </v>
      </c>
      <c r="D196" s="228"/>
      <c r="E196" s="228"/>
      <c r="F196" s="228"/>
      <c r="G196" s="228"/>
      <c r="H196" s="228"/>
      <c r="I196" s="228"/>
      <c r="J196" s="229"/>
      <c r="K196" s="229"/>
      <c r="L196" s="229"/>
      <c r="M196" s="229"/>
      <c r="N196" s="229"/>
      <c r="O196" s="229"/>
      <c r="P196" s="229"/>
      <c r="Q196" s="229"/>
    </row>
    <row r="197" spans="3:17">
      <c r="C197" s="227" t="str">
        <f>IF(F167="N", "", IF(F168="N", "The new revenue does not include grant revenue. ", "The new revenue includes grant revenue. "))</f>
        <v/>
      </c>
      <c r="D197" s="228"/>
      <c r="E197" s="228"/>
      <c r="F197" s="228"/>
      <c r="G197" s="228"/>
      <c r="H197" s="228"/>
      <c r="I197" s="228"/>
      <c r="J197" s="229"/>
      <c r="K197" s="229"/>
      <c r="L197" s="229"/>
      <c r="M197" s="229"/>
      <c r="N197" s="229"/>
      <c r="O197" s="229"/>
      <c r="P197" s="229"/>
      <c r="Q197" s="229"/>
    </row>
    <row r="198" spans="3:17">
      <c r="C198" s="227" t="str">
        <f>IF(F167="N", " ", IF(F168="N", " ", IF(F169="N", "The grant has not been awarded. ", "The grant has been awarded. ")))</f>
        <v xml:space="preserve"> </v>
      </c>
      <c r="D198" s="228"/>
      <c r="E198" s="228"/>
      <c r="F198" s="228"/>
      <c r="G198" s="228"/>
      <c r="H198" s="228"/>
      <c r="I198" s="228"/>
      <c r="J198" s="229"/>
      <c r="K198" s="229"/>
      <c r="L198" s="229"/>
      <c r="M198" s="229"/>
      <c r="N198" s="229"/>
      <c r="O198" s="229"/>
      <c r="P198" s="229"/>
      <c r="Q198" s="229"/>
    </row>
    <row r="199" spans="3:17">
      <c r="C199" s="228" t="str">
        <f>IF(F167="N", " ", IF(F170="N", "The new revenue has not been received. ", "The new revenue has been received. "))</f>
        <v xml:space="preserve"> </v>
      </c>
      <c r="D199" s="228"/>
      <c r="E199" s="228"/>
      <c r="F199" s="228"/>
      <c r="G199" s="228"/>
      <c r="H199" s="228"/>
      <c r="I199" s="228"/>
      <c r="J199" s="229"/>
      <c r="K199" s="229"/>
      <c r="L199" s="229"/>
      <c r="M199" s="229"/>
      <c r="N199" s="229"/>
      <c r="O199" s="229"/>
      <c r="P199" s="229"/>
      <c r="Q199" s="229"/>
    </row>
    <row r="200" spans="3:17">
      <c r="C200" s="327" t="str">
        <f>IF(F167="N", " ", IF(F170="N", F171, " "))</f>
        <v xml:space="preserve"> </v>
      </c>
      <c r="D200" s="228"/>
      <c r="E200" s="228"/>
      <c r="F200" s="228"/>
      <c r="G200" s="228"/>
      <c r="H200" s="228"/>
      <c r="I200" s="228"/>
      <c r="J200" s="229"/>
      <c r="K200" s="229"/>
      <c r="L200" s="229"/>
      <c r="M200" s="229"/>
      <c r="N200" s="229"/>
      <c r="O200" s="229"/>
      <c r="P200" s="229"/>
      <c r="Q200" s="229"/>
    </row>
    <row r="201" spans="3:17">
      <c r="C201" s="227" t="s">
        <v>110</v>
      </c>
      <c r="D201" s="228"/>
      <c r="E201" s="228"/>
      <c r="F201" s="228"/>
      <c r="G201" s="228"/>
      <c r="H201" s="228"/>
      <c r="I201" s="228"/>
      <c r="J201" s="229"/>
      <c r="K201" s="229"/>
      <c r="L201" s="229"/>
      <c r="M201" s="229"/>
      <c r="N201" s="229"/>
      <c r="O201" s="229"/>
      <c r="P201" s="229"/>
      <c r="Q201" s="229"/>
    </row>
    <row r="202" spans="3:17" ht="11.25" customHeight="1"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</row>
    <row r="203" spans="3:17">
      <c r="C203" s="228"/>
      <c r="D203" s="228"/>
      <c r="E203" s="228"/>
      <c r="F203" s="228"/>
      <c r="G203" s="228"/>
      <c r="H203" s="228"/>
      <c r="I203" s="228"/>
      <c r="J203" s="229"/>
      <c r="K203" s="229"/>
      <c r="L203" s="229"/>
      <c r="M203" s="229"/>
      <c r="N203" s="229"/>
      <c r="O203" s="229"/>
      <c r="P203" s="229"/>
      <c r="Q203" s="229"/>
    </row>
    <row r="204" spans="3:17">
      <c r="C204" s="230" t="str">
        <f>G29</f>
        <v>1044908</v>
      </c>
      <c r="D204" s="227" t="s">
        <v>43</v>
      </c>
      <c r="E204" s="228" t="str">
        <f>IF(D52="Y", CONCATENATE(F52, " in fund balance is being used to cover indicated expenditures.  "), "")</f>
        <v/>
      </c>
      <c r="F204" s="228"/>
      <c r="G204" s="228"/>
      <c r="H204" s="228"/>
      <c r="I204" s="228"/>
      <c r="J204" s="229"/>
      <c r="K204" s="229"/>
      <c r="L204" s="229"/>
      <c r="M204" s="229"/>
      <c r="N204" s="229"/>
      <c r="O204" s="229"/>
      <c r="P204" s="229"/>
      <c r="Q204" s="229"/>
    </row>
    <row r="205" spans="3:17">
      <c r="C205" s="230">
        <f>H29</f>
        <v>0</v>
      </c>
      <c r="D205" s="227" t="s">
        <v>44</v>
      </c>
      <c r="E205" s="228" t="str">
        <f>IF(D54="Y", CONCATENATE(F54, " in reallocated grant funding is being used to cover indicated expenditures."), "")</f>
        <v/>
      </c>
      <c r="F205" s="228"/>
      <c r="G205" s="228"/>
      <c r="H205" s="228"/>
      <c r="I205" s="228"/>
      <c r="J205" s="229"/>
      <c r="K205" s="229"/>
      <c r="L205" s="229"/>
      <c r="M205" s="229"/>
      <c r="N205" s="229"/>
      <c r="O205" s="229"/>
      <c r="P205" s="229"/>
      <c r="Q205" s="229"/>
    </row>
    <row r="206" spans="3:17">
      <c r="C206" s="230">
        <f>I29</f>
        <v>0</v>
      </c>
      <c r="D206" s="228"/>
      <c r="E206" s="228"/>
      <c r="F206" s="228"/>
      <c r="G206" s="228"/>
      <c r="H206" s="228"/>
      <c r="I206" s="228"/>
      <c r="J206" s="229"/>
      <c r="K206" s="229"/>
      <c r="L206" s="229"/>
      <c r="M206" s="229"/>
      <c r="N206" s="229"/>
      <c r="O206" s="229"/>
      <c r="P206" s="229"/>
      <c r="Q206" s="229"/>
    </row>
    <row r="207" spans="3:17">
      <c r="C207" s="230">
        <f>I30</f>
        <v>0</v>
      </c>
      <c r="D207" s="228"/>
      <c r="E207" s="228"/>
      <c r="F207" s="228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</row>
    <row r="208" spans="3:17">
      <c r="C208" s="230">
        <f>G30</f>
        <v>0</v>
      </c>
      <c r="D208" s="228"/>
      <c r="E208" s="228"/>
      <c r="F208" s="228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</row>
    <row r="209" spans="3:17">
      <c r="C209" s="230">
        <f>H30</f>
        <v>0</v>
      </c>
      <c r="D209" s="228"/>
      <c r="E209" s="228"/>
      <c r="F209" s="228"/>
      <c r="G209" s="228"/>
      <c r="H209" s="228"/>
      <c r="I209" s="228"/>
      <c r="J209" s="229"/>
      <c r="K209" s="229"/>
      <c r="L209" s="229"/>
      <c r="M209" s="229"/>
      <c r="N209" s="229"/>
      <c r="O209" s="229"/>
      <c r="P209" s="229"/>
      <c r="Q209" s="229"/>
    </row>
    <row r="210" spans="3:17">
      <c r="C210" s="230" t="str">
        <f>I31</f>
        <v>NA</v>
      </c>
      <c r="D210" s="228"/>
      <c r="E210" s="228"/>
      <c r="F210" s="228"/>
      <c r="G210" s="228"/>
      <c r="H210" s="228"/>
      <c r="I210" s="228"/>
      <c r="J210" s="229"/>
      <c r="K210" s="229"/>
      <c r="L210" s="229"/>
      <c r="M210" s="229"/>
      <c r="N210" s="229"/>
      <c r="O210" s="229"/>
      <c r="P210" s="229"/>
      <c r="Q210" s="229"/>
    </row>
    <row r="211" spans="3:17">
      <c r="C211" s="230" t="str">
        <f>J31</f>
        <v xml:space="preserve"> </v>
      </c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  <c r="P211" s="229"/>
      <c r="Q211" s="229"/>
    </row>
    <row r="212" spans="3:17">
      <c r="C212" s="231"/>
      <c r="D212" s="227">
        <v>300</v>
      </c>
      <c r="E212" s="228"/>
      <c r="F212" s="228"/>
      <c r="G212" s="228"/>
      <c r="H212" s="228"/>
      <c r="I212" s="228"/>
      <c r="J212" s="229"/>
      <c r="K212" s="229"/>
      <c r="L212" s="229"/>
      <c r="M212" s="229"/>
      <c r="N212" s="229"/>
      <c r="O212" s="229"/>
      <c r="P212" s="229"/>
      <c r="Q212" s="229"/>
    </row>
    <row r="213" spans="3:17">
      <c r="C213" s="230"/>
      <c r="D213" s="227" t="s">
        <v>48</v>
      </c>
      <c r="E213" s="228"/>
      <c r="F213" s="228"/>
      <c r="G213" s="228"/>
      <c r="H213" s="228"/>
      <c r="I213" s="228"/>
      <c r="J213" s="229"/>
      <c r="K213" s="229"/>
      <c r="L213" s="229"/>
      <c r="M213" s="229"/>
      <c r="N213" s="229"/>
      <c r="O213" s="229"/>
      <c r="P213" s="229"/>
      <c r="Q213" s="229"/>
    </row>
    <row r="214" spans="3:17">
      <c r="C214" s="226"/>
      <c r="D214" s="108"/>
      <c r="E214" s="108"/>
      <c r="F214" s="108"/>
      <c r="G214" s="108"/>
      <c r="H214" s="108"/>
      <c r="I214" s="108"/>
    </row>
    <row r="215" spans="3:17">
      <c r="C215" s="226"/>
      <c r="D215" s="108"/>
      <c r="E215" s="108"/>
      <c r="F215" s="108"/>
      <c r="G215" s="108"/>
      <c r="H215" s="108"/>
      <c r="I215" s="108"/>
    </row>
    <row r="216" spans="3:17">
      <c r="C216" s="226"/>
      <c r="D216" s="108"/>
      <c r="E216" s="108"/>
      <c r="F216" s="108"/>
      <c r="G216" s="108"/>
      <c r="H216" s="108"/>
      <c r="I216" s="108"/>
    </row>
    <row r="217" spans="3:17">
      <c r="C217" s="226"/>
      <c r="D217" s="108"/>
      <c r="E217" s="108"/>
      <c r="F217" s="108"/>
      <c r="G217" s="108"/>
      <c r="H217" s="108"/>
      <c r="I217" s="108"/>
    </row>
    <row r="218" spans="3:17">
      <c r="C218" s="226"/>
      <c r="D218" s="108"/>
      <c r="E218" s="108"/>
      <c r="F218" s="108"/>
      <c r="G218" s="108"/>
      <c r="H218" s="108"/>
      <c r="I218" s="108"/>
    </row>
    <row r="219" spans="3:17">
      <c r="C219" s="226"/>
      <c r="D219" s="108"/>
      <c r="E219" s="108"/>
      <c r="F219" s="108"/>
      <c r="G219" s="108"/>
      <c r="H219" s="108"/>
      <c r="I219" s="108"/>
    </row>
    <row r="220" spans="3:17">
      <c r="C220" s="108"/>
      <c r="D220" s="108"/>
      <c r="E220" s="108"/>
      <c r="F220" s="108"/>
      <c r="G220" s="108"/>
      <c r="H220" s="108"/>
      <c r="I220" s="108"/>
    </row>
    <row r="221" spans="3:17">
      <c r="C221" s="108"/>
      <c r="D221" s="108"/>
      <c r="E221" s="108"/>
      <c r="F221" s="108"/>
      <c r="G221" s="108"/>
      <c r="H221" s="108"/>
      <c r="I221" s="108"/>
    </row>
    <row r="222" spans="3:17">
      <c r="C222" s="108"/>
      <c r="D222" s="108"/>
      <c r="E222" s="108"/>
      <c r="F222" s="108"/>
      <c r="G222" s="108"/>
      <c r="H222" s="108"/>
      <c r="I222" s="108"/>
    </row>
    <row r="223" spans="3:17">
      <c r="C223" s="108"/>
      <c r="D223" s="108"/>
      <c r="E223" s="108"/>
      <c r="F223" s="108"/>
      <c r="G223" s="108"/>
      <c r="H223" s="108"/>
      <c r="I223" s="108"/>
    </row>
    <row r="224" spans="3:17">
      <c r="C224" s="108"/>
      <c r="D224" s="108"/>
      <c r="E224" s="108"/>
      <c r="F224" s="108"/>
      <c r="G224" s="108"/>
      <c r="H224" s="108"/>
      <c r="I224" s="108"/>
    </row>
    <row r="225" spans="3:9">
      <c r="C225" s="108"/>
      <c r="D225" s="108"/>
      <c r="E225" s="108"/>
      <c r="F225" s="108"/>
      <c r="G225" s="108"/>
      <c r="H225" s="108"/>
      <c r="I225" s="108"/>
    </row>
    <row r="226" spans="3:9">
      <c r="C226" s="108"/>
      <c r="D226" s="108"/>
      <c r="E226" s="108"/>
      <c r="F226" s="108"/>
      <c r="G226" s="108"/>
      <c r="H226" s="108"/>
      <c r="I226" s="108"/>
    </row>
    <row r="227" spans="3:9">
      <c r="C227" s="108"/>
      <c r="D227" s="108"/>
      <c r="E227" s="108"/>
      <c r="F227" s="108"/>
      <c r="G227" s="108"/>
      <c r="H227" s="108"/>
      <c r="I227" s="108"/>
    </row>
    <row r="228" spans="3:9">
      <c r="C228" s="108"/>
      <c r="D228" s="108"/>
      <c r="E228" s="108"/>
      <c r="F228" s="108"/>
      <c r="G228" s="108"/>
      <c r="H228" s="108"/>
      <c r="I228" s="108"/>
    </row>
    <row r="229" spans="3:9">
      <c r="C229" s="108"/>
      <c r="D229" s="108"/>
      <c r="E229" s="108"/>
      <c r="F229" s="108"/>
      <c r="G229" s="108"/>
      <c r="H229" s="108"/>
      <c r="I229" s="108"/>
    </row>
    <row r="230" spans="3:9">
      <c r="C230" s="108"/>
      <c r="D230" s="108"/>
      <c r="E230" s="108"/>
      <c r="F230" s="108"/>
      <c r="G230" s="108"/>
      <c r="H230" s="108"/>
      <c r="I230" s="108"/>
    </row>
    <row r="231" spans="3:9">
      <c r="C231" s="108"/>
      <c r="D231" s="108"/>
      <c r="E231" s="108"/>
      <c r="F231" s="108"/>
      <c r="G231" s="108"/>
      <c r="H231" s="108"/>
      <c r="I231" s="108"/>
    </row>
    <row r="232" spans="3:9">
      <c r="C232" s="108"/>
      <c r="D232" s="108"/>
      <c r="E232" s="108"/>
      <c r="F232" s="108"/>
      <c r="G232" s="108"/>
      <c r="H232" s="108"/>
      <c r="I232" s="108"/>
    </row>
    <row r="233" spans="3:9">
      <c r="C233" s="108"/>
      <c r="D233" s="108"/>
      <c r="E233" s="108"/>
      <c r="F233" s="108"/>
      <c r="G233" s="108"/>
      <c r="H233" s="108"/>
      <c r="I233" s="108"/>
    </row>
    <row r="234" spans="3:9">
      <c r="C234" s="108"/>
      <c r="D234" s="108"/>
      <c r="E234" s="108"/>
      <c r="F234" s="108"/>
      <c r="G234" s="108"/>
      <c r="H234" s="108"/>
      <c r="I234" s="108"/>
    </row>
    <row r="235" spans="3:9">
      <c r="C235" s="108"/>
      <c r="D235" s="108"/>
      <c r="E235" s="108"/>
      <c r="F235" s="108"/>
      <c r="G235" s="108"/>
      <c r="H235" s="108"/>
      <c r="I235" s="108"/>
    </row>
    <row r="236" spans="3:9">
      <c r="C236" s="108"/>
      <c r="D236" s="108"/>
      <c r="E236" s="108"/>
      <c r="F236" s="108"/>
      <c r="G236" s="108"/>
      <c r="H236" s="108"/>
      <c r="I236" s="108"/>
    </row>
    <row r="237" spans="3:9">
      <c r="C237" s="108"/>
      <c r="D237" s="108"/>
      <c r="E237" s="108"/>
      <c r="F237" s="108"/>
      <c r="G237" s="108"/>
      <c r="H237" s="108"/>
      <c r="I237" s="108"/>
    </row>
    <row r="238" spans="3:9">
      <c r="C238" s="108"/>
      <c r="D238" s="108"/>
      <c r="E238" s="108"/>
      <c r="F238" s="108"/>
      <c r="G238" s="108"/>
      <c r="H238" s="108"/>
      <c r="I238" s="108"/>
    </row>
    <row r="239" spans="3:9">
      <c r="C239" s="108"/>
      <c r="D239" s="108"/>
      <c r="E239" s="108"/>
      <c r="F239" s="108"/>
      <c r="G239" s="108"/>
      <c r="H239" s="108"/>
      <c r="I239" s="108"/>
    </row>
    <row r="240" spans="3:9">
      <c r="C240" s="108"/>
      <c r="D240" s="108"/>
      <c r="E240" s="108"/>
      <c r="F240" s="108"/>
      <c r="G240" s="108"/>
      <c r="H240" s="108"/>
      <c r="I240" s="108"/>
    </row>
    <row r="241" spans="3:9">
      <c r="C241" s="108"/>
      <c r="D241" s="108"/>
      <c r="E241" s="108"/>
      <c r="F241" s="108"/>
      <c r="G241" s="108"/>
      <c r="H241" s="108"/>
      <c r="I241" s="108"/>
    </row>
    <row r="242" spans="3:9">
      <c r="C242" s="108"/>
      <c r="D242" s="108"/>
      <c r="E242" s="108"/>
      <c r="F242" s="108"/>
      <c r="G242" s="108"/>
      <c r="H242" s="108"/>
      <c r="I242" s="108"/>
    </row>
    <row r="243" spans="3:9">
      <c r="C243" s="108"/>
      <c r="D243" s="108"/>
      <c r="E243" s="108"/>
      <c r="F243" s="108"/>
      <c r="G243" s="108"/>
      <c r="H243" s="108"/>
      <c r="I243" s="108"/>
    </row>
    <row r="244" spans="3:9">
      <c r="C244" s="108"/>
      <c r="D244" s="108"/>
      <c r="E244" s="108"/>
      <c r="F244" s="108"/>
      <c r="G244" s="108"/>
      <c r="H244" s="108"/>
      <c r="I244" s="108"/>
    </row>
    <row r="245" spans="3:9">
      <c r="C245" s="108"/>
      <c r="D245" s="108"/>
      <c r="E245" s="108"/>
      <c r="F245" s="108"/>
      <c r="G245" s="108"/>
      <c r="H245" s="108"/>
      <c r="I245" s="108"/>
    </row>
    <row r="246" spans="3:9">
      <c r="C246" s="108"/>
      <c r="D246" s="108"/>
      <c r="E246" s="108"/>
      <c r="F246" s="108"/>
      <c r="G246" s="108"/>
      <c r="H246" s="108"/>
      <c r="I246" s="108"/>
    </row>
    <row r="247" spans="3:9">
      <c r="C247" s="108"/>
      <c r="D247" s="108"/>
      <c r="E247" s="108"/>
      <c r="F247" s="108"/>
      <c r="G247" s="108"/>
      <c r="H247" s="108"/>
      <c r="I247" s="108"/>
    </row>
    <row r="248" spans="3:9">
      <c r="C248" s="108"/>
      <c r="D248" s="108"/>
      <c r="E248" s="108"/>
      <c r="F248" s="108"/>
      <c r="G248" s="108"/>
      <c r="H248" s="108"/>
      <c r="I248" s="108"/>
    </row>
    <row r="249" spans="3:9">
      <c r="C249" s="108"/>
      <c r="D249" s="108"/>
      <c r="E249" s="108"/>
      <c r="F249" s="108"/>
      <c r="G249" s="108"/>
      <c r="H249" s="108"/>
      <c r="I249" s="108"/>
    </row>
    <row r="250" spans="3:9">
      <c r="C250" s="108"/>
      <c r="D250" s="108"/>
      <c r="E250" s="108"/>
      <c r="F250" s="108"/>
      <c r="G250" s="108"/>
      <c r="H250" s="108"/>
      <c r="I250" s="108"/>
    </row>
    <row r="251" spans="3:9">
      <c r="C251" s="108"/>
      <c r="D251" s="108"/>
      <c r="E251" s="108"/>
      <c r="F251" s="108"/>
      <c r="G251" s="108"/>
      <c r="H251" s="108"/>
      <c r="I251" s="108"/>
    </row>
    <row r="252" spans="3:9">
      <c r="C252" s="108"/>
      <c r="D252" s="108"/>
      <c r="E252" s="108"/>
      <c r="F252" s="108"/>
      <c r="G252" s="108"/>
      <c r="H252" s="108"/>
      <c r="I252" s="108"/>
    </row>
    <row r="253" spans="3:9">
      <c r="C253" s="108"/>
      <c r="D253" s="108"/>
      <c r="E253" s="108"/>
      <c r="F253" s="108"/>
      <c r="G253" s="108"/>
      <c r="H253" s="108"/>
      <c r="I253" s="108"/>
    </row>
    <row r="254" spans="3:9">
      <c r="C254" s="108"/>
      <c r="D254" s="108"/>
      <c r="E254" s="108"/>
      <c r="F254" s="108"/>
      <c r="G254" s="108"/>
      <c r="H254" s="108"/>
      <c r="I254" s="108"/>
    </row>
    <row r="255" spans="3:9">
      <c r="C255" s="108"/>
      <c r="D255" s="108"/>
      <c r="E255" s="108"/>
      <c r="F255" s="108"/>
      <c r="G255" s="108"/>
      <c r="H255" s="108"/>
      <c r="I255" s="108"/>
    </row>
    <row r="256" spans="3:9">
      <c r="C256" s="108"/>
      <c r="D256" s="108"/>
      <c r="E256" s="108"/>
      <c r="F256" s="108"/>
      <c r="G256" s="108"/>
      <c r="H256" s="108"/>
      <c r="I256" s="108"/>
    </row>
    <row r="257" spans="3:9">
      <c r="C257" s="108"/>
      <c r="D257" s="108"/>
      <c r="E257" s="108"/>
      <c r="F257" s="108"/>
      <c r="G257" s="108"/>
      <c r="H257" s="108"/>
      <c r="I257" s="108"/>
    </row>
    <row r="258" spans="3:9">
      <c r="C258" s="108"/>
      <c r="D258" s="108"/>
      <c r="E258" s="108"/>
      <c r="F258" s="108"/>
      <c r="G258" s="108"/>
      <c r="H258" s="108"/>
      <c r="I258" s="108"/>
    </row>
    <row r="259" spans="3:9">
      <c r="C259" s="108"/>
      <c r="D259" s="108"/>
      <c r="E259" s="108"/>
      <c r="F259" s="108"/>
      <c r="G259" s="108"/>
      <c r="H259" s="108"/>
      <c r="I259" s="108"/>
    </row>
    <row r="260" spans="3:9">
      <c r="C260" s="108"/>
      <c r="D260" s="108"/>
      <c r="E260" s="108"/>
      <c r="F260" s="108"/>
      <c r="G260" s="108"/>
      <c r="H260" s="108"/>
      <c r="I260" s="108"/>
    </row>
    <row r="261" spans="3:9">
      <c r="C261" s="108"/>
      <c r="D261" s="108"/>
      <c r="E261" s="108"/>
      <c r="F261" s="108"/>
      <c r="G261" s="108"/>
      <c r="H261" s="108"/>
      <c r="I261" s="108"/>
    </row>
    <row r="262" spans="3:9">
      <c r="C262" s="108"/>
      <c r="D262" s="108"/>
      <c r="E262" s="108"/>
      <c r="F262" s="108"/>
      <c r="G262" s="108"/>
      <c r="H262" s="108"/>
      <c r="I262" s="108"/>
    </row>
    <row r="263" spans="3:9">
      <c r="C263" s="108"/>
      <c r="D263" s="108"/>
      <c r="E263" s="108"/>
      <c r="F263" s="108"/>
      <c r="G263" s="108"/>
      <c r="H263" s="108"/>
      <c r="I263" s="108"/>
    </row>
    <row r="264" spans="3:9">
      <c r="C264" s="108"/>
      <c r="D264" s="108"/>
      <c r="E264" s="108"/>
      <c r="F264" s="108"/>
      <c r="G264" s="108"/>
      <c r="H264" s="108"/>
      <c r="I264" s="108"/>
    </row>
    <row r="265" spans="3:9">
      <c r="C265" s="108"/>
      <c r="D265" s="108"/>
      <c r="E265" s="108"/>
      <c r="F265" s="108"/>
      <c r="G265" s="108"/>
      <c r="H265" s="108"/>
      <c r="I265" s="108"/>
    </row>
    <row r="266" spans="3:9">
      <c r="C266" s="108"/>
      <c r="D266" s="108"/>
      <c r="E266" s="108"/>
      <c r="F266" s="108"/>
      <c r="G266" s="108"/>
      <c r="H266" s="108"/>
      <c r="I266" s="108"/>
    </row>
    <row r="267" spans="3:9">
      <c r="C267" s="108"/>
      <c r="D267" s="108"/>
      <c r="E267" s="108"/>
      <c r="F267" s="108"/>
      <c r="G267" s="108"/>
      <c r="H267" s="108"/>
      <c r="I267" s="108"/>
    </row>
    <row r="268" spans="3:9">
      <c r="C268" s="108"/>
      <c r="D268" s="108"/>
      <c r="E268" s="108"/>
      <c r="F268" s="108"/>
      <c r="G268" s="108"/>
      <c r="H268" s="108"/>
      <c r="I268" s="108"/>
    </row>
    <row r="269" spans="3:9">
      <c r="C269" s="108"/>
      <c r="D269" s="108"/>
      <c r="E269" s="108"/>
      <c r="F269" s="108"/>
      <c r="G269" s="108"/>
      <c r="H269" s="108"/>
      <c r="I269" s="108"/>
    </row>
    <row r="270" spans="3:9">
      <c r="C270" s="108"/>
      <c r="D270" s="108"/>
      <c r="E270" s="108"/>
      <c r="F270" s="108"/>
      <c r="G270" s="108"/>
      <c r="H270" s="108"/>
      <c r="I270" s="108"/>
    </row>
    <row r="271" spans="3:9">
      <c r="C271" s="108"/>
      <c r="D271" s="108"/>
      <c r="E271" s="108"/>
      <c r="F271" s="108"/>
      <c r="G271" s="108"/>
      <c r="H271" s="108"/>
      <c r="I271" s="108"/>
    </row>
    <row r="272" spans="3:9">
      <c r="C272" s="108"/>
      <c r="D272" s="108"/>
      <c r="E272" s="108"/>
      <c r="F272" s="108"/>
      <c r="G272" s="108"/>
      <c r="H272" s="108"/>
      <c r="I272" s="108"/>
    </row>
    <row r="273" spans="3:9">
      <c r="C273" s="108"/>
      <c r="D273" s="108"/>
      <c r="E273" s="108"/>
      <c r="F273" s="108"/>
      <c r="G273" s="108"/>
      <c r="H273" s="108"/>
      <c r="I273" s="108"/>
    </row>
    <row r="274" spans="3:9">
      <c r="C274" s="108"/>
      <c r="D274" s="108"/>
      <c r="E274" s="108"/>
      <c r="F274" s="108"/>
      <c r="G274" s="108"/>
      <c r="H274" s="108"/>
      <c r="I274" s="108"/>
    </row>
    <row r="275" spans="3:9">
      <c r="C275" s="108"/>
      <c r="D275" s="108"/>
      <c r="E275" s="108"/>
      <c r="F275" s="108"/>
      <c r="G275" s="108"/>
      <c r="H275" s="108"/>
      <c r="I275" s="108"/>
    </row>
    <row r="276" spans="3:9">
      <c r="C276" s="108"/>
      <c r="D276" s="108"/>
      <c r="E276" s="108"/>
      <c r="F276" s="108"/>
      <c r="G276" s="108"/>
      <c r="H276" s="108"/>
      <c r="I276" s="108"/>
    </row>
    <row r="277" spans="3:9">
      <c r="C277" s="108"/>
      <c r="D277" s="108"/>
      <c r="E277" s="108"/>
      <c r="F277" s="108"/>
      <c r="G277" s="108"/>
      <c r="H277" s="108"/>
      <c r="I277" s="108"/>
    </row>
    <row r="278" spans="3:9">
      <c r="C278" s="108"/>
      <c r="D278" s="108"/>
      <c r="E278" s="108"/>
      <c r="F278" s="108"/>
      <c r="G278" s="108"/>
      <c r="H278" s="108"/>
      <c r="I278" s="108"/>
    </row>
    <row r="279" spans="3:9">
      <c r="C279" s="108"/>
      <c r="D279" s="108"/>
      <c r="E279" s="108"/>
      <c r="F279" s="108"/>
      <c r="G279" s="108"/>
      <c r="H279" s="108"/>
      <c r="I279" s="108"/>
    </row>
    <row r="280" spans="3:9">
      <c r="C280" s="108"/>
      <c r="D280" s="108"/>
      <c r="E280" s="108"/>
      <c r="F280" s="108"/>
      <c r="G280" s="108"/>
      <c r="H280" s="108"/>
      <c r="I280" s="108"/>
    </row>
    <row r="281" spans="3:9">
      <c r="C281" s="108"/>
      <c r="D281" s="108"/>
      <c r="E281" s="108"/>
      <c r="F281" s="108"/>
      <c r="G281" s="108"/>
      <c r="H281" s="108"/>
      <c r="I281" s="108"/>
    </row>
    <row r="282" spans="3:9">
      <c r="C282" s="108"/>
      <c r="D282" s="108"/>
      <c r="E282" s="108"/>
      <c r="F282" s="108"/>
      <c r="G282" s="108"/>
      <c r="H282" s="108"/>
      <c r="I282" s="108"/>
    </row>
    <row r="283" spans="3:9">
      <c r="C283" s="108"/>
      <c r="D283" s="108"/>
      <c r="E283" s="108"/>
      <c r="F283" s="108"/>
      <c r="G283" s="108"/>
      <c r="H283" s="108"/>
      <c r="I283" s="108"/>
    </row>
    <row r="284" spans="3:9">
      <c r="C284" s="108"/>
      <c r="D284" s="108"/>
      <c r="E284" s="108"/>
      <c r="F284" s="108"/>
      <c r="G284" s="108"/>
      <c r="H284" s="108"/>
      <c r="I284" s="108"/>
    </row>
    <row r="285" spans="3:9">
      <c r="C285" s="108"/>
      <c r="D285" s="108"/>
      <c r="E285" s="108"/>
      <c r="F285" s="108"/>
      <c r="G285" s="108"/>
      <c r="H285" s="108"/>
      <c r="I285" s="108"/>
    </row>
    <row r="286" spans="3:9">
      <c r="C286" s="108"/>
      <c r="D286" s="108"/>
      <c r="E286" s="108"/>
      <c r="F286" s="108"/>
      <c r="G286" s="108"/>
      <c r="H286" s="108"/>
      <c r="I286" s="108"/>
    </row>
    <row r="287" spans="3:9">
      <c r="C287" s="108"/>
      <c r="D287" s="108"/>
      <c r="E287" s="108"/>
      <c r="F287" s="108"/>
      <c r="G287" s="108"/>
      <c r="H287" s="108"/>
      <c r="I287" s="108"/>
    </row>
    <row r="288" spans="3:9">
      <c r="C288" s="108"/>
      <c r="D288" s="108"/>
      <c r="E288" s="108"/>
      <c r="F288" s="108"/>
      <c r="G288" s="108"/>
      <c r="H288" s="108"/>
      <c r="I288" s="108"/>
    </row>
    <row r="289" spans="3:9">
      <c r="C289" s="108"/>
      <c r="D289" s="108"/>
      <c r="E289" s="108"/>
      <c r="F289" s="108"/>
      <c r="G289" s="108"/>
      <c r="H289" s="108"/>
      <c r="I289" s="108"/>
    </row>
    <row r="290" spans="3:9">
      <c r="C290" s="108"/>
      <c r="D290" s="108"/>
      <c r="E290" s="108"/>
      <c r="F290" s="108"/>
      <c r="G290" s="108"/>
      <c r="H290" s="108"/>
      <c r="I290" s="108"/>
    </row>
    <row r="291" spans="3:9">
      <c r="C291" s="108"/>
      <c r="D291" s="108"/>
      <c r="E291" s="108"/>
      <c r="F291" s="108"/>
      <c r="G291" s="108"/>
      <c r="H291" s="108"/>
      <c r="I291" s="108"/>
    </row>
    <row r="292" spans="3:9">
      <c r="C292" s="108"/>
      <c r="D292" s="108"/>
      <c r="E292" s="108"/>
      <c r="F292" s="108"/>
      <c r="G292" s="108"/>
      <c r="H292" s="108"/>
      <c r="I292" s="108"/>
    </row>
    <row r="293" spans="3:9">
      <c r="C293" s="108"/>
      <c r="D293" s="108"/>
      <c r="E293" s="108"/>
      <c r="F293" s="108"/>
      <c r="G293" s="108"/>
      <c r="H293" s="108"/>
      <c r="I293" s="108"/>
    </row>
    <row r="294" spans="3:9">
      <c r="C294" s="108"/>
      <c r="D294" s="108"/>
      <c r="E294" s="108"/>
      <c r="F294" s="108"/>
      <c r="G294" s="108"/>
      <c r="H294" s="108"/>
      <c r="I294" s="108"/>
    </row>
    <row r="295" spans="3:9">
      <c r="C295" s="108"/>
      <c r="D295" s="108"/>
      <c r="E295" s="108"/>
      <c r="F295" s="108"/>
      <c r="G295" s="108"/>
      <c r="H295" s="108"/>
      <c r="I295" s="108"/>
    </row>
    <row r="296" spans="3:9">
      <c r="C296" s="108"/>
      <c r="D296" s="108"/>
      <c r="E296" s="108"/>
      <c r="F296" s="108"/>
      <c r="G296" s="108"/>
      <c r="H296" s="108"/>
      <c r="I296" s="108"/>
    </row>
    <row r="297" spans="3:9">
      <c r="C297" s="108"/>
      <c r="D297" s="108"/>
      <c r="E297" s="108"/>
      <c r="F297" s="108"/>
      <c r="G297" s="108"/>
      <c r="H297" s="108"/>
      <c r="I297" s="108"/>
    </row>
    <row r="298" spans="3:9">
      <c r="C298" s="108"/>
      <c r="D298" s="108"/>
      <c r="E298" s="108"/>
      <c r="F298" s="108"/>
      <c r="G298" s="108"/>
      <c r="H298" s="108"/>
      <c r="I298" s="108"/>
    </row>
    <row r="299" spans="3:9">
      <c r="C299" s="108"/>
      <c r="D299" s="108"/>
      <c r="E299" s="108"/>
      <c r="F299" s="108"/>
      <c r="G299" s="108"/>
      <c r="H299" s="108"/>
      <c r="I299" s="108"/>
    </row>
    <row r="300" spans="3:9">
      <c r="C300" s="108"/>
      <c r="D300" s="108"/>
      <c r="E300" s="108"/>
      <c r="F300" s="108"/>
      <c r="G300" s="108"/>
      <c r="H300" s="108"/>
      <c r="I300" s="108"/>
    </row>
    <row r="301" spans="3:9">
      <c r="C301" s="108"/>
      <c r="D301" s="108"/>
      <c r="E301" s="108"/>
      <c r="F301" s="108"/>
      <c r="G301" s="108"/>
      <c r="H301" s="108"/>
      <c r="I301" s="108"/>
    </row>
    <row r="302" spans="3:9">
      <c r="C302" s="108"/>
      <c r="D302" s="108"/>
      <c r="E302" s="108"/>
      <c r="F302" s="108"/>
      <c r="G302" s="108"/>
      <c r="H302" s="108"/>
      <c r="I302" s="108"/>
    </row>
    <row r="303" spans="3:9">
      <c r="C303" s="108"/>
      <c r="D303" s="108"/>
      <c r="E303" s="108"/>
      <c r="F303" s="108"/>
      <c r="G303" s="108"/>
      <c r="H303" s="108"/>
      <c r="I303" s="108"/>
    </row>
    <row r="304" spans="3:9">
      <c r="C304" s="108"/>
      <c r="D304" s="108"/>
      <c r="E304" s="108"/>
      <c r="F304" s="108"/>
      <c r="G304" s="108"/>
      <c r="H304" s="108"/>
      <c r="I304" s="108"/>
    </row>
    <row r="305" spans="3:9">
      <c r="C305" s="108"/>
      <c r="D305" s="108"/>
      <c r="E305" s="108"/>
      <c r="F305" s="108"/>
      <c r="G305" s="108"/>
      <c r="H305" s="108"/>
      <c r="I305" s="108"/>
    </row>
    <row r="306" spans="3:9">
      <c r="C306" s="108"/>
      <c r="D306" s="108"/>
      <c r="E306" s="108"/>
      <c r="F306" s="108"/>
      <c r="G306" s="108"/>
      <c r="H306" s="108"/>
      <c r="I306" s="108"/>
    </row>
    <row r="307" spans="3:9">
      <c r="C307" s="108"/>
      <c r="D307" s="108"/>
      <c r="E307" s="108"/>
      <c r="F307" s="108"/>
      <c r="G307" s="108"/>
      <c r="H307" s="108"/>
      <c r="I307" s="108"/>
    </row>
    <row r="308" spans="3:9">
      <c r="C308" s="108"/>
      <c r="D308" s="108"/>
      <c r="E308" s="108"/>
      <c r="F308" s="108"/>
      <c r="G308" s="108"/>
      <c r="H308" s="108"/>
      <c r="I308" s="108"/>
    </row>
    <row r="309" spans="3:9">
      <c r="C309" s="108"/>
      <c r="D309" s="108"/>
      <c r="E309" s="108"/>
      <c r="F309" s="108"/>
      <c r="G309" s="108"/>
      <c r="H309" s="108"/>
      <c r="I309" s="108"/>
    </row>
    <row r="310" spans="3:9">
      <c r="C310" s="108"/>
      <c r="D310" s="108"/>
      <c r="E310" s="108"/>
      <c r="F310" s="108"/>
      <c r="G310" s="108"/>
      <c r="H310" s="108"/>
      <c r="I310" s="108"/>
    </row>
    <row r="311" spans="3:9">
      <c r="C311" s="108"/>
      <c r="D311" s="108"/>
      <c r="E311" s="108"/>
      <c r="F311" s="108"/>
      <c r="G311" s="108"/>
      <c r="H311" s="108"/>
      <c r="I311" s="108"/>
    </row>
    <row r="312" spans="3:9">
      <c r="C312" s="108"/>
      <c r="D312" s="108"/>
      <c r="E312" s="108"/>
      <c r="F312" s="108"/>
      <c r="G312" s="108"/>
      <c r="H312" s="108"/>
      <c r="I312" s="108"/>
    </row>
    <row r="313" spans="3:9">
      <c r="C313" s="108"/>
      <c r="D313" s="108"/>
      <c r="E313" s="108"/>
      <c r="F313" s="108"/>
      <c r="G313" s="108"/>
      <c r="H313" s="108"/>
      <c r="I313" s="108"/>
    </row>
    <row r="314" spans="3:9">
      <c r="C314" s="108"/>
      <c r="D314" s="108"/>
      <c r="E314" s="108"/>
      <c r="F314" s="108"/>
      <c r="G314" s="108"/>
      <c r="H314" s="108"/>
      <c r="I314" s="108"/>
    </row>
    <row r="315" spans="3:9">
      <c r="C315" s="108"/>
      <c r="D315" s="108"/>
      <c r="E315" s="108"/>
      <c r="F315" s="108"/>
      <c r="G315" s="108"/>
      <c r="H315" s="108"/>
      <c r="I315" s="108"/>
    </row>
    <row r="316" spans="3:9">
      <c r="C316" s="108"/>
      <c r="D316" s="108"/>
      <c r="E316" s="108"/>
      <c r="F316" s="108"/>
      <c r="G316" s="108"/>
      <c r="H316" s="108"/>
      <c r="I316" s="108"/>
    </row>
    <row r="317" spans="3:9">
      <c r="C317" s="108"/>
      <c r="D317" s="108"/>
      <c r="E317" s="108"/>
      <c r="F317" s="108"/>
      <c r="G317" s="108"/>
      <c r="H317" s="108"/>
      <c r="I317" s="108"/>
    </row>
    <row r="318" spans="3:9">
      <c r="C318" s="108"/>
      <c r="D318" s="108"/>
      <c r="E318" s="108"/>
      <c r="F318" s="108"/>
      <c r="G318" s="108"/>
      <c r="H318" s="108"/>
      <c r="I318" s="108"/>
    </row>
    <row r="319" spans="3:9">
      <c r="C319" s="108"/>
      <c r="D319" s="108"/>
      <c r="E319" s="108"/>
      <c r="F319" s="108"/>
      <c r="G319" s="108"/>
      <c r="H319" s="108"/>
      <c r="I319" s="108"/>
    </row>
    <row r="320" spans="3:9">
      <c r="C320" s="108"/>
      <c r="D320" s="108"/>
      <c r="E320" s="108"/>
      <c r="F320" s="108"/>
      <c r="G320" s="108"/>
      <c r="H320" s="108"/>
      <c r="I320" s="108"/>
    </row>
    <row r="321" spans="3:9">
      <c r="C321" s="108"/>
      <c r="D321" s="108"/>
      <c r="E321" s="108"/>
      <c r="F321" s="108"/>
      <c r="G321" s="108"/>
      <c r="H321" s="108"/>
      <c r="I321" s="108"/>
    </row>
    <row r="322" spans="3:9">
      <c r="C322" s="108"/>
      <c r="D322" s="108"/>
      <c r="E322" s="108"/>
      <c r="F322" s="108"/>
      <c r="G322" s="108"/>
      <c r="H322" s="108"/>
      <c r="I322" s="108"/>
    </row>
    <row r="323" spans="3:9">
      <c r="C323" s="108"/>
      <c r="D323" s="108"/>
      <c r="E323" s="108"/>
      <c r="F323" s="108"/>
      <c r="G323" s="108"/>
      <c r="H323" s="108"/>
      <c r="I323" s="108"/>
    </row>
    <row r="324" spans="3:9">
      <c r="C324" s="108"/>
      <c r="D324" s="108"/>
      <c r="E324" s="108"/>
      <c r="F324" s="108"/>
      <c r="G324" s="108"/>
      <c r="H324" s="108"/>
      <c r="I324" s="108"/>
    </row>
    <row r="325" spans="3:9">
      <c r="C325" s="108"/>
      <c r="D325" s="108"/>
      <c r="E325" s="108"/>
      <c r="F325" s="108"/>
      <c r="G325" s="108"/>
      <c r="H325" s="108"/>
      <c r="I325" s="108"/>
    </row>
    <row r="326" spans="3:9">
      <c r="C326" s="108"/>
      <c r="D326" s="108"/>
      <c r="E326" s="108"/>
      <c r="F326" s="108"/>
      <c r="G326" s="108"/>
      <c r="H326" s="108"/>
      <c r="I326" s="108"/>
    </row>
    <row r="327" spans="3:9">
      <c r="C327" s="108"/>
      <c r="D327" s="108"/>
      <c r="E327" s="108"/>
      <c r="F327" s="108"/>
      <c r="G327" s="108"/>
      <c r="H327" s="108"/>
      <c r="I327" s="108"/>
    </row>
    <row r="328" spans="3:9">
      <c r="C328" s="108"/>
      <c r="D328" s="108"/>
      <c r="E328" s="108"/>
      <c r="F328" s="108"/>
      <c r="G328" s="108"/>
      <c r="H328" s="108"/>
      <c r="I328" s="108"/>
    </row>
    <row r="329" spans="3:9">
      <c r="C329" s="108"/>
      <c r="D329" s="108"/>
      <c r="E329" s="108"/>
      <c r="F329" s="108"/>
      <c r="G329" s="108"/>
      <c r="H329" s="108"/>
      <c r="I329" s="108"/>
    </row>
    <row r="330" spans="3:9">
      <c r="C330" s="108"/>
      <c r="D330" s="108"/>
      <c r="E330" s="108"/>
      <c r="F330" s="108"/>
      <c r="G330" s="108"/>
      <c r="H330" s="108"/>
      <c r="I330" s="108"/>
    </row>
    <row r="331" spans="3:9">
      <c r="C331" s="108"/>
      <c r="D331" s="108"/>
      <c r="E331" s="108"/>
      <c r="F331" s="108"/>
      <c r="G331" s="108"/>
      <c r="H331" s="108"/>
      <c r="I331" s="108"/>
    </row>
    <row r="332" spans="3:9">
      <c r="C332" s="108"/>
      <c r="D332" s="108"/>
      <c r="E332" s="108"/>
      <c r="F332" s="108"/>
      <c r="G332" s="108"/>
      <c r="H332" s="108"/>
      <c r="I332" s="108"/>
    </row>
    <row r="333" spans="3:9">
      <c r="C333" s="108"/>
      <c r="D333" s="108"/>
      <c r="E333" s="108"/>
      <c r="F333" s="108"/>
      <c r="G333" s="108"/>
      <c r="H333" s="108"/>
      <c r="I333" s="108"/>
    </row>
    <row r="334" spans="3:9">
      <c r="C334" s="108"/>
      <c r="D334" s="108"/>
      <c r="E334" s="108"/>
      <c r="F334" s="108"/>
      <c r="G334" s="108"/>
      <c r="H334" s="108"/>
      <c r="I334" s="108"/>
    </row>
    <row r="335" spans="3:9">
      <c r="C335" s="108"/>
      <c r="D335" s="108"/>
      <c r="E335" s="108"/>
      <c r="F335" s="108"/>
      <c r="G335" s="108"/>
      <c r="H335" s="108"/>
      <c r="I335" s="108"/>
    </row>
    <row r="336" spans="3:9">
      <c r="C336" s="108"/>
      <c r="D336" s="108"/>
      <c r="E336" s="108"/>
      <c r="F336" s="108"/>
      <c r="G336" s="108"/>
      <c r="H336" s="108"/>
      <c r="I336" s="108"/>
    </row>
    <row r="337" spans="3:9">
      <c r="C337" s="108"/>
      <c r="D337" s="108"/>
      <c r="E337" s="108"/>
      <c r="F337" s="108"/>
      <c r="G337" s="108"/>
      <c r="H337" s="108"/>
      <c r="I337" s="108"/>
    </row>
    <row r="338" spans="3:9">
      <c r="C338" s="108"/>
      <c r="D338" s="108"/>
      <c r="E338" s="108"/>
      <c r="F338" s="108"/>
      <c r="G338" s="108"/>
      <c r="H338" s="108"/>
      <c r="I338" s="108"/>
    </row>
    <row r="339" spans="3:9">
      <c r="C339" s="108"/>
      <c r="D339" s="108"/>
      <c r="E339" s="108"/>
      <c r="F339" s="108"/>
      <c r="G339" s="108"/>
      <c r="H339" s="108"/>
      <c r="I339" s="108"/>
    </row>
    <row r="340" spans="3:9">
      <c r="C340" s="108"/>
      <c r="D340" s="108"/>
      <c r="E340" s="108"/>
      <c r="F340" s="108"/>
      <c r="G340" s="108"/>
      <c r="H340" s="108"/>
      <c r="I340" s="108"/>
    </row>
    <row r="341" spans="3:9">
      <c r="C341" s="108"/>
      <c r="D341" s="108"/>
      <c r="E341" s="108"/>
      <c r="F341" s="108"/>
      <c r="G341" s="108"/>
      <c r="H341" s="108"/>
      <c r="I341" s="108"/>
    </row>
    <row r="342" spans="3:9">
      <c r="C342" s="108"/>
      <c r="D342" s="108"/>
      <c r="E342" s="108"/>
      <c r="F342" s="108"/>
      <c r="G342" s="108"/>
      <c r="H342" s="108"/>
      <c r="I342" s="108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topLeftCell="A43" zoomScale="90" zoomScaleNormal="90" workbookViewId="0">
      <selection activeCell="B121" sqref="B121:S121"/>
    </sheetView>
  </sheetViews>
  <sheetFormatPr defaultRowHeight="12.75"/>
  <cols>
    <col min="1" max="1" width="3.85546875" customWidth="1"/>
    <col min="2" max="2" width="25.85546875" customWidth="1"/>
    <col min="3" max="3" width="11.85546875" customWidth="1"/>
    <col min="4" max="4" width="9.42578125" customWidth="1"/>
    <col min="5" max="6" width="11.5703125" customWidth="1"/>
    <col min="7" max="7" width="9.85546875" customWidth="1"/>
    <col min="8" max="8" width="57.5703125" customWidth="1"/>
    <col min="9" max="9" width="15.28515625" customWidth="1"/>
    <col min="10" max="10" width="13.7109375" hidden="1" customWidth="1"/>
    <col min="11" max="11" width="14.5703125" hidden="1" customWidth="1"/>
    <col min="12" max="12" width="14.5703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140625" customWidth="1"/>
    <col min="20" max="20" width="18.7109375" customWidth="1"/>
  </cols>
  <sheetData>
    <row r="1" spans="1:24" ht="18.75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1"/>
    </row>
    <row r="2" spans="1:24" ht="3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4" ht="18" customHeight="1" thickTop="1" thickBot="1">
      <c r="A3" s="443" t="s">
        <v>31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1"/>
    </row>
    <row r="4" spans="1:24" ht="3" customHeight="1" thickTop="1" thickBot="1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1"/>
    </row>
    <row r="5" spans="1:24" ht="13.5">
      <c r="A5" s="504" t="s">
        <v>7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3"/>
    </row>
    <row r="6" spans="1:24" ht="13.5">
      <c r="A6" s="500" t="s">
        <v>0</v>
      </c>
      <c r="B6" s="501"/>
      <c r="C6" s="499" t="str">
        <f>IF('2a.  Simple Form Data Entry'!G11="", "   ",'2a.  Simple Form Data Entry'!G11)</f>
        <v>15 Nickerson Lease Amendment</v>
      </c>
      <c r="D6" s="499"/>
      <c r="E6" s="499"/>
      <c r="F6" s="499"/>
      <c r="G6" s="499"/>
      <c r="H6" s="499"/>
      <c r="I6" s="499"/>
      <c r="J6" s="499"/>
      <c r="L6" s="293" t="s">
        <v>16</v>
      </c>
      <c r="M6" s="293"/>
      <c r="O6" s="72"/>
      <c r="Q6" s="72"/>
      <c r="R6" s="319">
        <f>IF('2a.  Simple Form Data Entry'!G17="", "   ",'2a.  Simple Form Data Entry'!G17)</f>
        <v>5</v>
      </c>
      <c r="S6" s="71" t="s">
        <v>17</v>
      </c>
      <c r="T6" s="11"/>
    </row>
    <row r="7" spans="1:24" ht="13.5" customHeight="1">
      <c r="A7" s="505" t="s">
        <v>152</v>
      </c>
      <c r="B7" s="496"/>
      <c r="C7" s="486" t="str">
        <f>IF('2a.  Simple Form Data Entry'!G12="", "   ",'2a.  Simple Form Data Entry'!G12)</f>
        <v>DNRP/WLRD</v>
      </c>
      <c r="D7" s="486"/>
      <c r="E7" s="486"/>
      <c r="F7" s="486"/>
      <c r="G7" s="486"/>
      <c r="H7" s="486"/>
      <c r="I7" s="486"/>
      <c r="J7" s="486"/>
      <c r="L7" s="102" t="s">
        <v>27</v>
      </c>
      <c r="M7" s="102"/>
      <c r="P7" s="73"/>
      <c r="Q7" s="73"/>
      <c r="R7" s="320" t="str">
        <f>'2a.  Simple Form Data Entry'!G18</f>
        <v>NA</v>
      </c>
      <c r="S7" s="54"/>
      <c r="T7" s="11"/>
    </row>
    <row r="8" spans="1:24" ht="13.5" customHeight="1">
      <c r="A8" s="497" t="s">
        <v>2</v>
      </c>
      <c r="B8" s="498"/>
      <c r="C8" s="292" t="str">
        <f>IF('2a.  Simple Form Data Entry'!G15="", "   ",'2a.  Simple Form Data Entry'!G15)</f>
        <v>Carolyn Mock / Stephanie Clabaugh</v>
      </c>
      <c r="E8" s="292"/>
      <c r="F8" s="498" t="s">
        <v>8</v>
      </c>
      <c r="G8" s="498"/>
      <c r="H8" s="329" t="str">
        <f>IF('2a.  Simple Form Data Entry'!G15="", " ", '2a.  Simple Form Data Entry'!G16)</f>
        <v>7/16/19</v>
      </c>
      <c r="I8" s="292"/>
      <c r="J8" s="292"/>
      <c r="L8" s="496" t="s">
        <v>10</v>
      </c>
      <c r="M8" s="496"/>
      <c r="N8" s="496"/>
      <c r="O8" s="496"/>
      <c r="P8" s="74"/>
      <c r="Q8" s="74"/>
      <c r="R8" s="292" t="str">
        <f>IF('2a.  Simple Form Data Entry'!G13="", "   ",'2a.  Simple Form Data Entry'!G13)</f>
        <v>Lease Renewal</v>
      </c>
      <c r="S8" s="328"/>
      <c r="T8" s="292"/>
      <c r="U8" s="292"/>
      <c r="V8" s="292"/>
      <c r="W8" s="292"/>
      <c r="X8" s="292"/>
    </row>
    <row r="9" spans="1:24" ht="13.5" customHeight="1">
      <c r="A9" s="497" t="s">
        <v>3</v>
      </c>
      <c r="B9" s="498"/>
      <c r="C9" s="295"/>
      <c r="D9" s="292"/>
      <c r="E9" s="292"/>
      <c r="F9" s="498" t="s">
        <v>13</v>
      </c>
      <c r="G9" s="498"/>
      <c r="H9" s="292"/>
      <c r="I9" s="292"/>
      <c r="J9" s="292"/>
      <c r="L9" s="496" t="s">
        <v>9</v>
      </c>
      <c r="M9" s="496"/>
      <c r="N9" s="496"/>
      <c r="O9" s="496"/>
      <c r="P9" s="55"/>
      <c r="Q9" s="55"/>
      <c r="R9" s="292" t="str">
        <f>IF('2a.  Simple Form Data Entry'!G14="", "   ",'2a.  Simple Form Data Entry'!G14)</f>
        <v>Stand Alone</v>
      </c>
      <c r="S9" s="328"/>
      <c r="T9" s="292"/>
      <c r="U9" s="292"/>
      <c r="V9" s="292"/>
      <c r="W9" s="292"/>
      <c r="X9" s="292"/>
    </row>
    <row r="10" spans="1:24">
      <c r="A10" s="330" t="s">
        <v>151</v>
      </c>
      <c r="B10" s="331"/>
      <c r="C10" s="439" t="str">
        <f>IF('2a.  Simple Form Data Entry'!G10="", " ", '2a.  Simple Form Data Entry'!G10)</f>
        <v>15 Nickerson - First Amendment to Lease #1945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40"/>
      <c r="T10" s="11"/>
    </row>
    <row r="11" spans="1:24" ht="13.5" thickBot="1">
      <c r="A11" s="332"/>
      <c r="B11" s="333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2"/>
      <c r="T11" s="11"/>
    </row>
    <row r="12" spans="1:24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>
      <c r="A13" s="443" t="s">
        <v>14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11"/>
    </row>
    <row r="14" spans="1:24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>
      <c r="A15" s="489" t="s">
        <v>32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11"/>
    </row>
    <row r="16" spans="1:24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>
      <c r="A17" s="493" t="s">
        <v>145</v>
      </c>
      <c r="B17" s="493"/>
      <c r="C17" s="493"/>
      <c r="D17" s="493"/>
      <c r="E17" s="490" t="str">
        <f>IF('2a.  Simple Form Data Entry'!G39="N", "NA",'2a.  Simple Form Data Entry'!G40)</f>
        <v>NA</v>
      </c>
      <c r="F17" s="491"/>
      <c r="G17" s="492"/>
      <c r="H17" s="451" t="s">
        <v>153</v>
      </c>
      <c r="I17" s="452"/>
      <c r="J17" s="452"/>
      <c r="K17" s="452"/>
      <c r="L17" s="452"/>
      <c r="M17" s="452"/>
      <c r="N17" s="310"/>
      <c r="O17" s="444" t="str">
        <f>IF('2a.  Simple Form Data Entry'!G39="N", "NA",'2a.  Simple Form Data Entry'!G41)</f>
        <v>NA</v>
      </c>
      <c r="P17" s="445"/>
      <c r="Q17" s="445"/>
      <c r="R17" s="445"/>
      <c r="S17" s="446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89" t="s">
        <v>33</v>
      </c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>
      <c r="A21" s="37" t="s">
        <v>127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51"/>
      <c r="B22" s="44"/>
      <c r="C22" s="44"/>
      <c r="D22" s="44"/>
      <c r="E22" s="44"/>
      <c r="F22" s="185"/>
      <c r="G22" s="44"/>
      <c r="H22" s="44"/>
      <c r="I22" s="185"/>
      <c r="J22" s="44"/>
      <c r="K22" s="44"/>
      <c r="L22" s="296"/>
      <c r="M22" s="44"/>
      <c r="N22" s="44"/>
      <c r="O22" s="296"/>
      <c r="P22" s="296"/>
      <c r="Q22" s="296"/>
      <c r="R22" s="296"/>
      <c r="S22" s="44"/>
      <c r="T22" s="11"/>
    </row>
    <row r="23" spans="1:20" ht="16.5" thickBot="1">
      <c r="A23" s="10" t="s">
        <v>146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.5" thickBot="1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'2a.  Simple Form Data Entry'!N57</f>
        <v>Sum of Revenues Prior to 2019</v>
      </c>
      <c r="J24" s="95">
        <f>'2a.  Simple Form Data Entry'!G19</f>
        <v>2019</v>
      </c>
      <c r="K24" s="96">
        <f>J24+1</f>
        <v>2020</v>
      </c>
      <c r="L24" s="96" t="str">
        <f>CONCATENATE(J24," / ",K24)</f>
        <v>2019 / 2020</v>
      </c>
      <c r="M24" s="96">
        <f>K24+1</f>
        <v>2021</v>
      </c>
      <c r="N24" s="96">
        <f>M24+1</f>
        <v>2022</v>
      </c>
      <c r="O24" s="96" t="str">
        <f>CONCATENATE(M24," / ",N24)</f>
        <v>2021 / 2022</v>
      </c>
      <c r="P24" s="96">
        <f>N24+1</f>
        <v>2023</v>
      </c>
      <c r="Q24" s="96">
        <f>P24+1</f>
        <v>2024</v>
      </c>
      <c r="R24" s="96" t="str">
        <f>CONCATENATE(P24," / ",Q24)</f>
        <v>2023 / 2024</v>
      </c>
      <c r="S24" s="97" t="s">
        <v>117</v>
      </c>
      <c r="T24" s="11"/>
    </row>
    <row r="25" spans="1:20" ht="13.5">
      <c r="A25" s="88" t="str">
        <f>IF('2a.  Simple Form Data Entry'!C58="", "   ", '2a.  Simple Form Data Entry'!C58)</f>
        <v xml:space="preserve">   </v>
      </c>
      <c r="B25" s="78"/>
      <c r="C25" s="78"/>
      <c r="D25" s="17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9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7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90" t="str">
        <f>IF(A25="", "   ", '2a.  Simple Form Data Entry'!D58)</f>
        <v xml:space="preserve"> </v>
      </c>
      <c r="H25" s="196" t="str">
        <f>IF('2a.  Simple Form Data Entry'!E58="", "   ",'2a.  Simple Form Data Entry'!E58)</f>
        <v xml:space="preserve">   </v>
      </c>
      <c r="I25" s="80">
        <f>'2a.  Simple Form Data Entry'!N58</f>
        <v>0</v>
      </c>
      <c r="J25" s="80">
        <f>'2a.  Simple Form Data Entry'!G58</f>
        <v>0</v>
      </c>
      <c r="K25" s="80">
        <f>'2a.  Simple Form Data Entry'!H58</f>
        <v>0</v>
      </c>
      <c r="L25" s="80">
        <f>J25+K25</f>
        <v>0</v>
      </c>
      <c r="M25" s="80">
        <f>'2a.  Simple Form Data Entry'!I58</f>
        <v>0</v>
      </c>
      <c r="N25" s="80">
        <f>'2a.  Simple Form Data Entry'!J58</f>
        <v>0</v>
      </c>
      <c r="O25" s="80">
        <f t="shared" ref="O25:O31" si="0">M25+N25</f>
        <v>0</v>
      </c>
      <c r="P25" s="80">
        <f>'2a.  Simple Form Data Entry'!K58</f>
        <v>0</v>
      </c>
      <c r="Q25" s="80">
        <f>'2a.  Simple Form Data Entry'!L58</f>
        <v>0</v>
      </c>
      <c r="R25" s="80">
        <f t="shared" ref="R25:R31" si="1">P25+Q25</f>
        <v>0</v>
      </c>
      <c r="S25" s="91">
        <f>'2a.  Simple Form Data Entry'!M58</f>
        <v>0</v>
      </c>
      <c r="T25" s="11"/>
    </row>
    <row r="26" spans="1:20" ht="13.5">
      <c r="A26" s="84" t="str">
        <f>IF('2a.  Simple Form Data Entry'!C59="", "   ", '2a.  Simple Form Data Entry'!C59)</f>
        <v xml:space="preserve">   </v>
      </c>
      <c r="B26" s="75"/>
      <c r="C26" s="75"/>
      <c r="D26" s="17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9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7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90" t="str">
        <f>IF(A26="", "   ", '2a.  Simple Form Data Entry'!D59)</f>
        <v xml:space="preserve"> </v>
      </c>
      <c r="H26" s="76" t="str">
        <f>IF('2a.  Simple Form Data Entry'!E59="", "   ",'2a.  Simple Form Data Entry'!E59)</f>
        <v xml:space="preserve">   </v>
      </c>
      <c r="I26" s="80">
        <f>'2a.  Simple Form Data Entry'!N59</f>
        <v>0</v>
      </c>
      <c r="J26" s="77">
        <f>'2a.  Simple Form Data Entry'!G59</f>
        <v>0</v>
      </c>
      <c r="K26" s="77">
        <f>'2a.  Simple Form Data Entry'!H59</f>
        <v>0</v>
      </c>
      <c r="L26" s="80">
        <f t="shared" ref="L26:L31" si="2">J26+K26</f>
        <v>0</v>
      </c>
      <c r="M26" s="77">
        <f>'2a.  Simple Form Data Entry'!I59</f>
        <v>0</v>
      </c>
      <c r="N26" s="77">
        <f>'2a.  Simple Form Data Entry'!J59</f>
        <v>0</v>
      </c>
      <c r="O26" s="80">
        <f t="shared" si="0"/>
        <v>0</v>
      </c>
      <c r="P26" s="77">
        <f>'2a.  Simple Form Data Entry'!K59</f>
        <v>0</v>
      </c>
      <c r="Q26" s="77">
        <f>'2a.  Simple Form Data Entry'!L59</f>
        <v>0</v>
      </c>
      <c r="R26" s="80">
        <f t="shared" si="1"/>
        <v>0</v>
      </c>
      <c r="S26" s="87">
        <f>'2a.  Simple Form Data Entry'!M59</f>
        <v>0</v>
      </c>
      <c r="T26" s="11"/>
    </row>
    <row r="27" spans="1:20" ht="13.5">
      <c r="A27" s="84" t="str">
        <f>IF('2a.  Simple Form Data Entry'!C60="", "   ", '2a.  Simple Form Data Entry'!C60)</f>
        <v xml:space="preserve">   </v>
      </c>
      <c r="B27" s="85"/>
      <c r="C27" s="85"/>
      <c r="D27" s="17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9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90" t="str">
        <f>IF(A27="", "   ", '2a.  Simple Form Data Entry'!D60)</f>
        <v xml:space="preserve"> </v>
      </c>
      <c r="H27" s="198" t="str">
        <f>IF('2a.  Simple Form Data Entry'!E60="", "   ",'2a.  Simple Form Data Entry'!E60)</f>
        <v xml:space="preserve">   </v>
      </c>
      <c r="I27" s="80">
        <f>'2a.  Simple Form Data Entry'!N60</f>
        <v>0</v>
      </c>
      <c r="J27" s="77">
        <f>'2a.  Simple Form Data Entry'!G60</f>
        <v>0</v>
      </c>
      <c r="K27" s="77">
        <f>'2a.  Simple Form Data Entry'!H60</f>
        <v>0</v>
      </c>
      <c r="L27" s="80">
        <f t="shared" si="2"/>
        <v>0</v>
      </c>
      <c r="M27" s="77">
        <f>'2a.  Simple Form Data Entry'!I60</f>
        <v>0</v>
      </c>
      <c r="N27" s="77">
        <f>'2a.  Simple Form Data Entry'!J60</f>
        <v>0</v>
      </c>
      <c r="O27" s="80">
        <f t="shared" si="0"/>
        <v>0</v>
      </c>
      <c r="P27" s="77">
        <f>'2a.  Simple Form Data Entry'!K60</f>
        <v>0</v>
      </c>
      <c r="Q27" s="77">
        <f>'2a.  Simple Form Data Entry'!L60</f>
        <v>0</v>
      </c>
      <c r="R27" s="80">
        <f t="shared" si="1"/>
        <v>0</v>
      </c>
      <c r="S27" s="87">
        <f>'2a.  Simple Form Data Entry'!M60</f>
        <v>0</v>
      </c>
      <c r="T27" s="11"/>
    </row>
    <row r="28" spans="1:20" ht="13.5" hidden="1">
      <c r="A28" s="84" t="str">
        <f>IF('2a.  Simple Form Data Entry'!C61="", "   ", '2a.  Simple Form Data Entry'!C61)</f>
        <v xml:space="preserve">   </v>
      </c>
      <c r="B28" s="85"/>
      <c r="C28" s="85"/>
      <c r="D28" s="17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9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90" t="str">
        <f>IF(A28="", "   ", '2a.  Simple Form Data Entry'!D61)</f>
        <v xml:space="preserve"> </v>
      </c>
      <c r="H28" s="198" t="str">
        <f>IF('2a.  Simple Form Data Entry'!E61="", "   ",'2a.  Simple Form Data Entry'!E61)</f>
        <v xml:space="preserve">   </v>
      </c>
      <c r="I28" s="80">
        <f>'2a.  Simple Form Data Entry'!N61</f>
        <v>0</v>
      </c>
      <c r="J28" s="77">
        <f>'2a.  Simple Form Data Entry'!G61</f>
        <v>0</v>
      </c>
      <c r="K28" s="77">
        <f>'2a.  Simple Form Data Entry'!H61</f>
        <v>0</v>
      </c>
      <c r="L28" s="80">
        <f t="shared" si="2"/>
        <v>0</v>
      </c>
      <c r="M28" s="77">
        <f>'2a.  Simple Form Data Entry'!I61</f>
        <v>0</v>
      </c>
      <c r="N28" s="77">
        <f>'2a.  Simple Form Data Entry'!J61</f>
        <v>0</v>
      </c>
      <c r="O28" s="80">
        <f t="shared" si="0"/>
        <v>0</v>
      </c>
      <c r="P28" s="77">
        <f>'2a.  Simple Form Data Entry'!K61</f>
        <v>0</v>
      </c>
      <c r="Q28" s="77">
        <f>'2a.  Simple Form Data Entry'!L61</f>
        <v>0</v>
      </c>
      <c r="R28" s="80">
        <f t="shared" si="1"/>
        <v>0</v>
      </c>
      <c r="S28" s="87">
        <f>'2a.  Simple Form Data Entry'!M61</f>
        <v>0</v>
      </c>
      <c r="T28" s="11"/>
    </row>
    <row r="29" spans="1:20" ht="13.5" hidden="1">
      <c r="A29" s="84" t="str">
        <f>IF('2a.  Simple Form Data Entry'!C62="", "   ", '2a.  Simple Form Data Entry'!C62)</f>
        <v xml:space="preserve">   </v>
      </c>
      <c r="B29" s="86"/>
      <c r="C29" s="86"/>
      <c r="D29" s="17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9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90" t="str">
        <f>IF(A29="", "   ", '2a.  Simple Form Data Entry'!D62)</f>
        <v xml:space="preserve"> </v>
      </c>
      <c r="H29" s="198" t="str">
        <f>IF('2a.  Simple Form Data Entry'!E62="", "   ",'2a.  Simple Form Data Entry'!E62)</f>
        <v xml:space="preserve">   </v>
      </c>
      <c r="I29" s="80">
        <f>'2a.  Simple Form Data Entry'!N62</f>
        <v>0</v>
      </c>
      <c r="J29" s="77">
        <f>'2a.  Simple Form Data Entry'!G62</f>
        <v>0</v>
      </c>
      <c r="K29" s="77">
        <f>'2a.  Simple Form Data Entry'!H62</f>
        <v>0</v>
      </c>
      <c r="L29" s="80">
        <f t="shared" si="2"/>
        <v>0</v>
      </c>
      <c r="M29" s="77">
        <f>'2a.  Simple Form Data Entry'!I62</f>
        <v>0</v>
      </c>
      <c r="N29" s="77">
        <f>'2a.  Simple Form Data Entry'!J62</f>
        <v>0</v>
      </c>
      <c r="O29" s="80">
        <f t="shared" si="0"/>
        <v>0</v>
      </c>
      <c r="P29" s="77">
        <f>'2a.  Simple Form Data Entry'!K62</f>
        <v>0</v>
      </c>
      <c r="Q29" s="77">
        <f>'2a.  Simple Form Data Entry'!L62</f>
        <v>0</v>
      </c>
      <c r="R29" s="80">
        <f t="shared" si="1"/>
        <v>0</v>
      </c>
      <c r="S29" s="87">
        <f>'2a.  Simple Form Data Entry'!M62</f>
        <v>0</v>
      </c>
      <c r="T29" s="11"/>
    </row>
    <row r="30" spans="1:20" ht="13.5" hidden="1">
      <c r="A30" s="84" t="str">
        <f>IF('2a.  Simple Form Data Entry'!C63="", "   ", '2a.  Simple Form Data Entry'!C63)</f>
        <v xml:space="preserve">   </v>
      </c>
      <c r="B30" s="86"/>
      <c r="C30" s="86"/>
      <c r="D30" s="17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9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90" t="str">
        <f>IF(A30="", "   ", '2a.  Simple Form Data Entry'!D63)</f>
        <v xml:space="preserve"> </v>
      </c>
      <c r="H30" s="198" t="str">
        <f>IF('2a.  Simple Form Data Entry'!E63="", "   ",'2a.  Simple Form Data Entry'!E63)</f>
        <v xml:space="preserve">   </v>
      </c>
      <c r="I30" s="80">
        <f>'2a.  Simple Form Data Entry'!N63</f>
        <v>0</v>
      </c>
      <c r="J30" s="77">
        <f>'2a.  Simple Form Data Entry'!G63</f>
        <v>0</v>
      </c>
      <c r="K30" s="77">
        <f>'2a.  Simple Form Data Entry'!H63</f>
        <v>0</v>
      </c>
      <c r="L30" s="80">
        <f t="shared" si="2"/>
        <v>0</v>
      </c>
      <c r="M30" s="77">
        <f>'2a.  Simple Form Data Entry'!I63</f>
        <v>0</v>
      </c>
      <c r="N30" s="101">
        <f>'2a.  Simple Form Data Entry'!J63</f>
        <v>0</v>
      </c>
      <c r="O30" s="80">
        <f t="shared" si="0"/>
        <v>0</v>
      </c>
      <c r="P30" s="101">
        <f>'2a.  Simple Form Data Entry'!K63</f>
        <v>0</v>
      </c>
      <c r="Q30" s="101">
        <f>'2a.  Simple Form Data Entry'!L63</f>
        <v>0</v>
      </c>
      <c r="R30" s="80">
        <f t="shared" si="1"/>
        <v>0</v>
      </c>
      <c r="S30" s="87">
        <f>'2a.  Simple Form Data Entry'!M63</f>
        <v>0</v>
      </c>
      <c r="T30" s="11"/>
    </row>
    <row r="31" spans="1:20" ht="14.25" thickBot="1">
      <c r="A31" s="6"/>
      <c r="B31" s="7"/>
      <c r="C31" s="290" t="s">
        <v>4</v>
      </c>
      <c r="D31" s="8"/>
      <c r="E31" s="8"/>
      <c r="F31" s="8"/>
      <c r="G31" s="8"/>
      <c r="H31" s="199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>
      <c r="A33" s="9" t="s">
        <v>147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thickBot="1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'2a.  Simple Form Data Entry'!N81</f>
        <v>Sum of Expenditures Prior to 2019</v>
      </c>
      <c r="J34" s="95">
        <f>'2a.  Simple Form Data Entry'!G19</f>
        <v>2019</v>
      </c>
      <c r="K34" s="96">
        <f>J34+1</f>
        <v>2020</v>
      </c>
      <c r="L34" s="96" t="str">
        <f>CONCATENATE(J34," / ",K34)</f>
        <v>2019 / 2020</v>
      </c>
      <c r="M34" s="96">
        <f>K34+1</f>
        <v>2021</v>
      </c>
      <c r="N34" s="96">
        <f>M34+1</f>
        <v>2022</v>
      </c>
      <c r="O34" s="96" t="str">
        <f>CONCATENATE(M34," / ",N34)</f>
        <v>2021 / 2022</v>
      </c>
      <c r="P34" s="96">
        <f>N34+1</f>
        <v>2023</v>
      </c>
      <c r="Q34" s="96">
        <f>P34+1</f>
        <v>2024</v>
      </c>
      <c r="R34" s="96" t="str">
        <f>CONCATENATE(P34," / ",Q34)</f>
        <v>2023 / 2024</v>
      </c>
      <c r="S34" s="97" t="s">
        <v>117</v>
      </c>
      <c r="T34" s="12"/>
    </row>
    <row r="35" spans="1:20" ht="13.5">
      <c r="A35" s="457" t="str">
        <f>IF('2a.  Simple Form Data Entry'!E80="", "   ", '2a.  Simple Form Data Entry'!E80)</f>
        <v>DNRP/WLRD</v>
      </c>
      <c r="B35" s="458"/>
      <c r="C35" s="459"/>
      <c r="D35" s="17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A74100</v>
      </c>
      <c r="E35" s="89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0741</v>
      </c>
      <c r="F35" s="17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1210</v>
      </c>
      <c r="G35" s="79" t="str">
        <f>IF('2a.  Simple Form Data Entry'!I80="", "   ", '2a.  Simple Form Data Entry'!I80)</f>
        <v>1044908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>
      <c r="A36" s="16"/>
      <c r="B36" s="50" t="s">
        <v>21</v>
      </c>
      <c r="C36" s="20"/>
      <c r="D36" s="45"/>
      <c r="E36" s="45"/>
      <c r="F36" s="45"/>
      <c r="G36" s="45"/>
      <c r="H36" s="200" t="str">
        <f>IF('2a.  Simple Form Data Entry'!E82="", "  ", '2a.  Simple Form Data Entry'!E82)</f>
        <v xml:space="preserve">  </v>
      </c>
      <c r="I36" s="80">
        <f>'2a.  Simple Form Data Entry'!N82</f>
        <v>0</v>
      </c>
      <c r="J36" s="80">
        <f>'2a.  Simple Form Data Entry'!G82</f>
        <v>0</v>
      </c>
      <c r="K36" s="80">
        <f>'2a.  Simple Form Data Entry'!H82</f>
        <v>0</v>
      </c>
      <c r="L36" s="80">
        <f>J36+K36</f>
        <v>0</v>
      </c>
      <c r="M36" s="80">
        <f>'2a.  Simple Form Data Entry'!I82</f>
        <v>0</v>
      </c>
      <c r="N36" s="80">
        <f>'2a.  Simple Form Data Entry'!J82</f>
        <v>0</v>
      </c>
      <c r="O36" s="80">
        <f t="shared" ref="O36:O43" si="5">M36+N36</f>
        <v>0</v>
      </c>
      <c r="P36" s="80">
        <f>'2a.  Simple Form Data Entry'!K82</f>
        <v>0</v>
      </c>
      <c r="Q36" s="80">
        <f>'2a.  Simple Form Data Entry'!L82</f>
        <v>0</v>
      </c>
      <c r="R36" s="80">
        <f t="shared" ref="R36:R43" si="6">P36+Q36</f>
        <v>0</v>
      </c>
      <c r="S36" s="83">
        <f>'2a.  Simple Form Data Entry'!M82</f>
        <v>0</v>
      </c>
      <c r="T36" s="12"/>
    </row>
    <row r="37" spans="1:20" ht="13.5" customHeight="1">
      <c r="A37" s="16"/>
      <c r="B37" s="50" t="s">
        <v>25</v>
      </c>
      <c r="C37" s="20"/>
      <c r="D37" s="45"/>
      <c r="E37" s="45"/>
      <c r="F37" s="45"/>
      <c r="G37" s="45"/>
      <c r="H37" s="200" t="str">
        <f>IF('2a.  Simple Form Data Entry'!E83="", "  ", '2a.  Simple Form Data Entry'!E83)</f>
        <v xml:space="preserve">  </v>
      </c>
      <c r="I37" s="80">
        <f>'2a.  Simple Form Data Entry'!N83</f>
        <v>0</v>
      </c>
      <c r="J37" s="80">
        <f>'2a.  Simple Form Data Entry'!G83</f>
        <v>0</v>
      </c>
      <c r="K37" s="80">
        <f>'2a.  Simple Form Data Entry'!H83</f>
        <v>0</v>
      </c>
      <c r="L37" s="80">
        <f t="shared" ref="L37:L43" si="7">J37+K37</f>
        <v>0</v>
      </c>
      <c r="M37" s="80">
        <f>'2a.  Simple Form Data Entry'!I83</f>
        <v>0</v>
      </c>
      <c r="N37" s="80">
        <f>'2a.  Simple Form Data Entry'!J83</f>
        <v>0</v>
      </c>
      <c r="O37" s="80">
        <f t="shared" si="5"/>
        <v>0</v>
      </c>
      <c r="P37" s="80">
        <f>'2a.  Simple Form Data Entry'!K83</f>
        <v>0</v>
      </c>
      <c r="Q37" s="80">
        <f>'2a.  Simple Form Data Entry'!L83</f>
        <v>0</v>
      </c>
      <c r="R37" s="80">
        <f t="shared" si="6"/>
        <v>0</v>
      </c>
      <c r="S37" s="83">
        <f>'2a.  Simple Form Data Entry'!M83</f>
        <v>0</v>
      </c>
      <c r="T37" s="12"/>
    </row>
    <row r="38" spans="1:20" ht="13.5" customHeight="1">
      <c r="A38" s="16"/>
      <c r="B38" s="50" t="s">
        <v>53</v>
      </c>
      <c r="C38" s="20"/>
      <c r="D38" s="45"/>
      <c r="E38" s="45"/>
      <c r="F38" s="45"/>
      <c r="G38" s="45"/>
      <c r="H38" s="200" t="str">
        <f>IF('2a.  Simple Form Data Entry'!E84="", "  ", '2a.  Simple Form Data Entry'!E84)</f>
        <v>Rent &amp; Operating Costs 7/1/2019 - 6/30/2024</v>
      </c>
      <c r="I38" s="80">
        <f>'2a.  Simple Form Data Entry'!N84</f>
        <v>0</v>
      </c>
      <c r="J38" s="80">
        <f>'2a.  Simple Form Data Entry'!G84</f>
        <v>10950</v>
      </c>
      <c r="K38" s="80">
        <f>'2a.  Simple Form Data Entry'!H84</f>
        <v>22233</v>
      </c>
      <c r="L38" s="80">
        <f t="shared" si="7"/>
        <v>33183</v>
      </c>
      <c r="M38" s="80">
        <f>'2a.  Simple Form Data Entry'!I84</f>
        <v>22900</v>
      </c>
      <c r="N38" s="80">
        <f>'2a.  Simple Form Data Entry'!J84</f>
        <v>23587</v>
      </c>
      <c r="O38" s="80">
        <f t="shared" si="5"/>
        <v>46487</v>
      </c>
      <c r="P38" s="80">
        <f>'2a.  Simple Form Data Entry'!K84</f>
        <v>24295</v>
      </c>
      <c r="Q38" s="80">
        <f>'2a.  Simple Form Data Entry'!L84</f>
        <v>12329</v>
      </c>
      <c r="R38" s="80">
        <f t="shared" si="6"/>
        <v>36624</v>
      </c>
      <c r="S38" s="83">
        <f>'2a.  Simple Form Data Entry'!M84</f>
        <v>0</v>
      </c>
      <c r="T38" s="12"/>
    </row>
    <row r="39" spans="1:20" ht="13.5" customHeight="1">
      <c r="A39" s="16"/>
      <c r="B39" s="447" t="s">
        <v>55</v>
      </c>
      <c r="C39" s="448"/>
      <c r="D39" s="45"/>
      <c r="E39" s="45"/>
      <c r="F39" s="45"/>
      <c r="G39" s="45"/>
      <c r="H39" s="200" t="str">
        <f>IF('2a.  Simple Form Data Entry'!E85="", "  ", '2a.  Simple Form Data Entry'!E85)</f>
        <v xml:space="preserve">  </v>
      </c>
      <c r="I39" s="80">
        <f>'2a.  Simple Form Data Entry'!N85</f>
        <v>0</v>
      </c>
      <c r="J39" s="80">
        <f>'2a.  Simple Form Data Entry'!G85</f>
        <v>0</v>
      </c>
      <c r="K39" s="80">
        <f>'2a.  Simple Form Data Entry'!H85</f>
        <v>0</v>
      </c>
      <c r="L39" s="80">
        <f t="shared" si="7"/>
        <v>0</v>
      </c>
      <c r="M39" s="80">
        <f>'2a.  Simple Form Data Entry'!I85</f>
        <v>0</v>
      </c>
      <c r="N39" s="80">
        <f>'2a.  Simple Form Data Entry'!J85</f>
        <v>0</v>
      </c>
      <c r="O39" s="80">
        <f t="shared" si="5"/>
        <v>0</v>
      </c>
      <c r="P39" s="80">
        <f>'2a.  Simple Form Data Entry'!K85</f>
        <v>0</v>
      </c>
      <c r="Q39" s="80">
        <f>'2a.  Simple Form Data Entry'!L85</f>
        <v>0</v>
      </c>
      <c r="R39" s="80">
        <f t="shared" si="6"/>
        <v>0</v>
      </c>
      <c r="S39" s="83">
        <f>'2a.  Simple Form Data Entry'!M85</f>
        <v>0</v>
      </c>
      <c r="T39" s="12"/>
    </row>
    <row r="40" spans="1:20" ht="13.5" customHeight="1">
      <c r="A40" s="16"/>
      <c r="B40" s="449" t="s">
        <v>56</v>
      </c>
      <c r="C40" s="450"/>
      <c r="D40" s="45"/>
      <c r="E40" s="45"/>
      <c r="F40" s="45"/>
      <c r="G40" s="45"/>
      <c r="H40" s="200" t="str">
        <f>IF('2a.  Simple Form Data Entry'!E86="", "  ", '2a.  Simple Form Data Entry'!E86)</f>
        <v xml:space="preserve">  </v>
      </c>
      <c r="I40" s="80">
        <f>'2a.  Simple Form Data Entry'!N86</f>
        <v>0</v>
      </c>
      <c r="J40" s="80">
        <f>'2a.  Simple Form Data Entry'!G86</f>
        <v>0</v>
      </c>
      <c r="K40" s="80">
        <f>'2a.  Simple Form Data Entry'!H86</f>
        <v>0</v>
      </c>
      <c r="L40" s="80">
        <f t="shared" si="7"/>
        <v>0</v>
      </c>
      <c r="M40" s="80">
        <f>'2a.  Simple Form Data Entry'!I86</f>
        <v>0</v>
      </c>
      <c r="N40" s="80">
        <f>'2a.  Simple Form Data Entry'!J86</f>
        <v>0</v>
      </c>
      <c r="O40" s="80">
        <f t="shared" si="5"/>
        <v>0</v>
      </c>
      <c r="P40" s="80">
        <f>'2a.  Simple Form Data Entry'!K86</f>
        <v>0</v>
      </c>
      <c r="Q40" s="80">
        <f>'2a.  Simple Form Data Entry'!L86</f>
        <v>0</v>
      </c>
      <c r="R40" s="80">
        <f t="shared" si="6"/>
        <v>0</v>
      </c>
      <c r="S40" s="83">
        <f>'2a.  Simple Form Data Entry'!M86</f>
        <v>0</v>
      </c>
      <c r="T40" s="12"/>
    </row>
    <row r="41" spans="1:20" ht="13.5" customHeight="1">
      <c r="A41" s="16"/>
      <c r="B41" s="447" t="s">
        <v>57</v>
      </c>
      <c r="C41" s="448"/>
      <c r="D41" s="45"/>
      <c r="E41" s="45"/>
      <c r="F41" s="45"/>
      <c r="G41" s="45"/>
      <c r="H41" s="200" t="str">
        <f>IF('2a.  Simple Form Data Entry'!E87="", "  ", '2a.  Simple Form Data Entry'!E87)</f>
        <v xml:space="preserve">  </v>
      </c>
      <c r="I41" s="80">
        <f>'2a.  Simple Form Data Entry'!N87</f>
        <v>0</v>
      </c>
      <c r="J41" s="80">
        <f>'2a.  Simple Form Data Entry'!G87</f>
        <v>0</v>
      </c>
      <c r="K41" s="80">
        <f>'2a.  Simple Form Data Entry'!H87</f>
        <v>0</v>
      </c>
      <c r="L41" s="80">
        <f t="shared" si="7"/>
        <v>0</v>
      </c>
      <c r="M41" s="80">
        <f>'2a.  Simple Form Data Entry'!I87</f>
        <v>0</v>
      </c>
      <c r="N41" s="80">
        <f>'2a.  Simple Form Data Entry'!J87</f>
        <v>0</v>
      </c>
      <c r="O41" s="80">
        <f t="shared" si="5"/>
        <v>0</v>
      </c>
      <c r="P41" s="80">
        <f>'2a.  Simple Form Data Entry'!K87</f>
        <v>0</v>
      </c>
      <c r="Q41" s="80">
        <f>'2a.  Simple Form Data Entry'!L87</f>
        <v>0</v>
      </c>
      <c r="R41" s="80">
        <f t="shared" si="6"/>
        <v>0</v>
      </c>
      <c r="S41" s="83">
        <f>'2a.  Simple Form Data Entry'!M87</f>
        <v>0</v>
      </c>
      <c r="T41" s="12"/>
    </row>
    <row r="42" spans="1:20" ht="13.5" customHeight="1">
      <c r="A42" s="16"/>
      <c r="B42" s="463" t="s">
        <v>26</v>
      </c>
      <c r="C42" s="464"/>
      <c r="D42" s="45"/>
      <c r="E42" s="45"/>
      <c r="F42" s="45"/>
      <c r="G42" s="45"/>
      <c r="H42" s="200" t="str">
        <f>IF('2a.  Simple Form Data Entry'!E88="", "  ", '2a.  Simple Form Data Entry'!E88)</f>
        <v xml:space="preserve">  </v>
      </c>
      <c r="I42" s="80">
        <f>'2a.  Simple Form Data Entry'!N88</f>
        <v>0</v>
      </c>
      <c r="J42" s="80">
        <f>'2a.  Simple Form Data Entry'!G88</f>
        <v>0</v>
      </c>
      <c r="K42" s="80">
        <f>'2a.  Simple Form Data Entry'!H88</f>
        <v>0</v>
      </c>
      <c r="L42" s="80">
        <f t="shared" si="7"/>
        <v>0</v>
      </c>
      <c r="M42" s="80">
        <f>'2a.  Simple Form Data Entry'!I88</f>
        <v>0</v>
      </c>
      <c r="N42" s="80">
        <f>'2a.  Simple Form Data Entry'!J88</f>
        <v>0</v>
      </c>
      <c r="O42" s="80">
        <f t="shared" si="5"/>
        <v>0</v>
      </c>
      <c r="P42" s="80">
        <f>'2a.  Simple Form Data Entry'!K88</f>
        <v>0</v>
      </c>
      <c r="Q42" s="80">
        <f>'2a.  Simple Form Data Entry'!L88</f>
        <v>0</v>
      </c>
      <c r="R42" s="80">
        <f t="shared" si="6"/>
        <v>0</v>
      </c>
      <c r="S42" s="83">
        <f>'2a.  Simple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201"/>
      <c r="I43" s="63">
        <f t="shared" ref="I43:S43" si="8">SUM(I36:I42)</f>
        <v>0</v>
      </c>
      <c r="J43" s="63">
        <f t="shared" si="8"/>
        <v>10950</v>
      </c>
      <c r="K43" s="63">
        <f t="shared" si="8"/>
        <v>22233</v>
      </c>
      <c r="L43" s="63">
        <f t="shared" si="7"/>
        <v>33183</v>
      </c>
      <c r="M43" s="63">
        <f t="shared" si="8"/>
        <v>22900</v>
      </c>
      <c r="N43" s="63">
        <f t="shared" si="8"/>
        <v>23587</v>
      </c>
      <c r="O43" s="63">
        <f t="shared" si="5"/>
        <v>46487</v>
      </c>
      <c r="P43" s="63">
        <f t="shared" ref="P43:Q43" si="9">SUM(P36:P42)</f>
        <v>24295</v>
      </c>
      <c r="Q43" s="63">
        <f t="shared" si="9"/>
        <v>12329</v>
      </c>
      <c r="R43" s="63">
        <f t="shared" si="6"/>
        <v>36624</v>
      </c>
      <c r="S43" s="64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6"/>
      <c r="I44" s="47"/>
      <c r="J44" s="24"/>
      <c r="K44" s="24"/>
      <c r="L44" s="24"/>
      <c r="M44" s="24"/>
      <c r="N44" s="24"/>
      <c r="O44" s="24"/>
      <c r="P44" s="24"/>
      <c r="Q44" s="24"/>
      <c r="R44" s="301"/>
      <c r="S44" s="25"/>
      <c r="T44" s="12"/>
    </row>
    <row r="45" spans="1:20" ht="13.5">
      <c r="A45" s="460" t="str">
        <f>IF('2a.  Simple Form Data Entry'!E91="", "   ", '2a.  Simple Form Data Entry'!E91)</f>
        <v xml:space="preserve">   </v>
      </c>
      <c r="B45" s="461"/>
      <c r="C45" s="462"/>
      <c r="D45" s="17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9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9" t="str">
        <f>IF('2a.  Simple Form Data Entry'!I91="", "   ", '2a.  Simple Form Data Entry'!I91)</f>
        <v xml:space="preserve"> </v>
      </c>
      <c r="H45" s="198"/>
      <c r="I45" s="48"/>
      <c r="J45" s="38"/>
      <c r="K45" s="38"/>
      <c r="L45" s="38"/>
      <c r="M45" s="38"/>
      <c r="N45" s="38"/>
      <c r="O45" s="38"/>
      <c r="P45" s="38"/>
      <c r="Q45" s="38"/>
      <c r="R45" s="302"/>
      <c r="S45" s="39"/>
      <c r="T45" s="12"/>
    </row>
    <row r="46" spans="1:20" ht="13.5" customHeight="1">
      <c r="A46" s="19"/>
      <c r="B46" s="50" t="s">
        <v>21</v>
      </c>
      <c r="C46" s="20"/>
      <c r="D46" s="45"/>
      <c r="E46" s="45"/>
      <c r="F46" s="45"/>
      <c r="G46" s="45"/>
      <c r="H46" s="200" t="str">
        <f>IF('2a.  Simple Form Data Entry'!E93="", "  ", '2a.  Simple Form Data Entry'!E93)</f>
        <v xml:space="preserve">  </v>
      </c>
      <c r="I46" s="81">
        <f>'2a.  Simple Form Data Entry'!N93</f>
        <v>0</v>
      </c>
      <c r="J46" s="81">
        <f>'2a.  Simple Form Data Entry'!G93</f>
        <v>0</v>
      </c>
      <c r="K46" s="81">
        <f>'2a.  Simple Form Data Entry'!H93</f>
        <v>0</v>
      </c>
      <c r="L46" s="80">
        <f t="shared" ref="L46:L95" si="10">J46+K46</f>
        <v>0</v>
      </c>
      <c r="M46" s="81">
        <f>'2a.  Simple Form Data Entry'!I93</f>
        <v>0</v>
      </c>
      <c r="N46" s="81">
        <f>'2a.  Simple Form Data Entry'!J93</f>
        <v>0</v>
      </c>
      <c r="O46" s="80">
        <f t="shared" ref="O46:O95" si="11">M46+N46</f>
        <v>0</v>
      </c>
      <c r="P46" s="81">
        <f>'2a.  Simple Form Data Entry'!K93</f>
        <v>0</v>
      </c>
      <c r="Q46" s="81">
        <f>'2a.  Simple Form Data Entry'!L93</f>
        <v>0</v>
      </c>
      <c r="R46" s="80">
        <f t="shared" ref="R46:R95" si="12">P46+Q46</f>
        <v>0</v>
      </c>
      <c r="S46" s="83">
        <f>'2a.  Simple Form Data Entry'!M93</f>
        <v>0</v>
      </c>
      <c r="T46" s="12"/>
    </row>
    <row r="47" spans="1:20" ht="13.5" customHeight="1">
      <c r="A47" s="19"/>
      <c r="B47" s="50" t="s">
        <v>25</v>
      </c>
      <c r="C47" s="20"/>
      <c r="D47" s="45"/>
      <c r="E47" s="45"/>
      <c r="F47" s="45"/>
      <c r="G47" s="45"/>
      <c r="H47" s="200" t="str">
        <f>IF('2a.  Simple Form Data Entry'!E94="", "  ", '2a.  Simple Form Data Entry'!E94)</f>
        <v xml:space="preserve">  </v>
      </c>
      <c r="I47" s="81">
        <f>'2a.  Simple Form Data Entry'!N94</f>
        <v>0</v>
      </c>
      <c r="J47" s="81">
        <f>'2a.  Simple Form Data Entry'!G94</f>
        <v>0</v>
      </c>
      <c r="K47" s="81">
        <f>'2a.  Simple Form Data Entry'!H94</f>
        <v>0</v>
      </c>
      <c r="L47" s="80">
        <f t="shared" si="10"/>
        <v>0</v>
      </c>
      <c r="M47" s="81">
        <f>'2a.  Simple Form Data Entry'!I94</f>
        <v>0</v>
      </c>
      <c r="N47" s="81">
        <f>'2a.  Simple Form Data Entry'!J94</f>
        <v>0</v>
      </c>
      <c r="O47" s="80">
        <f t="shared" si="11"/>
        <v>0</v>
      </c>
      <c r="P47" s="81">
        <f>'2a.  Simple Form Data Entry'!K94</f>
        <v>0</v>
      </c>
      <c r="Q47" s="81">
        <f>'2a.  Simple Form Data Entry'!L94</f>
        <v>0</v>
      </c>
      <c r="R47" s="80">
        <f t="shared" si="12"/>
        <v>0</v>
      </c>
      <c r="S47" s="83">
        <f>'2a.  Simple Form Data Entry'!M94</f>
        <v>0</v>
      </c>
      <c r="T47" s="12"/>
    </row>
    <row r="48" spans="1:20" ht="13.5" customHeight="1">
      <c r="A48" s="19"/>
      <c r="B48" s="50" t="s">
        <v>53</v>
      </c>
      <c r="C48" s="20"/>
      <c r="D48" s="45"/>
      <c r="E48" s="45"/>
      <c r="F48" s="45"/>
      <c r="G48" s="45"/>
      <c r="H48" s="200" t="str">
        <f>IF('2a.  Simple Form Data Entry'!E95="", "  ", '2a.  Simple Form Data Entry'!E95)</f>
        <v xml:space="preserve">  </v>
      </c>
      <c r="I48" s="81">
        <f>'2a.  Simple Form Data Entry'!N95</f>
        <v>0</v>
      </c>
      <c r="J48" s="81">
        <f>'2a.  Simple Form Data Entry'!G95</f>
        <v>0</v>
      </c>
      <c r="K48" s="81">
        <f>'2a.  Simple Form Data Entry'!H95</f>
        <v>0</v>
      </c>
      <c r="L48" s="80">
        <f t="shared" si="10"/>
        <v>0</v>
      </c>
      <c r="M48" s="81">
        <f>'2a.  Simple Form Data Entry'!I95</f>
        <v>0</v>
      </c>
      <c r="N48" s="81">
        <f>'2a.  Simple Form Data Entry'!J95</f>
        <v>0</v>
      </c>
      <c r="O48" s="80">
        <f t="shared" si="11"/>
        <v>0</v>
      </c>
      <c r="P48" s="81">
        <f>'2a.  Simple Form Data Entry'!K95</f>
        <v>0</v>
      </c>
      <c r="Q48" s="81">
        <f>'2a.  Simple Form Data Entry'!L95</f>
        <v>0</v>
      </c>
      <c r="R48" s="80">
        <f t="shared" si="12"/>
        <v>0</v>
      </c>
      <c r="S48" s="83">
        <f>'2a.  Simple Form Data Entry'!M95</f>
        <v>0</v>
      </c>
      <c r="T48" s="12"/>
    </row>
    <row r="49" spans="1:20" ht="13.5" customHeight="1">
      <c r="A49" s="19"/>
      <c r="B49" s="447" t="s">
        <v>55</v>
      </c>
      <c r="C49" s="448"/>
      <c r="D49" s="45"/>
      <c r="E49" s="45"/>
      <c r="F49" s="45"/>
      <c r="G49" s="45"/>
      <c r="H49" s="200" t="str">
        <f>IF('2a.  Simple Form Data Entry'!E96="", "  ", '2a.  Simple Form Data Entry'!E96)</f>
        <v xml:space="preserve">  </v>
      </c>
      <c r="I49" s="81">
        <f>'2a.  Simple Form Data Entry'!N96</f>
        <v>0</v>
      </c>
      <c r="J49" s="81">
        <f>'2a.  Simple Form Data Entry'!G96</f>
        <v>0</v>
      </c>
      <c r="K49" s="81">
        <f>'2a.  Simple Form Data Entry'!H96</f>
        <v>0</v>
      </c>
      <c r="L49" s="80">
        <f t="shared" si="10"/>
        <v>0</v>
      </c>
      <c r="M49" s="81">
        <f>'2a.  Simple Form Data Entry'!I96</f>
        <v>0</v>
      </c>
      <c r="N49" s="81">
        <f>'2a.  Simple Form Data Entry'!J96</f>
        <v>0</v>
      </c>
      <c r="O49" s="80">
        <f t="shared" si="11"/>
        <v>0</v>
      </c>
      <c r="P49" s="81">
        <f>'2a.  Simple Form Data Entry'!K96</f>
        <v>0</v>
      </c>
      <c r="Q49" s="81">
        <f>'2a.  Simple Form Data Entry'!L96</f>
        <v>0</v>
      </c>
      <c r="R49" s="80">
        <f t="shared" si="12"/>
        <v>0</v>
      </c>
      <c r="S49" s="83">
        <f>'2a.  Simple Form Data Entry'!M96</f>
        <v>0</v>
      </c>
      <c r="T49" s="12"/>
    </row>
    <row r="50" spans="1:20" ht="13.5" customHeight="1">
      <c r="A50" s="19"/>
      <c r="B50" s="449" t="s">
        <v>56</v>
      </c>
      <c r="C50" s="450"/>
      <c r="D50" s="45"/>
      <c r="E50" s="45"/>
      <c r="F50" s="45"/>
      <c r="G50" s="45"/>
      <c r="H50" s="200" t="str">
        <f>IF('2a.  Simple Form Data Entry'!E97="", "  ", '2a.  Simple Form Data Entry'!E97)</f>
        <v xml:space="preserve">  </v>
      </c>
      <c r="I50" s="81">
        <f>'2a.  Simple Form Data Entry'!N97</f>
        <v>0</v>
      </c>
      <c r="J50" s="81">
        <f>'2a.  Simple Form Data Entry'!G97</f>
        <v>0</v>
      </c>
      <c r="K50" s="81">
        <f>'2a.  Simple Form Data Entry'!H97</f>
        <v>0</v>
      </c>
      <c r="L50" s="80">
        <f t="shared" si="10"/>
        <v>0</v>
      </c>
      <c r="M50" s="81">
        <f>'2a.  Simple Form Data Entry'!I97</f>
        <v>0</v>
      </c>
      <c r="N50" s="81">
        <f>'2a.  Simple Form Data Entry'!J97</f>
        <v>0</v>
      </c>
      <c r="O50" s="80">
        <f t="shared" si="11"/>
        <v>0</v>
      </c>
      <c r="P50" s="81">
        <f>'2a.  Simple Form Data Entry'!K97</f>
        <v>0</v>
      </c>
      <c r="Q50" s="81">
        <f>'2a.  Simple Form Data Entry'!L97</f>
        <v>0</v>
      </c>
      <c r="R50" s="80">
        <f t="shared" si="12"/>
        <v>0</v>
      </c>
      <c r="S50" s="83">
        <f>'2a.  Simple Form Data Entry'!M97</f>
        <v>0</v>
      </c>
      <c r="T50" s="12"/>
    </row>
    <row r="51" spans="1:20" ht="13.5" customHeight="1">
      <c r="A51" s="19"/>
      <c r="B51" s="447" t="s">
        <v>57</v>
      </c>
      <c r="C51" s="448"/>
      <c r="D51" s="45"/>
      <c r="E51" s="45"/>
      <c r="F51" s="45"/>
      <c r="G51" s="45"/>
      <c r="H51" s="200" t="str">
        <f>IF('2a.  Simple Form Data Entry'!E98="", "  ", '2a.  Simple Form Data Entry'!E98)</f>
        <v xml:space="preserve">  </v>
      </c>
      <c r="I51" s="81">
        <f>'2a.  Simple Form Data Entry'!N98</f>
        <v>0</v>
      </c>
      <c r="J51" s="81">
        <f>'2a.  Simple Form Data Entry'!G98</f>
        <v>0</v>
      </c>
      <c r="K51" s="81">
        <f>'2a.  Simple Form Data Entry'!H98</f>
        <v>0</v>
      </c>
      <c r="L51" s="80">
        <f t="shared" si="10"/>
        <v>0</v>
      </c>
      <c r="M51" s="81">
        <f>'2a.  Simple Form Data Entry'!I98</f>
        <v>0</v>
      </c>
      <c r="N51" s="81">
        <f>'2a.  Simple Form Data Entry'!J98</f>
        <v>0</v>
      </c>
      <c r="O51" s="80">
        <f t="shared" si="11"/>
        <v>0</v>
      </c>
      <c r="P51" s="81">
        <f>'2a.  Simple Form Data Entry'!K98</f>
        <v>0</v>
      </c>
      <c r="Q51" s="81">
        <f>'2a.  Simple Form Data Entry'!L98</f>
        <v>0</v>
      </c>
      <c r="R51" s="80">
        <f t="shared" si="12"/>
        <v>0</v>
      </c>
      <c r="S51" s="83">
        <f>'2a.  Simple Form Data Entry'!M98</f>
        <v>0</v>
      </c>
      <c r="T51" s="12"/>
    </row>
    <row r="52" spans="1:20" ht="13.5" customHeight="1">
      <c r="A52" s="19"/>
      <c r="B52" s="463" t="s">
        <v>26</v>
      </c>
      <c r="C52" s="464"/>
      <c r="D52" s="45"/>
      <c r="E52" s="45"/>
      <c r="F52" s="45"/>
      <c r="G52" s="45"/>
      <c r="H52" s="200" t="str">
        <f>IF('2a.  Simple Form Data Entry'!E99="", "  ", '2a.  Simple Form Data Entry'!E99)</f>
        <v xml:space="preserve">  </v>
      </c>
      <c r="I52" s="81">
        <f>'2a.  Simple Form Data Entry'!N99</f>
        <v>0</v>
      </c>
      <c r="J52" s="81">
        <f>'2a.  Simple Form Data Entry'!G99</f>
        <v>0</v>
      </c>
      <c r="K52" s="81">
        <f>'2a.  Simple Form Data Entry'!H99</f>
        <v>0</v>
      </c>
      <c r="L52" s="80">
        <f t="shared" si="10"/>
        <v>0</v>
      </c>
      <c r="M52" s="81">
        <f>'2a.  Simple Form Data Entry'!I99</f>
        <v>0</v>
      </c>
      <c r="N52" s="81">
        <f>'2a.  Simple Form Data Entry'!J99</f>
        <v>0</v>
      </c>
      <c r="O52" s="80">
        <f t="shared" si="11"/>
        <v>0</v>
      </c>
      <c r="P52" s="81">
        <f>'2a.  Simple Form Data Entry'!K99</f>
        <v>0</v>
      </c>
      <c r="Q52" s="81">
        <f>'2a.  Simple Form Data Entry'!L99</f>
        <v>0</v>
      </c>
      <c r="R52" s="80">
        <f t="shared" si="12"/>
        <v>0</v>
      </c>
      <c r="S52" s="83">
        <f>'2a.  Simple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201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202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 hidden="1">
      <c r="A55" s="460" t="str">
        <f>IF('2a.  Simple Form Data Entry'!E102="", "   ", '2a.  Simple Form Data Entry'!E102)</f>
        <v xml:space="preserve">   </v>
      </c>
      <c r="B55" s="461"/>
      <c r="C55" s="462"/>
      <c r="D55" s="17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9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9" t="str">
        <f>IF('2a.  Simple Form Data Entry'!I102="", "   ", '2a.  Simple Form Data Entry'!I102)</f>
        <v xml:space="preserve"> </v>
      </c>
      <c r="H55" s="198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hidden="1" customHeight="1">
      <c r="A56" s="19"/>
      <c r="B56" s="50" t="s">
        <v>21</v>
      </c>
      <c r="C56" s="20"/>
      <c r="D56" s="45"/>
      <c r="E56" s="45"/>
      <c r="F56" s="45"/>
      <c r="G56" s="45"/>
      <c r="H56" s="200" t="str">
        <f>IF('2a.  Simple Form Data Entry'!E104="", "  ", '2a.  Simple Form Data Entry'!E104)</f>
        <v xml:space="preserve">  </v>
      </c>
      <c r="I56" s="81">
        <f>'2a.  Simple Form Data Entry'!N104</f>
        <v>0</v>
      </c>
      <c r="J56" s="81">
        <f>'2a.  Simple Form Data Entry'!G104</f>
        <v>0</v>
      </c>
      <c r="K56" s="81">
        <f>'2a.  Simple Form Data Entry'!H104</f>
        <v>0</v>
      </c>
      <c r="L56" s="80">
        <f t="shared" si="10"/>
        <v>0</v>
      </c>
      <c r="M56" s="81">
        <f>'2a.  Simple Form Data Entry'!I104</f>
        <v>0</v>
      </c>
      <c r="N56" s="81">
        <f>'2a.  Simple Form Data Entry'!J104</f>
        <v>0</v>
      </c>
      <c r="O56" s="80">
        <f t="shared" si="11"/>
        <v>0</v>
      </c>
      <c r="P56" s="81">
        <f>'2a.  Simple Form Data Entry'!K104</f>
        <v>0</v>
      </c>
      <c r="Q56" s="81">
        <f>'2a.  Simple Form Data Entry'!L104</f>
        <v>0</v>
      </c>
      <c r="R56" s="80">
        <f t="shared" si="12"/>
        <v>0</v>
      </c>
      <c r="S56" s="83">
        <f>'2a.  Simple Form Data Entry'!M104</f>
        <v>0</v>
      </c>
      <c r="T56" s="12"/>
    </row>
    <row r="57" spans="1:20" ht="13.5" hidden="1" customHeight="1">
      <c r="A57" s="19"/>
      <c r="B57" s="50" t="s">
        <v>25</v>
      </c>
      <c r="C57" s="20"/>
      <c r="D57" s="45"/>
      <c r="E57" s="45"/>
      <c r="F57" s="45"/>
      <c r="G57" s="45"/>
      <c r="H57" s="200" t="str">
        <f>IF('2a.  Simple Form Data Entry'!E105="", "  ", '2a.  Simple Form Data Entry'!E105)</f>
        <v xml:space="preserve">  </v>
      </c>
      <c r="I57" s="81">
        <f>'2a.  Simple Form Data Entry'!N105</f>
        <v>0</v>
      </c>
      <c r="J57" s="81">
        <f>'2a.  Simple Form Data Entry'!G105</f>
        <v>0</v>
      </c>
      <c r="K57" s="81">
        <f>'2a.  Simple Form Data Entry'!H105</f>
        <v>0</v>
      </c>
      <c r="L57" s="80">
        <f t="shared" si="10"/>
        <v>0</v>
      </c>
      <c r="M57" s="81">
        <f>'2a.  Simple Form Data Entry'!I105</f>
        <v>0</v>
      </c>
      <c r="N57" s="81">
        <f>'2a.  Simple Form Data Entry'!J105</f>
        <v>0</v>
      </c>
      <c r="O57" s="80">
        <f t="shared" si="11"/>
        <v>0</v>
      </c>
      <c r="P57" s="81">
        <f>'2a.  Simple Form Data Entry'!K105</f>
        <v>0</v>
      </c>
      <c r="Q57" s="81">
        <f>'2a.  Simple Form Data Entry'!L105</f>
        <v>0</v>
      </c>
      <c r="R57" s="80">
        <f t="shared" si="12"/>
        <v>0</v>
      </c>
      <c r="S57" s="83">
        <f>'2a.  Simple Form Data Entry'!M105</f>
        <v>0</v>
      </c>
      <c r="T57" s="12"/>
    </row>
    <row r="58" spans="1:20" ht="13.5" hidden="1" customHeight="1">
      <c r="A58" s="19"/>
      <c r="B58" s="50" t="s">
        <v>53</v>
      </c>
      <c r="C58" s="20"/>
      <c r="D58" s="45"/>
      <c r="E58" s="45"/>
      <c r="F58" s="45"/>
      <c r="G58" s="45"/>
      <c r="H58" s="200" t="str">
        <f>IF('2a.  Simple Form Data Entry'!E106="", "  ", '2a.  Simple Form Data Entry'!E106)</f>
        <v xml:space="preserve">  </v>
      </c>
      <c r="I58" s="81">
        <f>'2a.  Simple Form Data Entry'!N106</f>
        <v>0</v>
      </c>
      <c r="J58" s="81">
        <f>'2a.  Simple Form Data Entry'!G106</f>
        <v>0</v>
      </c>
      <c r="K58" s="81">
        <f>'2a.  Simple Form Data Entry'!H106</f>
        <v>0</v>
      </c>
      <c r="L58" s="80">
        <f t="shared" si="10"/>
        <v>0</v>
      </c>
      <c r="M58" s="81">
        <f>'2a.  Simple Form Data Entry'!I106</f>
        <v>0</v>
      </c>
      <c r="N58" s="81">
        <f>'2a.  Simple Form Data Entry'!J106</f>
        <v>0</v>
      </c>
      <c r="O58" s="80">
        <f t="shared" si="11"/>
        <v>0</v>
      </c>
      <c r="P58" s="81">
        <f>'2a.  Simple Form Data Entry'!K106</f>
        <v>0</v>
      </c>
      <c r="Q58" s="81">
        <f>'2a.  Simple Form Data Entry'!L106</f>
        <v>0</v>
      </c>
      <c r="R58" s="80">
        <f t="shared" si="12"/>
        <v>0</v>
      </c>
      <c r="S58" s="83">
        <f>'2a.  Simple Form Data Entry'!M106</f>
        <v>0</v>
      </c>
      <c r="T58" s="12"/>
    </row>
    <row r="59" spans="1:20" ht="13.5" hidden="1" customHeight="1">
      <c r="A59" s="19"/>
      <c r="B59" s="447" t="s">
        <v>55</v>
      </c>
      <c r="C59" s="448"/>
      <c r="D59" s="45"/>
      <c r="E59" s="45"/>
      <c r="F59" s="45"/>
      <c r="G59" s="45"/>
      <c r="H59" s="200" t="str">
        <f>IF('2a.  Simple Form Data Entry'!E107="", "  ", '2a.  Simple Form Data Entry'!E107)</f>
        <v xml:space="preserve">  </v>
      </c>
      <c r="I59" s="81">
        <f>'2a.  Simple Form Data Entry'!N107</f>
        <v>0</v>
      </c>
      <c r="J59" s="81">
        <f>'2a.  Simple Form Data Entry'!G107</f>
        <v>0</v>
      </c>
      <c r="K59" s="81">
        <f>'2a.  Simple Form Data Entry'!H107</f>
        <v>0</v>
      </c>
      <c r="L59" s="80">
        <f t="shared" si="10"/>
        <v>0</v>
      </c>
      <c r="M59" s="81">
        <f>'2a.  Simple Form Data Entry'!I107</f>
        <v>0</v>
      </c>
      <c r="N59" s="81">
        <f>'2a.  Simple Form Data Entry'!J107</f>
        <v>0</v>
      </c>
      <c r="O59" s="80">
        <f t="shared" si="11"/>
        <v>0</v>
      </c>
      <c r="P59" s="81">
        <f>'2a.  Simple Form Data Entry'!K107</f>
        <v>0</v>
      </c>
      <c r="Q59" s="81">
        <f>'2a.  Simple Form Data Entry'!L107</f>
        <v>0</v>
      </c>
      <c r="R59" s="80">
        <f t="shared" si="12"/>
        <v>0</v>
      </c>
      <c r="S59" s="83">
        <f>'2a.  Simple Form Data Entry'!M107</f>
        <v>0</v>
      </c>
      <c r="T59" s="12"/>
    </row>
    <row r="60" spans="1:20" ht="13.5" hidden="1" customHeight="1">
      <c r="A60" s="19"/>
      <c r="B60" s="449" t="s">
        <v>56</v>
      </c>
      <c r="C60" s="450"/>
      <c r="D60" s="45"/>
      <c r="E60" s="45"/>
      <c r="F60" s="45"/>
      <c r="G60" s="45"/>
      <c r="H60" s="200" t="str">
        <f>IF('2a.  Simple Form Data Entry'!E108="", "  ", '2a.  Simple Form Data Entry'!E108)</f>
        <v xml:space="preserve">  </v>
      </c>
      <c r="I60" s="81">
        <f>'2a.  Simple Form Data Entry'!N108</f>
        <v>0</v>
      </c>
      <c r="J60" s="81">
        <f>'2a.  Simple Form Data Entry'!G108</f>
        <v>0</v>
      </c>
      <c r="K60" s="81">
        <f>'2a.  Simple Form Data Entry'!H108</f>
        <v>0</v>
      </c>
      <c r="L60" s="80">
        <f t="shared" si="10"/>
        <v>0</v>
      </c>
      <c r="M60" s="81">
        <f>'2a.  Simple Form Data Entry'!I108</f>
        <v>0</v>
      </c>
      <c r="N60" s="81">
        <f>'2a.  Simple Form Data Entry'!J108</f>
        <v>0</v>
      </c>
      <c r="O60" s="80">
        <f t="shared" si="11"/>
        <v>0</v>
      </c>
      <c r="P60" s="81">
        <f>'2a.  Simple Form Data Entry'!K108</f>
        <v>0</v>
      </c>
      <c r="Q60" s="81">
        <f>'2a.  Simple Form Data Entry'!L108</f>
        <v>0</v>
      </c>
      <c r="R60" s="80">
        <f t="shared" si="12"/>
        <v>0</v>
      </c>
      <c r="S60" s="83">
        <f>'2a.  Simple Form Data Entry'!M108</f>
        <v>0</v>
      </c>
      <c r="T60" s="12"/>
    </row>
    <row r="61" spans="1:20" ht="13.5" hidden="1" customHeight="1">
      <c r="A61" s="19"/>
      <c r="B61" s="447" t="s">
        <v>57</v>
      </c>
      <c r="C61" s="448"/>
      <c r="D61" s="45"/>
      <c r="E61" s="45"/>
      <c r="F61" s="45"/>
      <c r="G61" s="45"/>
      <c r="H61" s="200" t="str">
        <f>IF('2a.  Simple Form Data Entry'!E109="", "  ", '2a.  Simple Form Data Entry'!E109)</f>
        <v xml:space="preserve">  </v>
      </c>
      <c r="I61" s="81">
        <f>'2a.  Simple Form Data Entry'!N109</f>
        <v>0</v>
      </c>
      <c r="J61" s="81">
        <f>'2a.  Simple Form Data Entry'!G109</f>
        <v>0</v>
      </c>
      <c r="K61" s="81">
        <f>'2a.  Simple Form Data Entry'!H109</f>
        <v>0</v>
      </c>
      <c r="L61" s="80">
        <f t="shared" si="10"/>
        <v>0</v>
      </c>
      <c r="M61" s="81">
        <f>'2a.  Simple Form Data Entry'!I109</f>
        <v>0</v>
      </c>
      <c r="N61" s="81">
        <f>'2a.  Simple Form Data Entry'!J109</f>
        <v>0</v>
      </c>
      <c r="O61" s="80">
        <f t="shared" si="11"/>
        <v>0</v>
      </c>
      <c r="P61" s="81">
        <f>'2a.  Simple Form Data Entry'!K109</f>
        <v>0</v>
      </c>
      <c r="Q61" s="81">
        <f>'2a.  Simple Form Data Entry'!L109</f>
        <v>0</v>
      </c>
      <c r="R61" s="80">
        <f t="shared" si="12"/>
        <v>0</v>
      </c>
      <c r="S61" s="83">
        <f>'2a.  Simple Form Data Entry'!M109</f>
        <v>0</v>
      </c>
      <c r="T61" s="12"/>
    </row>
    <row r="62" spans="1:20" ht="13.5" hidden="1" customHeight="1">
      <c r="A62" s="19"/>
      <c r="B62" s="463" t="s">
        <v>26</v>
      </c>
      <c r="C62" s="464"/>
      <c r="D62" s="45"/>
      <c r="E62" s="45"/>
      <c r="F62" s="45"/>
      <c r="G62" s="45"/>
      <c r="H62" s="200" t="str">
        <f>IF('2a.  Simple Form Data Entry'!E110="", "  ", '2a.  Simple Form Data Entry'!E110)</f>
        <v xml:space="preserve">  </v>
      </c>
      <c r="I62" s="81">
        <f>'2a.  Simple Form Data Entry'!N110</f>
        <v>0</v>
      </c>
      <c r="J62" s="81">
        <f>'2a.  Simple Form Data Entry'!G110</f>
        <v>0</v>
      </c>
      <c r="K62" s="81">
        <f>'2a.  Simple Form Data Entry'!H110</f>
        <v>0</v>
      </c>
      <c r="L62" s="80">
        <f t="shared" si="10"/>
        <v>0</v>
      </c>
      <c r="M62" s="81">
        <f>'2a.  Simple Form Data Entry'!I110</f>
        <v>0</v>
      </c>
      <c r="N62" s="81">
        <f>'2a.  Simple Form Data Entry'!J110</f>
        <v>0</v>
      </c>
      <c r="O62" s="80">
        <f t="shared" si="11"/>
        <v>0</v>
      </c>
      <c r="P62" s="81">
        <f>'2a.  Simple Form Data Entry'!K110</f>
        <v>0</v>
      </c>
      <c r="Q62" s="81">
        <f>'2a.  Simple Form Data Entry'!L110</f>
        <v>0</v>
      </c>
      <c r="R62" s="80">
        <f t="shared" si="12"/>
        <v>0</v>
      </c>
      <c r="S62" s="83">
        <f>'2a.  Simple Form Data Entry'!M110</f>
        <v>0</v>
      </c>
      <c r="T62" s="12"/>
    </row>
    <row r="63" spans="1:20" ht="13.5" hidden="1">
      <c r="A63" s="26"/>
      <c r="B63" s="27"/>
      <c r="C63" s="28" t="s">
        <v>12</v>
      </c>
      <c r="D63" s="29"/>
      <c r="E63" s="29"/>
      <c r="F63" s="29"/>
      <c r="G63" s="29"/>
      <c r="H63" s="201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80">
        <f t="shared" si="10"/>
        <v>0</v>
      </c>
      <c r="M63" s="63">
        <f t="shared" si="15"/>
        <v>0</v>
      </c>
      <c r="N63" s="63">
        <f t="shared" si="15"/>
        <v>0</v>
      </c>
      <c r="O63" s="80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80">
        <f t="shared" si="12"/>
        <v>0</v>
      </c>
      <c r="S63" s="64">
        <f t="shared" si="15"/>
        <v>0</v>
      </c>
      <c r="T63" s="12"/>
    </row>
    <row r="64" spans="1:20" ht="3" hidden="1" customHeight="1">
      <c r="A64" s="57"/>
      <c r="B64" s="58"/>
      <c r="C64" s="2"/>
      <c r="D64" s="23"/>
      <c r="E64" s="23"/>
      <c r="F64" s="23"/>
      <c r="G64" s="23"/>
      <c r="H64" s="202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 hidden="1">
      <c r="A65" s="460" t="str">
        <f>IF('2a.  Simple Form Data Entry'!E113="", "   ", '2a.  Simple Form Data Entry'!E113)</f>
        <v xml:space="preserve">   </v>
      </c>
      <c r="B65" s="461"/>
      <c r="C65" s="462"/>
      <c r="D65" s="17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9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9" t="str">
        <f>IF('2a.  Simple Form Data Entry'!I113="", "   ", '2a.  Simple Form Data Entry'!I113)</f>
        <v xml:space="preserve"> </v>
      </c>
      <c r="H65" s="198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hidden="1" customHeight="1">
      <c r="A66" s="19"/>
      <c r="B66" s="50" t="s">
        <v>21</v>
      </c>
      <c r="C66" s="20"/>
      <c r="D66" s="45"/>
      <c r="E66" s="45"/>
      <c r="F66" s="45"/>
      <c r="G66" s="45"/>
      <c r="H66" s="200" t="str">
        <f>IF('2a.  Simple Form Data Entry'!E115="", "  ", '2a.  Simple Form Data Entry'!E115)</f>
        <v xml:space="preserve">  </v>
      </c>
      <c r="I66" s="81">
        <f>'2a.  Simple Form Data Entry'!N115</f>
        <v>0</v>
      </c>
      <c r="J66" s="81">
        <f>'2a.  Simple Form Data Entry'!G115</f>
        <v>0</v>
      </c>
      <c r="K66" s="81">
        <f>'2a.  Simple Form Data Entry'!H115</f>
        <v>0</v>
      </c>
      <c r="L66" s="80">
        <f t="shared" si="10"/>
        <v>0</v>
      </c>
      <c r="M66" s="81">
        <f>'2a.  Simple Form Data Entry'!I115</f>
        <v>0</v>
      </c>
      <c r="N66" s="81">
        <f>'2a.  Simple Form Data Entry'!J115</f>
        <v>0</v>
      </c>
      <c r="O66" s="80">
        <f t="shared" si="11"/>
        <v>0</v>
      </c>
      <c r="P66" s="81">
        <f>'2a.  Simple Form Data Entry'!K115</f>
        <v>0</v>
      </c>
      <c r="Q66" s="81">
        <f>'2a.  Simple Form Data Entry'!L115</f>
        <v>0</v>
      </c>
      <c r="R66" s="80">
        <f t="shared" si="12"/>
        <v>0</v>
      </c>
      <c r="S66" s="83">
        <f>'2a.  Simple Form Data Entry'!M115</f>
        <v>0</v>
      </c>
      <c r="T66" s="12"/>
    </row>
    <row r="67" spans="1:20" ht="13.5" hidden="1" customHeight="1">
      <c r="A67" s="19"/>
      <c r="B67" s="50" t="s">
        <v>25</v>
      </c>
      <c r="C67" s="20"/>
      <c r="D67" s="45"/>
      <c r="E67" s="45"/>
      <c r="F67" s="45"/>
      <c r="G67" s="45"/>
      <c r="H67" s="200" t="str">
        <f>IF('2a.  Simple Form Data Entry'!E116="", "  ", '2a.  Simple Form Data Entry'!E116)</f>
        <v xml:space="preserve">  </v>
      </c>
      <c r="I67" s="81">
        <f>'2a.  Simple Form Data Entry'!N116</f>
        <v>0</v>
      </c>
      <c r="J67" s="81">
        <f>'2a.  Simple Form Data Entry'!G116</f>
        <v>0</v>
      </c>
      <c r="K67" s="81">
        <f>'2a.  Simple Form Data Entry'!H116</f>
        <v>0</v>
      </c>
      <c r="L67" s="80">
        <f t="shared" si="10"/>
        <v>0</v>
      </c>
      <c r="M67" s="81">
        <f>'2a.  Simple Form Data Entry'!I116</f>
        <v>0</v>
      </c>
      <c r="N67" s="81">
        <f>'2a.  Simple Form Data Entry'!J116</f>
        <v>0</v>
      </c>
      <c r="O67" s="80">
        <f t="shared" si="11"/>
        <v>0</v>
      </c>
      <c r="P67" s="81">
        <f>'2a.  Simple Form Data Entry'!K116</f>
        <v>0</v>
      </c>
      <c r="Q67" s="81">
        <f>'2a.  Simple Form Data Entry'!L116</f>
        <v>0</v>
      </c>
      <c r="R67" s="80">
        <f t="shared" si="12"/>
        <v>0</v>
      </c>
      <c r="S67" s="83">
        <f>'2a.  Simple Form Data Entry'!M116</f>
        <v>0</v>
      </c>
      <c r="T67" s="12"/>
    </row>
    <row r="68" spans="1:20" ht="13.5" hidden="1" customHeight="1">
      <c r="A68" s="19"/>
      <c r="B68" s="50" t="s">
        <v>53</v>
      </c>
      <c r="C68" s="20"/>
      <c r="D68" s="45"/>
      <c r="E68" s="45"/>
      <c r="F68" s="45"/>
      <c r="G68" s="45"/>
      <c r="H68" s="200" t="str">
        <f>IF('2a.  Simple Form Data Entry'!E117="", "  ", '2a.  Simple Form Data Entry'!E117)</f>
        <v xml:space="preserve">  </v>
      </c>
      <c r="I68" s="81">
        <f>'2a.  Simple Form Data Entry'!N117</f>
        <v>0</v>
      </c>
      <c r="J68" s="81">
        <f>'2a.  Simple Form Data Entry'!G117</f>
        <v>0</v>
      </c>
      <c r="K68" s="81">
        <f>'2a.  Simple Form Data Entry'!H117</f>
        <v>0</v>
      </c>
      <c r="L68" s="80">
        <f t="shared" si="10"/>
        <v>0</v>
      </c>
      <c r="M68" s="81">
        <f>'2a.  Simple Form Data Entry'!I117</f>
        <v>0</v>
      </c>
      <c r="N68" s="81">
        <f>'2a.  Simple Form Data Entry'!J117</f>
        <v>0</v>
      </c>
      <c r="O68" s="80">
        <f t="shared" si="11"/>
        <v>0</v>
      </c>
      <c r="P68" s="81">
        <f>'2a.  Simple Form Data Entry'!K117</f>
        <v>0</v>
      </c>
      <c r="Q68" s="81">
        <f>'2a.  Simple Form Data Entry'!L117</f>
        <v>0</v>
      </c>
      <c r="R68" s="80">
        <f t="shared" si="12"/>
        <v>0</v>
      </c>
      <c r="S68" s="83">
        <f>'2a.  Simple Form Data Entry'!M117</f>
        <v>0</v>
      </c>
      <c r="T68" s="12"/>
    </row>
    <row r="69" spans="1:20" ht="13.5" hidden="1" customHeight="1">
      <c r="A69" s="19"/>
      <c r="B69" s="447" t="s">
        <v>55</v>
      </c>
      <c r="C69" s="448"/>
      <c r="D69" s="45"/>
      <c r="E69" s="45"/>
      <c r="F69" s="45"/>
      <c r="G69" s="45"/>
      <c r="H69" s="200" t="str">
        <f>IF('2a.  Simple Form Data Entry'!E118="", "  ", '2a.  Simple Form Data Entry'!E118)</f>
        <v xml:space="preserve">  </v>
      </c>
      <c r="I69" s="81">
        <f>'2a.  Simple Form Data Entry'!N118</f>
        <v>0</v>
      </c>
      <c r="J69" s="81">
        <f>'2a.  Simple Form Data Entry'!G118</f>
        <v>0</v>
      </c>
      <c r="K69" s="81">
        <f>'2a.  Simple Form Data Entry'!H118</f>
        <v>0</v>
      </c>
      <c r="L69" s="80">
        <f t="shared" si="10"/>
        <v>0</v>
      </c>
      <c r="M69" s="81">
        <f>'2a.  Simple Form Data Entry'!I118</f>
        <v>0</v>
      </c>
      <c r="N69" s="81">
        <f>'2a.  Simple Form Data Entry'!J118</f>
        <v>0</v>
      </c>
      <c r="O69" s="80">
        <f t="shared" si="11"/>
        <v>0</v>
      </c>
      <c r="P69" s="81">
        <f>'2a.  Simple Form Data Entry'!K118</f>
        <v>0</v>
      </c>
      <c r="Q69" s="81">
        <f>'2a.  Simple Form Data Entry'!L118</f>
        <v>0</v>
      </c>
      <c r="R69" s="80">
        <f t="shared" si="12"/>
        <v>0</v>
      </c>
      <c r="S69" s="83">
        <f>'2a.  Simple Form Data Entry'!M118</f>
        <v>0</v>
      </c>
      <c r="T69" s="12"/>
    </row>
    <row r="70" spans="1:20" ht="13.5" hidden="1" customHeight="1">
      <c r="A70" s="19"/>
      <c r="B70" s="449" t="s">
        <v>56</v>
      </c>
      <c r="C70" s="450"/>
      <c r="D70" s="45"/>
      <c r="E70" s="45"/>
      <c r="F70" s="45"/>
      <c r="G70" s="45"/>
      <c r="H70" s="200" t="str">
        <f>IF('2a.  Simple Form Data Entry'!E119="", "  ", '2a.  Simple Form Data Entry'!E119)</f>
        <v xml:space="preserve">  </v>
      </c>
      <c r="I70" s="81">
        <f>'2a.  Simple Form Data Entry'!N119</f>
        <v>0</v>
      </c>
      <c r="J70" s="81">
        <f>'2a.  Simple Form Data Entry'!G119</f>
        <v>0</v>
      </c>
      <c r="K70" s="81">
        <f>'2a.  Simple Form Data Entry'!H119</f>
        <v>0</v>
      </c>
      <c r="L70" s="80">
        <f t="shared" si="10"/>
        <v>0</v>
      </c>
      <c r="M70" s="81">
        <f>'2a.  Simple Form Data Entry'!I119</f>
        <v>0</v>
      </c>
      <c r="N70" s="81">
        <f>'2a.  Simple Form Data Entry'!J119</f>
        <v>0</v>
      </c>
      <c r="O70" s="80">
        <f t="shared" si="11"/>
        <v>0</v>
      </c>
      <c r="P70" s="81">
        <f>'2a.  Simple Form Data Entry'!K119</f>
        <v>0</v>
      </c>
      <c r="Q70" s="81">
        <f>'2a.  Simple Form Data Entry'!L119</f>
        <v>0</v>
      </c>
      <c r="R70" s="80">
        <f t="shared" si="12"/>
        <v>0</v>
      </c>
      <c r="S70" s="83">
        <f>'2a.  Simple Form Data Entry'!M119</f>
        <v>0</v>
      </c>
      <c r="T70" s="12"/>
    </row>
    <row r="71" spans="1:20" ht="13.5" hidden="1" customHeight="1">
      <c r="A71" s="19"/>
      <c r="B71" s="447" t="s">
        <v>57</v>
      </c>
      <c r="C71" s="448"/>
      <c r="D71" s="45"/>
      <c r="E71" s="45"/>
      <c r="F71" s="45"/>
      <c r="G71" s="45"/>
      <c r="H71" s="200" t="str">
        <f>IF('2a.  Simple Form Data Entry'!E120="", "  ", '2a.  Simple Form Data Entry'!E120)</f>
        <v xml:space="preserve">  </v>
      </c>
      <c r="I71" s="81">
        <f>'2a.  Simple Form Data Entry'!N120</f>
        <v>0</v>
      </c>
      <c r="J71" s="81">
        <f>'2a.  Simple Form Data Entry'!G120</f>
        <v>0</v>
      </c>
      <c r="K71" s="81">
        <f>'2a.  Simple Form Data Entry'!H120</f>
        <v>0</v>
      </c>
      <c r="L71" s="80">
        <f t="shared" si="10"/>
        <v>0</v>
      </c>
      <c r="M71" s="81">
        <f>'2a.  Simple Form Data Entry'!I120</f>
        <v>0</v>
      </c>
      <c r="N71" s="81">
        <f>'2a.  Simple Form Data Entry'!J120</f>
        <v>0</v>
      </c>
      <c r="O71" s="80">
        <f t="shared" si="11"/>
        <v>0</v>
      </c>
      <c r="P71" s="81">
        <f>'2a.  Simple Form Data Entry'!K120</f>
        <v>0</v>
      </c>
      <c r="Q71" s="81">
        <f>'2a.  Simple Form Data Entry'!L120</f>
        <v>0</v>
      </c>
      <c r="R71" s="80">
        <f t="shared" si="12"/>
        <v>0</v>
      </c>
      <c r="S71" s="83">
        <f>'2a.  Simple Form Data Entry'!M120</f>
        <v>0</v>
      </c>
      <c r="T71" s="12"/>
    </row>
    <row r="72" spans="1:20" ht="13.5" hidden="1" customHeight="1">
      <c r="A72" s="19"/>
      <c r="B72" s="463" t="s">
        <v>26</v>
      </c>
      <c r="C72" s="464"/>
      <c r="D72" s="45"/>
      <c r="E72" s="45"/>
      <c r="F72" s="45"/>
      <c r="G72" s="45"/>
      <c r="H72" s="200" t="str">
        <f>IF('2a.  Simple Form Data Entry'!E121="", "  ", '2a.  Simple Form Data Entry'!E121)</f>
        <v xml:space="preserve">  </v>
      </c>
      <c r="I72" s="81">
        <f>'2a.  Simple Form Data Entry'!N121</f>
        <v>0</v>
      </c>
      <c r="J72" s="81">
        <f>'2a.  Simple Form Data Entry'!G121</f>
        <v>0</v>
      </c>
      <c r="K72" s="81">
        <f>'2a.  Simple Form Data Entry'!H121</f>
        <v>0</v>
      </c>
      <c r="L72" s="80">
        <f t="shared" si="10"/>
        <v>0</v>
      </c>
      <c r="M72" s="81">
        <f>'2a.  Simple Form Data Entry'!I121</f>
        <v>0</v>
      </c>
      <c r="N72" s="81">
        <f>'2a.  Simple Form Data Entry'!J121</f>
        <v>0</v>
      </c>
      <c r="O72" s="80">
        <f t="shared" si="11"/>
        <v>0</v>
      </c>
      <c r="P72" s="81">
        <f>'2a.  Simple Form Data Entry'!K121</f>
        <v>0</v>
      </c>
      <c r="Q72" s="81">
        <f>'2a.  Simple Form Data Entry'!L121</f>
        <v>0</v>
      </c>
      <c r="R72" s="80">
        <f t="shared" si="12"/>
        <v>0</v>
      </c>
      <c r="S72" s="83">
        <f>'2a.  Simple Form Data Entry'!M121</f>
        <v>0</v>
      </c>
      <c r="T72" s="12"/>
    </row>
    <row r="73" spans="1:20" ht="13.5" hidden="1">
      <c r="A73" s="26"/>
      <c r="B73" s="27"/>
      <c r="C73" s="28" t="s">
        <v>12</v>
      </c>
      <c r="D73" s="29"/>
      <c r="E73" s="29"/>
      <c r="F73" s="29"/>
      <c r="G73" s="29"/>
      <c r="H73" s="201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80">
        <f t="shared" si="10"/>
        <v>0</v>
      </c>
      <c r="M73" s="63">
        <f t="shared" si="17"/>
        <v>0</v>
      </c>
      <c r="N73" s="63">
        <f t="shared" si="17"/>
        <v>0</v>
      </c>
      <c r="O73" s="80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80">
        <f t="shared" si="12"/>
        <v>0</v>
      </c>
      <c r="S73" s="64">
        <f t="shared" si="17"/>
        <v>0</v>
      </c>
      <c r="T73" s="12"/>
    </row>
    <row r="74" spans="1:20" ht="3" hidden="1" customHeight="1">
      <c r="A74" s="57"/>
      <c r="B74" s="58"/>
      <c r="C74" s="2"/>
      <c r="D74" s="23"/>
      <c r="E74" s="23"/>
      <c r="F74" s="23"/>
      <c r="G74" s="23"/>
      <c r="H74" s="202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 hidden="1">
      <c r="A75" s="460" t="str">
        <f>IF('2a.  Simple Form Data Entry'!E124="", "   ", '2a.  Simple Form Data Entry'!E124)</f>
        <v xml:space="preserve">   </v>
      </c>
      <c r="B75" s="461"/>
      <c r="C75" s="462"/>
      <c r="D75" s="17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9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9" t="str">
        <f>IF('2a.  Simple Form Data Entry'!I124="", "   ", '2a.  Simple Form Data Entry'!I124)</f>
        <v xml:space="preserve"> </v>
      </c>
      <c r="H75" s="198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 hidden="1">
      <c r="A76" s="19"/>
      <c r="B76" s="50" t="s">
        <v>21</v>
      </c>
      <c r="C76" s="20"/>
      <c r="D76" s="45"/>
      <c r="E76" s="45"/>
      <c r="F76" s="45"/>
      <c r="G76" s="45"/>
      <c r="H76" s="200" t="str">
        <f>IF('2a.  Simple Form Data Entry'!E126="", "  ", '2a.  Simple Form Data Entry'!E126)</f>
        <v xml:space="preserve">  </v>
      </c>
      <c r="I76" s="81">
        <f>'2a.  Simple Form Data Entry'!N126</f>
        <v>0</v>
      </c>
      <c r="J76" s="81">
        <f>'2a.  Simple Form Data Entry'!G126</f>
        <v>0</v>
      </c>
      <c r="K76" s="81">
        <f>'2a.  Simple Form Data Entry'!H126</f>
        <v>0</v>
      </c>
      <c r="L76" s="80">
        <f t="shared" si="10"/>
        <v>0</v>
      </c>
      <c r="M76" s="81">
        <f>'2a.  Simple Form Data Entry'!I126</f>
        <v>0</v>
      </c>
      <c r="N76" s="81">
        <f>'2a.  Simple Form Data Entry'!J126</f>
        <v>0</v>
      </c>
      <c r="O76" s="80">
        <f t="shared" si="11"/>
        <v>0</v>
      </c>
      <c r="P76" s="81">
        <f>'2a.  Simple Form Data Entry'!K126</f>
        <v>0</v>
      </c>
      <c r="Q76" s="81">
        <f>'2a.  Simple Form Data Entry'!L126</f>
        <v>0</v>
      </c>
      <c r="R76" s="80">
        <f t="shared" si="12"/>
        <v>0</v>
      </c>
      <c r="S76" s="104">
        <f>'2a.  Simple Form Data Entry'!M126</f>
        <v>0</v>
      </c>
      <c r="T76" s="12"/>
    </row>
    <row r="77" spans="1:20" ht="13.5" hidden="1">
      <c r="A77" s="19"/>
      <c r="B77" s="50" t="s">
        <v>25</v>
      </c>
      <c r="C77" s="20"/>
      <c r="D77" s="45"/>
      <c r="E77" s="45"/>
      <c r="F77" s="45"/>
      <c r="G77" s="45"/>
      <c r="H77" s="200" t="str">
        <f>IF('2a.  Simple Form Data Entry'!E127="", "  ", '2a.  Simple Form Data Entry'!E127)</f>
        <v xml:space="preserve">  </v>
      </c>
      <c r="I77" s="81">
        <f>'2a.  Simple Form Data Entry'!N127</f>
        <v>0</v>
      </c>
      <c r="J77" s="81">
        <f>'2a.  Simple Form Data Entry'!G127</f>
        <v>0</v>
      </c>
      <c r="K77" s="81">
        <f>'2a.  Simple Form Data Entry'!H127</f>
        <v>0</v>
      </c>
      <c r="L77" s="80">
        <f t="shared" si="10"/>
        <v>0</v>
      </c>
      <c r="M77" s="81">
        <f>'2a.  Simple Form Data Entry'!I127</f>
        <v>0</v>
      </c>
      <c r="N77" s="81">
        <f>'2a.  Simple Form Data Entry'!J127</f>
        <v>0</v>
      </c>
      <c r="O77" s="80">
        <f t="shared" si="11"/>
        <v>0</v>
      </c>
      <c r="P77" s="81">
        <f>'2a.  Simple Form Data Entry'!K127</f>
        <v>0</v>
      </c>
      <c r="Q77" s="81">
        <f>'2a.  Simple Form Data Entry'!L127</f>
        <v>0</v>
      </c>
      <c r="R77" s="80">
        <f t="shared" si="12"/>
        <v>0</v>
      </c>
      <c r="S77" s="104">
        <f>'2a.  Simple Form Data Entry'!M127</f>
        <v>0</v>
      </c>
      <c r="T77" s="12"/>
    </row>
    <row r="78" spans="1:20" ht="13.5" hidden="1">
      <c r="A78" s="19"/>
      <c r="B78" s="50" t="s">
        <v>53</v>
      </c>
      <c r="C78" s="20"/>
      <c r="D78" s="45"/>
      <c r="E78" s="45"/>
      <c r="F78" s="45"/>
      <c r="G78" s="45"/>
      <c r="H78" s="200" t="str">
        <f>IF('2a.  Simple Form Data Entry'!E128="", "  ", '2a.  Simple Form Data Entry'!E128)</f>
        <v xml:space="preserve">  </v>
      </c>
      <c r="I78" s="81">
        <f>'2a.  Simple Form Data Entry'!N128</f>
        <v>0</v>
      </c>
      <c r="J78" s="81">
        <f>'2a.  Simple Form Data Entry'!G128</f>
        <v>0</v>
      </c>
      <c r="K78" s="81">
        <f>'2a.  Simple Form Data Entry'!H128</f>
        <v>0</v>
      </c>
      <c r="L78" s="80">
        <f t="shared" si="10"/>
        <v>0</v>
      </c>
      <c r="M78" s="81">
        <f>'2a.  Simple Form Data Entry'!I128</f>
        <v>0</v>
      </c>
      <c r="N78" s="81">
        <f>'2a.  Simple Form Data Entry'!J128</f>
        <v>0</v>
      </c>
      <c r="O78" s="80">
        <f t="shared" si="11"/>
        <v>0</v>
      </c>
      <c r="P78" s="81">
        <f>'2a.  Simple Form Data Entry'!K128</f>
        <v>0</v>
      </c>
      <c r="Q78" s="81">
        <f>'2a.  Simple Form Data Entry'!L128</f>
        <v>0</v>
      </c>
      <c r="R78" s="80">
        <f t="shared" si="12"/>
        <v>0</v>
      </c>
      <c r="S78" s="104">
        <f>'2a.  Simple Form Data Entry'!M128</f>
        <v>0</v>
      </c>
      <c r="T78" s="12"/>
    </row>
    <row r="79" spans="1:20" ht="13.5" hidden="1">
      <c r="A79" s="19"/>
      <c r="B79" s="447" t="s">
        <v>55</v>
      </c>
      <c r="C79" s="448"/>
      <c r="D79" s="45"/>
      <c r="E79" s="45"/>
      <c r="F79" s="45"/>
      <c r="G79" s="45"/>
      <c r="H79" s="200" t="str">
        <f>IF('2a.  Simple Form Data Entry'!E129="", "  ", '2a.  Simple Form Data Entry'!E129)</f>
        <v xml:space="preserve">  </v>
      </c>
      <c r="I79" s="81">
        <f>'2a.  Simple Form Data Entry'!N129</f>
        <v>0</v>
      </c>
      <c r="J79" s="81">
        <f>'2a.  Simple Form Data Entry'!G129</f>
        <v>0</v>
      </c>
      <c r="K79" s="81">
        <f>'2a.  Simple Form Data Entry'!H129</f>
        <v>0</v>
      </c>
      <c r="L79" s="80">
        <f t="shared" si="10"/>
        <v>0</v>
      </c>
      <c r="M79" s="81">
        <f>'2a.  Simple Form Data Entry'!I129</f>
        <v>0</v>
      </c>
      <c r="N79" s="81">
        <f>'2a.  Simple Form Data Entry'!J129</f>
        <v>0</v>
      </c>
      <c r="O79" s="80">
        <f t="shared" si="11"/>
        <v>0</v>
      </c>
      <c r="P79" s="81">
        <f>'2a.  Simple Form Data Entry'!K129</f>
        <v>0</v>
      </c>
      <c r="Q79" s="81">
        <f>'2a.  Simple Form Data Entry'!L129</f>
        <v>0</v>
      </c>
      <c r="R79" s="80">
        <f t="shared" si="12"/>
        <v>0</v>
      </c>
      <c r="S79" s="104">
        <f>'2a.  Simple Form Data Entry'!M129</f>
        <v>0</v>
      </c>
      <c r="T79" s="12"/>
    </row>
    <row r="80" spans="1:20" ht="13.5" hidden="1">
      <c r="A80" s="19"/>
      <c r="B80" s="449" t="s">
        <v>56</v>
      </c>
      <c r="C80" s="450"/>
      <c r="D80" s="45"/>
      <c r="E80" s="45"/>
      <c r="F80" s="45"/>
      <c r="G80" s="45"/>
      <c r="H80" s="200" t="str">
        <f>IF('2a.  Simple Form Data Entry'!E130="", "  ", '2a.  Simple Form Data Entry'!E130)</f>
        <v xml:space="preserve">  </v>
      </c>
      <c r="I80" s="81">
        <f>'2a.  Simple Form Data Entry'!N130</f>
        <v>0</v>
      </c>
      <c r="J80" s="81">
        <f>'2a.  Simple Form Data Entry'!G130</f>
        <v>0</v>
      </c>
      <c r="K80" s="81">
        <f>'2a.  Simple Form Data Entry'!H130</f>
        <v>0</v>
      </c>
      <c r="L80" s="80">
        <f t="shared" si="10"/>
        <v>0</v>
      </c>
      <c r="M80" s="81">
        <f>'2a.  Simple Form Data Entry'!I130</f>
        <v>0</v>
      </c>
      <c r="N80" s="81">
        <f>'2a.  Simple Form Data Entry'!J130</f>
        <v>0</v>
      </c>
      <c r="O80" s="80">
        <f t="shared" si="11"/>
        <v>0</v>
      </c>
      <c r="P80" s="81">
        <f>'2a.  Simple Form Data Entry'!K130</f>
        <v>0</v>
      </c>
      <c r="Q80" s="81">
        <f>'2a.  Simple Form Data Entry'!L130</f>
        <v>0</v>
      </c>
      <c r="R80" s="80">
        <f t="shared" si="12"/>
        <v>0</v>
      </c>
      <c r="S80" s="104">
        <f>'2a.  Simple Form Data Entry'!M130</f>
        <v>0</v>
      </c>
      <c r="T80" s="12"/>
    </row>
    <row r="81" spans="1:20" ht="13.5" hidden="1">
      <c r="A81" s="19"/>
      <c r="B81" s="447" t="s">
        <v>57</v>
      </c>
      <c r="C81" s="448"/>
      <c r="D81" s="45"/>
      <c r="E81" s="45"/>
      <c r="F81" s="45"/>
      <c r="G81" s="45"/>
      <c r="H81" s="200" t="str">
        <f>IF('2a.  Simple Form Data Entry'!E131="", "  ", '2a.  Simple Form Data Entry'!E131)</f>
        <v xml:space="preserve">  </v>
      </c>
      <c r="I81" s="81">
        <f>'2a.  Simple Form Data Entry'!N131</f>
        <v>0</v>
      </c>
      <c r="J81" s="81">
        <f>'2a.  Simple Form Data Entry'!G131</f>
        <v>0</v>
      </c>
      <c r="K81" s="81">
        <f>'2a.  Simple Form Data Entry'!H131</f>
        <v>0</v>
      </c>
      <c r="L81" s="80">
        <f t="shared" si="10"/>
        <v>0</v>
      </c>
      <c r="M81" s="81">
        <f>'2a.  Simple Form Data Entry'!I131</f>
        <v>0</v>
      </c>
      <c r="N81" s="81">
        <f>'2a.  Simple Form Data Entry'!J131</f>
        <v>0</v>
      </c>
      <c r="O81" s="80">
        <f t="shared" si="11"/>
        <v>0</v>
      </c>
      <c r="P81" s="81">
        <f>'2a.  Simple Form Data Entry'!K131</f>
        <v>0</v>
      </c>
      <c r="Q81" s="81">
        <f>'2a.  Simple Form Data Entry'!L131</f>
        <v>0</v>
      </c>
      <c r="R81" s="80">
        <f t="shared" si="12"/>
        <v>0</v>
      </c>
      <c r="S81" s="104">
        <f>'2a.  Simple Form Data Entry'!M131</f>
        <v>0</v>
      </c>
      <c r="T81" s="12"/>
    </row>
    <row r="82" spans="1:20" ht="13.5" hidden="1">
      <c r="A82" s="19"/>
      <c r="B82" s="463" t="s">
        <v>26</v>
      </c>
      <c r="C82" s="464"/>
      <c r="D82" s="45"/>
      <c r="E82" s="45"/>
      <c r="F82" s="45"/>
      <c r="G82" s="45"/>
      <c r="H82" s="200" t="str">
        <f>IF('2a.  Simple Form Data Entry'!E132="", "  ", '2a.  Simple Form Data Entry'!E132)</f>
        <v xml:space="preserve">  </v>
      </c>
      <c r="I82" s="81">
        <f>'2a.  Simple Form Data Entry'!N132</f>
        <v>0</v>
      </c>
      <c r="J82" s="81">
        <f>'2a.  Simple Form Data Entry'!G132</f>
        <v>0</v>
      </c>
      <c r="K82" s="81">
        <f>'2a.  Simple Form Data Entry'!H132</f>
        <v>0</v>
      </c>
      <c r="L82" s="80">
        <f t="shared" si="10"/>
        <v>0</v>
      </c>
      <c r="M82" s="81">
        <f>'2a.  Simple Form Data Entry'!I132</f>
        <v>0</v>
      </c>
      <c r="N82" s="81">
        <f>'2a.  Simple Form Data Entry'!J132</f>
        <v>0</v>
      </c>
      <c r="O82" s="80">
        <f t="shared" si="11"/>
        <v>0</v>
      </c>
      <c r="P82" s="81">
        <f>'2a.  Simple Form Data Entry'!K132</f>
        <v>0</v>
      </c>
      <c r="Q82" s="81">
        <f>'2a.  Simple Form Data Entry'!L132</f>
        <v>0</v>
      </c>
      <c r="R82" s="80">
        <f t="shared" si="12"/>
        <v>0</v>
      </c>
      <c r="S82" s="104">
        <f>'2a.  Simple Form Data Entry'!M132</f>
        <v>0</v>
      </c>
      <c r="T82" s="12"/>
    </row>
    <row r="83" spans="1:20" ht="13.5" hidden="1">
      <c r="A83" s="26"/>
      <c r="B83" s="27"/>
      <c r="C83" s="28" t="s">
        <v>12</v>
      </c>
      <c r="D83" s="29"/>
      <c r="E83" s="29"/>
      <c r="F83" s="29"/>
      <c r="G83" s="29"/>
      <c r="H83" s="201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80">
        <f t="shared" si="10"/>
        <v>0</v>
      </c>
      <c r="M83" s="63">
        <f t="shared" si="19"/>
        <v>0</v>
      </c>
      <c r="N83" s="63">
        <f t="shared" si="19"/>
        <v>0</v>
      </c>
      <c r="O83" s="80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80">
        <f t="shared" si="12"/>
        <v>0</v>
      </c>
      <c r="S83" s="64">
        <f t="shared" si="19"/>
        <v>0</v>
      </c>
      <c r="T83" s="12"/>
    </row>
    <row r="84" spans="1:20" ht="3" hidden="1" customHeight="1">
      <c r="A84" s="57"/>
      <c r="B84" s="58"/>
      <c r="C84" s="2"/>
      <c r="D84" s="23"/>
      <c r="E84" s="23"/>
      <c r="F84" s="23"/>
      <c r="G84" s="23"/>
      <c r="H84" s="202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 hidden="1">
      <c r="A85" s="460" t="str">
        <f>IF('2a.  Simple Form Data Entry'!E135="", "   ", '2a.  Simple Form Data Entry'!E135)</f>
        <v xml:space="preserve">   </v>
      </c>
      <c r="B85" s="461"/>
      <c r="C85" s="462"/>
      <c r="D85" s="17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9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9" t="str">
        <f>IF('2a.  Simple Form Data Entry'!I135="", "   ", '2a.  Simple Form Data Entry'!I135)</f>
        <v xml:space="preserve"> </v>
      </c>
      <c r="H85" s="198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 hidden="1">
      <c r="A86" s="19"/>
      <c r="B86" s="50" t="s">
        <v>21</v>
      </c>
      <c r="C86" s="20"/>
      <c r="D86" s="45"/>
      <c r="E86" s="45"/>
      <c r="F86" s="45"/>
      <c r="G86" s="45"/>
      <c r="H86" s="200" t="str">
        <f>IF('2a.  Simple Form Data Entry'!E137="", "  ", '2a.  Simple Form Data Entry'!E137)</f>
        <v xml:space="preserve">  </v>
      </c>
      <c r="I86" s="81">
        <f>'2a.  Simple Form Data Entry'!N137</f>
        <v>0</v>
      </c>
      <c r="J86" s="81">
        <f>'2a.  Simple Form Data Entry'!G137</f>
        <v>0</v>
      </c>
      <c r="K86" s="81">
        <f>'2a.  Simple Form Data Entry'!H137</f>
        <v>0</v>
      </c>
      <c r="L86" s="80">
        <f t="shared" si="10"/>
        <v>0</v>
      </c>
      <c r="M86" s="81">
        <f>'2a.  Simple Form Data Entry'!I137</f>
        <v>0</v>
      </c>
      <c r="N86" s="81">
        <f>'2a.  Simple Form Data Entry'!J137</f>
        <v>0</v>
      </c>
      <c r="O86" s="80">
        <f t="shared" si="11"/>
        <v>0</v>
      </c>
      <c r="P86" s="81">
        <f>'2a.  Simple Form Data Entry'!K137</f>
        <v>0</v>
      </c>
      <c r="Q86" s="81">
        <f>'2a.  Simple Form Data Entry'!L137</f>
        <v>0</v>
      </c>
      <c r="R86" s="80">
        <f t="shared" si="12"/>
        <v>0</v>
      </c>
      <c r="S86" s="104">
        <f>'2a.  Simple Form Data Entry'!M137</f>
        <v>0</v>
      </c>
      <c r="T86" s="12"/>
    </row>
    <row r="87" spans="1:20" ht="13.5" hidden="1">
      <c r="A87" s="19"/>
      <c r="B87" s="50" t="s">
        <v>25</v>
      </c>
      <c r="C87" s="20"/>
      <c r="D87" s="45"/>
      <c r="E87" s="45"/>
      <c r="F87" s="45"/>
      <c r="G87" s="45"/>
      <c r="H87" s="200" t="str">
        <f>IF('2a.  Simple Form Data Entry'!E138="", "  ", '2a.  Simple Form Data Entry'!E138)</f>
        <v xml:space="preserve">  </v>
      </c>
      <c r="I87" s="81">
        <f>'2a.  Simple Form Data Entry'!N138</f>
        <v>0</v>
      </c>
      <c r="J87" s="81">
        <f>'2a.  Simple Form Data Entry'!G138</f>
        <v>0</v>
      </c>
      <c r="K87" s="81">
        <f>'2a.  Simple Form Data Entry'!H138</f>
        <v>0</v>
      </c>
      <c r="L87" s="80">
        <f t="shared" si="10"/>
        <v>0</v>
      </c>
      <c r="M87" s="81">
        <f>'2a.  Simple Form Data Entry'!I138</f>
        <v>0</v>
      </c>
      <c r="N87" s="81">
        <f>'2a.  Simple Form Data Entry'!J138</f>
        <v>0</v>
      </c>
      <c r="O87" s="80">
        <f t="shared" si="11"/>
        <v>0</v>
      </c>
      <c r="P87" s="81">
        <f>'2a.  Simple Form Data Entry'!K138</f>
        <v>0</v>
      </c>
      <c r="Q87" s="81">
        <f>'2a.  Simple Form Data Entry'!L138</f>
        <v>0</v>
      </c>
      <c r="R87" s="80">
        <f t="shared" si="12"/>
        <v>0</v>
      </c>
      <c r="S87" s="104">
        <f>'2a.  Simple Form Data Entry'!M138</f>
        <v>0</v>
      </c>
      <c r="T87" s="12"/>
    </row>
    <row r="88" spans="1:20" ht="13.5" hidden="1">
      <c r="A88" s="19"/>
      <c r="B88" s="50" t="s">
        <v>53</v>
      </c>
      <c r="C88" s="20"/>
      <c r="D88" s="45"/>
      <c r="E88" s="45"/>
      <c r="F88" s="45"/>
      <c r="G88" s="45"/>
      <c r="H88" s="200" t="str">
        <f>IF('2a.  Simple Form Data Entry'!E139="", "  ", '2a.  Simple Form Data Entry'!E139)</f>
        <v xml:space="preserve">  </v>
      </c>
      <c r="I88" s="81">
        <f>'2a.  Simple Form Data Entry'!N139</f>
        <v>0</v>
      </c>
      <c r="J88" s="81">
        <f>'2a.  Simple Form Data Entry'!G139</f>
        <v>0</v>
      </c>
      <c r="K88" s="81">
        <f>'2a.  Simple Form Data Entry'!H139</f>
        <v>0</v>
      </c>
      <c r="L88" s="80">
        <f t="shared" si="10"/>
        <v>0</v>
      </c>
      <c r="M88" s="81">
        <f>'2a.  Simple Form Data Entry'!I139</f>
        <v>0</v>
      </c>
      <c r="N88" s="81">
        <f>'2a.  Simple Form Data Entry'!J139</f>
        <v>0</v>
      </c>
      <c r="O88" s="80">
        <f t="shared" si="11"/>
        <v>0</v>
      </c>
      <c r="P88" s="81">
        <f>'2a.  Simple Form Data Entry'!K139</f>
        <v>0</v>
      </c>
      <c r="Q88" s="81">
        <f>'2a.  Simple Form Data Entry'!L139</f>
        <v>0</v>
      </c>
      <c r="R88" s="80">
        <f t="shared" si="12"/>
        <v>0</v>
      </c>
      <c r="S88" s="104">
        <f>'2a.  Simple Form Data Entry'!M139</f>
        <v>0</v>
      </c>
      <c r="T88" s="12"/>
    </row>
    <row r="89" spans="1:20" ht="13.5" hidden="1">
      <c r="A89" s="19"/>
      <c r="B89" s="447" t="s">
        <v>55</v>
      </c>
      <c r="C89" s="448"/>
      <c r="D89" s="45"/>
      <c r="E89" s="45"/>
      <c r="F89" s="45"/>
      <c r="G89" s="45"/>
      <c r="H89" s="200" t="str">
        <f>IF('2a.  Simple Form Data Entry'!E140="", "  ", '2a.  Simple Form Data Entry'!E140)</f>
        <v xml:space="preserve">  </v>
      </c>
      <c r="I89" s="81">
        <f>'2a.  Simple Form Data Entry'!N140</f>
        <v>0</v>
      </c>
      <c r="J89" s="81">
        <f>'2a.  Simple Form Data Entry'!G140</f>
        <v>0</v>
      </c>
      <c r="K89" s="81">
        <f>'2a.  Simple Form Data Entry'!H140</f>
        <v>0</v>
      </c>
      <c r="L89" s="80">
        <f t="shared" si="10"/>
        <v>0</v>
      </c>
      <c r="M89" s="81">
        <f>'2a.  Simple Form Data Entry'!I140</f>
        <v>0</v>
      </c>
      <c r="N89" s="81">
        <f>'2a.  Simple Form Data Entry'!J140</f>
        <v>0</v>
      </c>
      <c r="O89" s="80">
        <f t="shared" si="11"/>
        <v>0</v>
      </c>
      <c r="P89" s="81">
        <f>'2a.  Simple Form Data Entry'!K140</f>
        <v>0</v>
      </c>
      <c r="Q89" s="81">
        <f>'2a.  Simple Form Data Entry'!L140</f>
        <v>0</v>
      </c>
      <c r="R89" s="80">
        <f t="shared" si="12"/>
        <v>0</v>
      </c>
      <c r="S89" s="104">
        <f>'2a.  Simple Form Data Entry'!M140</f>
        <v>0</v>
      </c>
      <c r="T89" s="12"/>
    </row>
    <row r="90" spans="1:20" ht="13.5" hidden="1">
      <c r="A90" s="19"/>
      <c r="B90" s="449" t="s">
        <v>56</v>
      </c>
      <c r="C90" s="450"/>
      <c r="D90" s="45"/>
      <c r="E90" s="45"/>
      <c r="F90" s="45"/>
      <c r="G90" s="45"/>
      <c r="H90" s="200" t="str">
        <f>IF('2a.  Simple Form Data Entry'!E141="", "  ", '2a.  Simple Form Data Entry'!E141)</f>
        <v xml:space="preserve">  </v>
      </c>
      <c r="I90" s="81">
        <f>'2a.  Simple Form Data Entry'!N141</f>
        <v>0</v>
      </c>
      <c r="J90" s="81">
        <f>'2a.  Simple Form Data Entry'!G141</f>
        <v>0</v>
      </c>
      <c r="K90" s="81">
        <f>'2a.  Simple Form Data Entry'!H141</f>
        <v>0</v>
      </c>
      <c r="L90" s="80">
        <f t="shared" si="10"/>
        <v>0</v>
      </c>
      <c r="M90" s="81">
        <f>'2a.  Simple Form Data Entry'!I141</f>
        <v>0</v>
      </c>
      <c r="N90" s="81">
        <f>'2a.  Simple Form Data Entry'!J141</f>
        <v>0</v>
      </c>
      <c r="O90" s="80">
        <f t="shared" si="11"/>
        <v>0</v>
      </c>
      <c r="P90" s="81">
        <f>'2a.  Simple Form Data Entry'!K141</f>
        <v>0</v>
      </c>
      <c r="Q90" s="81">
        <f>'2a.  Simple Form Data Entry'!L141</f>
        <v>0</v>
      </c>
      <c r="R90" s="80">
        <f t="shared" si="12"/>
        <v>0</v>
      </c>
      <c r="S90" s="104">
        <f>'2a.  Simple Form Data Entry'!M141</f>
        <v>0</v>
      </c>
      <c r="T90" s="12"/>
    </row>
    <row r="91" spans="1:20" ht="13.5" hidden="1">
      <c r="A91" s="19"/>
      <c r="B91" s="447" t="s">
        <v>57</v>
      </c>
      <c r="C91" s="448"/>
      <c r="D91" s="45"/>
      <c r="E91" s="45"/>
      <c r="F91" s="45"/>
      <c r="G91" s="45"/>
      <c r="H91" s="200" t="str">
        <f>IF('2a.  Simple Form Data Entry'!E142="", "  ", '2a.  Simple Form Data Entry'!E142)</f>
        <v xml:space="preserve">  </v>
      </c>
      <c r="I91" s="81">
        <f>'2a.  Simple Form Data Entry'!N142</f>
        <v>0</v>
      </c>
      <c r="J91" s="81">
        <f>'2a.  Simple Form Data Entry'!G142</f>
        <v>0</v>
      </c>
      <c r="K91" s="81">
        <f>'2a.  Simple Form Data Entry'!H142</f>
        <v>0</v>
      </c>
      <c r="L91" s="80">
        <f t="shared" si="10"/>
        <v>0</v>
      </c>
      <c r="M91" s="81">
        <f>'2a.  Simple Form Data Entry'!I142</f>
        <v>0</v>
      </c>
      <c r="N91" s="81">
        <f>'2a.  Simple Form Data Entry'!J142</f>
        <v>0</v>
      </c>
      <c r="O91" s="80">
        <f t="shared" si="11"/>
        <v>0</v>
      </c>
      <c r="P91" s="81">
        <f>'2a.  Simple Form Data Entry'!K142</f>
        <v>0</v>
      </c>
      <c r="Q91" s="81">
        <f>'2a.  Simple Form Data Entry'!L142</f>
        <v>0</v>
      </c>
      <c r="R91" s="80">
        <f t="shared" si="12"/>
        <v>0</v>
      </c>
      <c r="S91" s="104">
        <f>'2a.  Simple Form Data Entry'!M142</f>
        <v>0</v>
      </c>
      <c r="T91" s="12"/>
    </row>
    <row r="92" spans="1:20" ht="13.5" hidden="1">
      <c r="A92" s="19"/>
      <c r="B92" s="463" t="s">
        <v>26</v>
      </c>
      <c r="C92" s="464"/>
      <c r="D92" s="45"/>
      <c r="E92" s="45"/>
      <c r="F92" s="45"/>
      <c r="G92" s="45"/>
      <c r="H92" s="203" t="str">
        <f>IF('2a.  Simple Form Data Entry'!E143="", "  ", '2a.  Simple Form Data Entry'!E143)</f>
        <v xml:space="preserve">  </v>
      </c>
      <c r="I92" s="81">
        <f>'2a.  Simple Form Data Entry'!N143</f>
        <v>0</v>
      </c>
      <c r="J92" s="81">
        <f>'2a.  Simple Form Data Entry'!G143</f>
        <v>0</v>
      </c>
      <c r="K92" s="81">
        <f>'2a.  Simple Form Data Entry'!H143</f>
        <v>0</v>
      </c>
      <c r="L92" s="80">
        <f t="shared" si="10"/>
        <v>0</v>
      </c>
      <c r="M92" s="81">
        <f>'2a.  Simple Form Data Entry'!I143</f>
        <v>0</v>
      </c>
      <c r="N92" s="81">
        <f>'2a.  Simple Form Data Entry'!J143</f>
        <v>0</v>
      </c>
      <c r="O92" s="80">
        <f t="shared" si="11"/>
        <v>0</v>
      </c>
      <c r="P92" s="81">
        <f>'2a.  Simple Form Data Entry'!K143</f>
        <v>0</v>
      </c>
      <c r="Q92" s="81">
        <f>'2a.  Simple Form Data Entry'!L143</f>
        <v>0</v>
      </c>
      <c r="R92" s="80">
        <f t="shared" si="12"/>
        <v>0</v>
      </c>
      <c r="S92" s="104">
        <f>'2a.  Simple Form Data Entry'!M143</f>
        <v>0</v>
      </c>
      <c r="T92" s="12"/>
    </row>
    <row r="93" spans="1:20" ht="12.75" hidden="1" customHeight="1">
      <c r="A93" s="26"/>
      <c r="B93" s="27"/>
      <c r="C93" s="28" t="s">
        <v>12</v>
      </c>
      <c r="D93" s="29"/>
      <c r="E93" s="29"/>
      <c r="F93" s="29"/>
      <c r="G93" s="29"/>
      <c r="H93" s="204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80">
        <f t="shared" si="10"/>
        <v>0</v>
      </c>
      <c r="M93" s="63">
        <f t="shared" si="21"/>
        <v>0</v>
      </c>
      <c r="N93" s="63">
        <f t="shared" si="21"/>
        <v>0</v>
      </c>
      <c r="O93" s="80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80">
        <f t="shared" si="12"/>
        <v>0</v>
      </c>
      <c r="S93" s="64">
        <f t="shared" si="21"/>
        <v>0</v>
      </c>
      <c r="T93" s="12"/>
    </row>
    <row r="94" spans="1:20" ht="3" hidden="1" customHeight="1">
      <c r="A94" s="30"/>
      <c r="B94" s="2"/>
      <c r="C94" s="2"/>
      <c r="D94" s="31"/>
      <c r="E94" s="31"/>
      <c r="F94" s="31"/>
      <c r="G94" s="32"/>
      <c r="H94" s="205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.25" thickBot="1">
      <c r="A95" s="6"/>
      <c r="B95" s="7"/>
      <c r="C95" s="290" t="s">
        <v>6</v>
      </c>
      <c r="D95" s="8"/>
      <c r="E95" s="8"/>
      <c r="F95" s="8"/>
      <c r="G95" s="21"/>
      <c r="H95" s="206"/>
      <c r="I95" s="56">
        <f t="shared" ref="I95:S95" si="23">I73+I63+I53+I43+I83+I93</f>
        <v>0</v>
      </c>
      <c r="J95" s="56">
        <f t="shared" si="23"/>
        <v>10950</v>
      </c>
      <c r="K95" s="56">
        <f t="shared" si="23"/>
        <v>22233</v>
      </c>
      <c r="L95" s="56">
        <f t="shared" si="10"/>
        <v>33183</v>
      </c>
      <c r="M95" s="56">
        <f t="shared" si="23"/>
        <v>22900</v>
      </c>
      <c r="N95" s="56">
        <f t="shared" si="23"/>
        <v>23587</v>
      </c>
      <c r="O95" s="56">
        <f t="shared" si="11"/>
        <v>46487</v>
      </c>
      <c r="P95" s="56">
        <f t="shared" ref="P95:Q95" si="24">P73+P63+P53+P43+P83+P93</f>
        <v>24295</v>
      </c>
      <c r="Q95" s="56">
        <f t="shared" si="24"/>
        <v>12329</v>
      </c>
      <c r="R95" s="56">
        <f t="shared" si="12"/>
        <v>36624</v>
      </c>
      <c r="S95" s="65">
        <f t="shared" si="23"/>
        <v>0</v>
      </c>
      <c r="T95" s="5"/>
    </row>
    <row r="96" spans="1:20" ht="3" customHeight="1" thickBot="1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22.5" customHeight="1" thickTop="1" thickBot="1">
      <c r="A97" s="488" t="s">
        <v>15</v>
      </c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5"/>
    </row>
    <row r="98" spans="1:20" ht="3" customHeight="1" thickTop="1">
      <c r="A98" s="2"/>
      <c r="B98" s="2"/>
      <c r="C98" s="2"/>
      <c r="D98" s="2"/>
      <c r="E98" s="2"/>
      <c r="F98" s="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5"/>
      <c r="T98" s="5"/>
    </row>
    <row r="99" spans="1:20" ht="15.75">
      <c r="A99" s="37" t="s">
        <v>128</v>
      </c>
      <c r="B99" s="2"/>
      <c r="C99" s="2"/>
      <c r="D99" s="2"/>
      <c r="E99" s="2"/>
      <c r="F99" s="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3" customHeight="1" thickBot="1">
      <c r="A100" s="2"/>
      <c r="B100" s="2"/>
      <c r="C100" s="2"/>
      <c r="D100" s="2"/>
      <c r="E100" s="2"/>
      <c r="F100" s="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5" customHeight="1">
      <c r="A101" s="506" t="s">
        <v>18</v>
      </c>
      <c r="B101" s="507"/>
      <c r="C101" s="508"/>
      <c r="D101" s="472" t="s">
        <v>19</v>
      </c>
      <c r="E101" s="472" t="s">
        <v>5</v>
      </c>
      <c r="F101" s="465" t="s">
        <v>104</v>
      </c>
      <c r="G101" s="472" t="s">
        <v>11</v>
      </c>
      <c r="H101" s="483" t="s">
        <v>23</v>
      </c>
      <c r="I101" s="315"/>
      <c r="J101" s="190">
        <f>'2a.  Simple Form Data Entry'!G19</f>
        <v>2019</v>
      </c>
      <c r="K101" s="286">
        <f>'2a.  Simple Form Data Entry'!H155</f>
        <v>2020</v>
      </c>
      <c r="L101" s="467" t="str">
        <f>CONCATENATE(L24, " Appropriation Change")</f>
        <v>2019 / 2020 Appropriation Change</v>
      </c>
      <c r="P101" s="42"/>
      <c r="Q101" s="314"/>
      <c r="R101" s="476" t="s">
        <v>137</v>
      </c>
      <c r="S101" s="477"/>
      <c r="T101" s="42"/>
    </row>
    <row r="102" spans="1:20" ht="27.75" customHeight="1" thickBot="1">
      <c r="A102" s="509"/>
      <c r="B102" s="510"/>
      <c r="C102" s="511"/>
      <c r="D102" s="473"/>
      <c r="E102" s="473"/>
      <c r="F102" s="466"/>
      <c r="G102" s="473"/>
      <c r="H102" s="484"/>
      <c r="I102" s="316"/>
      <c r="J102" s="191" t="s">
        <v>24</v>
      </c>
      <c r="K102" s="287" t="str">
        <f>'2a.  Simple Form Data Entry'!H156</f>
        <v>Allocation Change</v>
      </c>
      <c r="L102" s="468"/>
      <c r="P102" s="42"/>
      <c r="Q102" s="314"/>
      <c r="R102" s="478"/>
      <c r="S102" s="479"/>
      <c r="T102" s="42"/>
    </row>
    <row r="103" spans="1:20" ht="47.25" customHeight="1">
      <c r="A103" s="99" t="str">
        <f>IF('2a.  Simple Form Data Entry'!C157="", "   ",'2a.  Simple Form Data Entry'!C157)</f>
        <v xml:space="preserve">   </v>
      </c>
      <c r="B103" s="78"/>
      <c r="C103" s="78"/>
      <c r="D103" s="17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9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90" t="str">
        <f>IF('2a.  Simple Form Data Entry'!C157="", "   ", '2a.  Simple Form Data Entry'!D157)</f>
        <v xml:space="preserve">   </v>
      </c>
      <c r="H103" s="197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17"/>
      <c r="J103" s="100">
        <f>'2a.  Simple Form Data Entry'!G157</f>
        <v>0</v>
      </c>
      <c r="K103" s="100">
        <f>'2a.  Simple Form Data Entry'!H157</f>
        <v>0</v>
      </c>
      <c r="L103" s="311">
        <f>J103+K103</f>
        <v>0</v>
      </c>
      <c r="P103" s="42"/>
      <c r="Q103" s="304"/>
      <c r="R103" s="474">
        <f>'2a.  Simple Form Data Entry'!J157</f>
        <v>0</v>
      </c>
      <c r="S103" s="475"/>
      <c r="T103" s="42"/>
    </row>
    <row r="104" spans="1:20" ht="13.5">
      <c r="A104" s="99" t="str">
        <f>IF('2a.  Simple Form Data Entry'!C158="", "   ",'2a.  Simple Form Data Entry'!C158)</f>
        <v xml:space="preserve">   </v>
      </c>
      <c r="B104" s="75"/>
      <c r="C104" s="75"/>
      <c r="D104" s="17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9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90" t="str">
        <f>IF('2a.  Simple Form Data Entry'!C158="", "   ", '2a.  Simple Form Data Entry'!D158)</f>
        <v xml:space="preserve">   </v>
      </c>
      <c r="H104" s="200" t="str">
        <f>IF('2a.  Simple Form Data Entry'!E158=0, "  ", '2a.  Simple Form Data Entry'!E158)</f>
        <v xml:space="preserve">  </v>
      </c>
      <c r="I104" s="317"/>
      <c r="J104" s="82">
        <f>'2a.  Simple Form Data Entry'!G158</f>
        <v>0</v>
      </c>
      <c r="K104" s="82">
        <f>'2a.  Simple Form Data Entry'!H158</f>
        <v>0</v>
      </c>
      <c r="L104" s="311">
        <f t="shared" ref="L104:L109" si="25">J104+K104</f>
        <v>0</v>
      </c>
      <c r="P104" s="42"/>
      <c r="Q104" s="313"/>
      <c r="R104" s="453">
        <f>'2a.  Simple Form Data Entry'!J158</f>
        <v>0</v>
      </c>
      <c r="S104" s="454"/>
      <c r="T104" s="42"/>
    </row>
    <row r="105" spans="1:20" ht="13.5">
      <c r="A105" s="99" t="str">
        <f>IF('2a.  Simple Form Data Entry'!C159="", "   ",'2a.  Simple Form Data Entry'!C159)</f>
        <v xml:space="preserve">   </v>
      </c>
      <c r="B105" s="75"/>
      <c r="C105" s="75"/>
      <c r="D105" s="17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9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90" t="str">
        <f>IF('2a.  Simple Form Data Entry'!C159="", "   ", '2a.  Simple Form Data Entry'!D159)</f>
        <v xml:space="preserve">   </v>
      </c>
      <c r="H105" s="200" t="str">
        <f>IF('2a.  Simple Form Data Entry'!E159=0, "  ", '2a.  Simple Form Data Entry'!E159)</f>
        <v xml:space="preserve">  </v>
      </c>
      <c r="I105" s="317"/>
      <c r="J105" s="82">
        <f>'2a.  Simple Form Data Entry'!G159</f>
        <v>0</v>
      </c>
      <c r="K105" s="82">
        <f>'2a.  Simple Form Data Entry'!H159</f>
        <v>0</v>
      </c>
      <c r="L105" s="311">
        <f t="shared" si="25"/>
        <v>0</v>
      </c>
      <c r="P105" s="42"/>
      <c r="Q105" s="304"/>
      <c r="R105" s="453">
        <f>'2a.  Simple Form Data Entry'!J159</f>
        <v>0</v>
      </c>
      <c r="S105" s="454"/>
      <c r="T105" s="42"/>
    </row>
    <row r="106" spans="1:20" ht="13.5" hidden="1">
      <c r="A106" s="99" t="str">
        <f>IF('2a.  Simple Form Data Entry'!C160="", "   ",'2a.  Simple Form Data Entry'!C160)</f>
        <v xml:space="preserve">   </v>
      </c>
      <c r="B106" s="75"/>
      <c r="C106" s="75"/>
      <c r="D106" s="17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9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90" t="str">
        <f>IF('2a.  Simple Form Data Entry'!C160="", "   ", '2a.  Simple Form Data Entry'!D160)</f>
        <v xml:space="preserve">   </v>
      </c>
      <c r="H106" s="200" t="str">
        <f>IF('2a.  Simple Form Data Entry'!E160=0, "  ", '2a.  Simple Form Data Entry'!E160)</f>
        <v xml:space="preserve">  </v>
      </c>
      <c r="I106" s="317"/>
      <c r="J106" s="82">
        <f>'2a.  Simple Form Data Entry'!G160</f>
        <v>0</v>
      </c>
      <c r="K106" s="82">
        <f>'2a.  Simple Form Data Entry'!H160</f>
        <v>0</v>
      </c>
      <c r="L106" s="311">
        <f t="shared" si="25"/>
        <v>0</v>
      </c>
      <c r="P106" s="42"/>
      <c r="Q106" s="304"/>
      <c r="R106" s="453">
        <f>'2a.  Simple Form Data Entry'!J160</f>
        <v>0</v>
      </c>
      <c r="S106" s="454"/>
      <c r="T106" s="42"/>
    </row>
    <row r="107" spans="1:20" ht="13.5" hidden="1">
      <c r="A107" s="99" t="str">
        <f>IF('2a.  Simple Form Data Entry'!C161="", "   ",'2a.  Simple Form Data Entry'!C161)</f>
        <v xml:space="preserve">   </v>
      </c>
      <c r="B107" s="75"/>
      <c r="C107" s="75"/>
      <c r="D107" s="17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9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90" t="str">
        <f>IF('2a.  Simple Form Data Entry'!C161="", "   ", '2a.  Simple Form Data Entry'!D161)</f>
        <v xml:space="preserve">   </v>
      </c>
      <c r="H107" s="200" t="str">
        <f>IF('2a.  Simple Form Data Entry'!E161=0, "  ", '2a.  Simple Form Data Entry'!E161)</f>
        <v xml:space="preserve">  </v>
      </c>
      <c r="I107" s="317"/>
      <c r="J107" s="82">
        <f>'2a.  Simple Form Data Entry'!G161</f>
        <v>0</v>
      </c>
      <c r="K107" s="82">
        <f>'2a.  Simple Form Data Entry'!H161</f>
        <v>0</v>
      </c>
      <c r="L107" s="311">
        <f t="shared" si="25"/>
        <v>0</v>
      </c>
      <c r="P107" s="42"/>
      <c r="Q107" s="304"/>
      <c r="R107" s="453">
        <f>'2a.  Simple Form Data Entry'!J161</f>
        <v>0</v>
      </c>
      <c r="S107" s="454"/>
      <c r="T107" s="42"/>
    </row>
    <row r="108" spans="1:20" ht="13.5" hidden="1">
      <c r="A108" s="99" t="str">
        <f>IF('2a.  Simple Form Data Entry'!C162="", "   ",'2a.  Simple Form Data Entry'!C162)</f>
        <v xml:space="preserve">   </v>
      </c>
      <c r="B108" s="75"/>
      <c r="C108" s="75"/>
      <c r="D108" s="17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9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90" t="str">
        <f>IF('2a.  Simple Form Data Entry'!C162="", "   ", '2a.  Simple Form Data Entry'!D162)</f>
        <v xml:space="preserve">   </v>
      </c>
      <c r="H108" s="200" t="str">
        <f>IF('2a.  Simple Form Data Entry'!E162=0, "  ", '2a.  Simple Form Data Entry'!E162)</f>
        <v xml:space="preserve">  </v>
      </c>
      <c r="I108" s="317"/>
      <c r="J108" s="82">
        <f>'2a.  Simple Form Data Entry'!G162</f>
        <v>0</v>
      </c>
      <c r="K108" s="82">
        <f>'2a.  Simple Form Data Entry'!H162</f>
        <v>0</v>
      </c>
      <c r="L108" s="311">
        <f t="shared" si="25"/>
        <v>0</v>
      </c>
      <c r="P108" s="42"/>
      <c r="Q108" s="304"/>
      <c r="R108" s="453">
        <f>'2a.  Simple Form Data Entry'!J162</f>
        <v>0</v>
      </c>
      <c r="S108" s="454"/>
      <c r="T108" s="42"/>
    </row>
    <row r="109" spans="1:20" ht="14.25" thickBot="1">
      <c r="A109" s="6"/>
      <c r="B109" s="7"/>
      <c r="C109" s="291" t="s">
        <v>4</v>
      </c>
      <c r="D109" s="43"/>
      <c r="E109" s="43"/>
      <c r="F109" s="43"/>
      <c r="G109" s="43"/>
      <c r="H109" s="207"/>
      <c r="I109" s="318"/>
      <c r="J109" s="66">
        <f>SUM(J103:J108)</f>
        <v>0</v>
      </c>
      <c r="K109" s="66">
        <f>SUM(K103:K108)</f>
        <v>0</v>
      </c>
      <c r="L109" s="312">
        <f t="shared" si="25"/>
        <v>0</v>
      </c>
      <c r="P109" s="42"/>
      <c r="Q109" s="305"/>
      <c r="R109" s="455">
        <f>SUM(R103:S107)</f>
        <v>0</v>
      </c>
      <c r="S109" s="456"/>
      <c r="T109" s="42"/>
    </row>
    <row r="110" spans="1:20" ht="3" customHeight="1">
      <c r="A110" s="2"/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3.5">
      <c r="A111" s="322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>
      <c r="A112" s="321" t="s">
        <v>142</v>
      </c>
      <c r="B112" s="485" t="str">
        <f>IF('2a.  Simple Form Data Entry'!G39="Y", "See note 5 below.", '2a.  Simple Form Data Entry'!D43)</f>
        <v>An NPV analysis was not performed because …</v>
      </c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5"/>
    </row>
    <row r="113" spans="1:20" ht="13.5">
      <c r="A113" s="68" t="s">
        <v>112</v>
      </c>
      <c r="B113" s="480" t="s">
        <v>150</v>
      </c>
      <c r="C113" s="480"/>
      <c r="D113" s="480"/>
      <c r="E113" s="480"/>
      <c r="F113" s="480"/>
      <c r="G113" s="480"/>
      <c r="H113" s="480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5"/>
    </row>
    <row r="114" spans="1:20" ht="15" customHeight="1">
      <c r="A114" s="69" t="s">
        <v>52</v>
      </c>
      <c r="B114" s="481" t="s">
        <v>116</v>
      </c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5"/>
    </row>
    <row r="115" spans="1:20" ht="13.5">
      <c r="A115" s="69" t="s">
        <v>113</v>
      </c>
      <c r="B115" s="482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5"/>
    </row>
    <row r="116" spans="1:20" ht="13.5" customHeight="1">
      <c r="A116" s="67" t="s">
        <v>114</v>
      </c>
      <c r="B116" s="471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71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Q116" s="471"/>
      <c r="R116" s="471"/>
      <c r="S116" s="471"/>
      <c r="T116" s="5"/>
    </row>
    <row r="117" spans="1:20" ht="16.5" customHeight="1">
      <c r="A117" s="67" t="s">
        <v>118</v>
      </c>
      <c r="B117" s="470" t="s">
        <v>111</v>
      </c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5"/>
    </row>
    <row r="118" spans="1:20" ht="14.25" customHeight="1">
      <c r="A118" s="67"/>
      <c r="B118" s="469" t="str">
        <f>'2a.  Simple Form Data Entry'!C174</f>
        <v>- Biennial costs based on 7/1/2019 start date.</v>
      </c>
      <c r="C118" s="469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</row>
    <row r="119" spans="1:20" ht="13.5">
      <c r="A119" s="67"/>
      <c r="B119" s="469" t="str">
        <f>'2a.  Simple Form Data Entry'!C175</f>
        <v>- Operating costs estimated at $300/year with 3% annual increases</v>
      </c>
      <c r="C119" s="469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</row>
    <row r="120" spans="1:20" ht="12.75" customHeight="1">
      <c r="A120" s="67"/>
      <c r="B120" s="469"/>
      <c r="C120" s="469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</row>
    <row r="121" spans="1:20" ht="15" customHeight="1">
      <c r="A121" s="67"/>
      <c r="B121" s="469"/>
      <c r="C121" s="469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</row>
    <row r="122" spans="1:20" ht="13.5">
      <c r="A122" s="67"/>
      <c r="B122" s="469"/>
      <c r="C122" s="469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5"/>
    </row>
    <row r="123" spans="1:20" ht="13.5">
      <c r="A123" s="67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</row>
    <row r="124" spans="1:20" ht="13.5">
      <c r="A124" t="str">
        <f>IF('2a.  Simple Form Data Entry'!C180="", " ", "6.")</f>
        <v xml:space="preserve"> </v>
      </c>
      <c r="B124" s="469"/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</row>
    <row r="125" spans="1:20" ht="13.5">
      <c r="A125" s="69"/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</row>
    <row r="126" spans="1:20" ht="13.5">
      <c r="A126" s="69"/>
      <c r="B126" s="469"/>
      <c r="C126" s="469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</row>
    <row r="127" spans="1:20" ht="13.5">
      <c r="A127" s="69"/>
      <c r="D127" s="53"/>
      <c r="E127" s="49"/>
      <c r="F127" s="49"/>
    </row>
    <row r="128" spans="1:20">
      <c r="D128" s="53"/>
      <c r="E128" s="49"/>
      <c r="F128" s="49"/>
    </row>
    <row r="129" spans="3:6">
      <c r="C129" s="52"/>
      <c r="D129" s="53"/>
      <c r="E129" s="49"/>
      <c r="F129" s="49"/>
    </row>
  </sheetData>
  <mergeCells count="84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C10:S11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workbookViewId="0">
      <selection activeCell="F38" sqref="F38"/>
    </sheetView>
  </sheetViews>
  <sheetFormatPr defaultRowHeight="15"/>
  <cols>
    <col min="1" max="1" width="13" style="337" customWidth="1"/>
    <col min="2" max="2" width="16.7109375" style="337" customWidth="1"/>
    <col min="3" max="3" width="8.85546875" style="337" hidden="1" customWidth="1"/>
    <col min="4" max="4" width="10.140625" style="337" customWidth="1"/>
    <col min="5" max="5" width="10.85546875" style="337" customWidth="1"/>
    <col min="6" max="6" width="10.28515625" style="337" customWidth="1"/>
    <col min="7" max="7" width="11.42578125" style="337" customWidth="1"/>
    <col min="8" max="8" width="10.42578125" style="337" customWidth="1"/>
    <col min="9" max="9" width="13.5703125" style="337" customWidth="1"/>
    <col min="10" max="10" width="13" style="337" customWidth="1"/>
    <col min="11" max="12" width="12.5703125" style="337" customWidth="1"/>
    <col min="13" max="13" width="13.140625" style="337" customWidth="1"/>
    <col min="14" max="16384" width="9.140625" style="337"/>
  </cols>
  <sheetData>
    <row r="1" spans="1:13">
      <c r="A1" s="336" t="s">
        <v>169</v>
      </c>
    </row>
    <row r="2" spans="1:13">
      <c r="A2" s="336" t="s">
        <v>170</v>
      </c>
    </row>
    <row r="4" spans="1:13" ht="15.75" thickBot="1">
      <c r="A4" s="336" t="s">
        <v>171</v>
      </c>
    </row>
    <row r="5" spans="1:13" ht="15.75" thickBot="1">
      <c r="A5" s="338" t="s">
        <v>172</v>
      </c>
      <c r="B5" s="339" t="s">
        <v>173</v>
      </c>
      <c r="C5" s="340">
        <v>2017</v>
      </c>
      <c r="D5" s="341">
        <v>2019</v>
      </c>
      <c r="E5" s="341">
        <v>2020</v>
      </c>
      <c r="F5" s="340">
        <v>2021</v>
      </c>
      <c r="G5" s="340">
        <v>2022</v>
      </c>
      <c r="H5" s="341">
        <v>2023</v>
      </c>
      <c r="I5" s="341">
        <v>2024</v>
      </c>
      <c r="J5" s="340">
        <v>2025</v>
      </c>
      <c r="K5" s="340">
        <v>2026</v>
      </c>
      <c r="L5" s="342">
        <v>2027</v>
      </c>
      <c r="M5" s="342">
        <v>2028</v>
      </c>
    </row>
    <row r="6" spans="1:13" hidden="1">
      <c r="A6" s="343" t="s">
        <v>174</v>
      </c>
      <c r="B6" s="344">
        <v>0</v>
      </c>
      <c r="C6" s="345">
        <v>0</v>
      </c>
      <c r="D6" s="345"/>
      <c r="E6" s="345"/>
      <c r="F6" s="345"/>
      <c r="G6" s="345"/>
      <c r="H6" s="345"/>
      <c r="I6" s="345"/>
      <c r="J6" s="345"/>
      <c r="K6" s="345"/>
      <c r="L6" s="345"/>
      <c r="M6" s="346"/>
    </row>
    <row r="7" spans="1:13">
      <c r="A7" s="343" t="s">
        <v>175</v>
      </c>
      <c r="B7" s="344">
        <v>1800</v>
      </c>
      <c r="C7" s="345"/>
      <c r="D7" s="345">
        <f>B7*6</f>
        <v>10800</v>
      </c>
      <c r="E7" s="345">
        <f>+B7*6</f>
        <v>10800</v>
      </c>
      <c r="F7" s="345"/>
      <c r="G7" s="345"/>
      <c r="H7" s="345"/>
      <c r="I7" s="345"/>
      <c r="J7" s="345"/>
      <c r="K7" s="345"/>
      <c r="L7" s="345"/>
      <c r="M7" s="346"/>
    </row>
    <row r="8" spans="1:13">
      <c r="A8" s="343" t="s">
        <v>176</v>
      </c>
      <c r="B8" s="344">
        <v>1854</v>
      </c>
      <c r="C8" s="345"/>
      <c r="D8" s="345"/>
      <c r="E8" s="345">
        <f>+B8*6</f>
        <v>11124</v>
      </c>
      <c r="F8" s="345">
        <f>+B8*6</f>
        <v>11124</v>
      </c>
      <c r="G8" s="345"/>
      <c r="H8" s="345"/>
      <c r="I8" s="345"/>
      <c r="J8" s="345"/>
      <c r="K8" s="345"/>
      <c r="L8" s="345"/>
      <c r="M8" s="346"/>
    </row>
    <row r="9" spans="1:13">
      <c r="A9" s="343" t="s">
        <v>177</v>
      </c>
      <c r="B9" s="344">
        <v>1909.62</v>
      </c>
      <c r="C9" s="345"/>
      <c r="D9" s="345"/>
      <c r="E9" s="345"/>
      <c r="F9" s="345">
        <f>+B9*6</f>
        <v>11457.72</v>
      </c>
      <c r="G9" s="345">
        <f>+B9*6</f>
        <v>11457.72</v>
      </c>
      <c r="H9" s="345"/>
      <c r="I9" s="345"/>
      <c r="J9" s="345"/>
      <c r="K9" s="345"/>
      <c r="L9" s="345"/>
      <c r="M9" s="346"/>
    </row>
    <row r="10" spans="1:13">
      <c r="A10" s="343" t="s">
        <v>178</v>
      </c>
      <c r="B10" s="344">
        <v>1966.91</v>
      </c>
      <c r="C10" s="345"/>
      <c r="D10" s="345"/>
      <c r="E10" s="345"/>
      <c r="F10" s="345"/>
      <c r="G10" s="345">
        <f>+B10*6</f>
        <v>11801.460000000001</v>
      </c>
      <c r="H10" s="345">
        <f>+B10*6</f>
        <v>11801.460000000001</v>
      </c>
      <c r="I10" s="345"/>
      <c r="J10" s="345"/>
      <c r="K10" s="345"/>
      <c r="L10" s="345"/>
      <c r="M10" s="346"/>
    </row>
    <row r="11" spans="1:13">
      <c r="A11" s="343" t="s">
        <v>179</v>
      </c>
      <c r="B11" s="344">
        <v>2025.92</v>
      </c>
      <c r="C11" s="345"/>
      <c r="D11" s="345"/>
      <c r="E11" s="345"/>
      <c r="F11" s="345"/>
      <c r="G11" s="345"/>
      <c r="H11" s="345">
        <f>+B11*6</f>
        <v>12155.52</v>
      </c>
      <c r="I11" s="345">
        <f>+B11*6</f>
        <v>12155.52</v>
      </c>
      <c r="J11" s="345"/>
      <c r="K11" s="345"/>
      <c r="L11" s="345"/>
      <c r="M11" s="346"/>
    </row>
    <row r="12" spans="1:13">
      <c r="A12" s="343" t="s">
        <v>180</v>
      </c>
      <c r="B12" s="344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6"/>
    </row>
    <row r="13" spans="1:13">
      <c r="A13" s="343" t="s">
        <v>181</v>
      </c>
      <c r="B13" s="344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6"/>
    </row>
    <row r="14" spans="1:13">
      <c r="A14" s="343" t="s">
        <v>182</v>
      </c>
      <c r="B14" s="344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6"/>
    </row>
    <row r="15" spans="1:13">
      <c r="A15" s="343" t="s">
        <v>183</v>
      </c>
      <c r="B15" s="344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6"/>
    </row>
    <row r="16" spans="1:13" ht="15.75" thickBot="1">
      <c r="A16" s="343" t="s">
        <v>184</v>
      </c>
      <c r="B16" s="344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8"/>
    </row>
    <row r="17" spans="1:13" ht="15.75" thickBot="1">
      <c r="A17" s="349" t="s">
        <v>185</v>
      </c>
      <c r="B17" s="350"/>
      <c r="C17" s="351">
        <v>0</v>
      </c>
      <c r="D17" s="352">
        <f t="shared" ref="D17:M17" si="0">SUM(D6:D16)</f>
        <v>10800</v>
      </c>
      <c r="E17" s="352">
        <f t="shared" si="0"/>
        <v>21924</v>
      </c>
      <c r="F17" s="352">
        <f t="shared" si="0"/>
        <v>22581.72</v>
      </c>
      <c r="G17" s="352">
        <f t="shared" si="0"/>
        <v>23259.18</v>
      </c>
      <c r="H17" s="352">
        <f t="shared" si="0"/>
        <v>23956.980000000003</v>
      </c>
      <c r="I17" s="352">
        <f t="shared" si="0"/>
        <v>12155.52</v>
      </c>
      <c r="J17" s="352">
        <f t="shared" si="0"/>
        <v>0</v>
      </c>
      <c r="K17" s="352">
        <f t="shared" si="0"/>
        <v>0</v>
      </c>
      <c r="L17" s="352">
        <f t="shared" si="0"/>
        <v>0</v>
      </c>
      <c r="M17" s="353">
        <f t="shared" si="0"/>
        <v>0</v>
      </c>
    </row>
    <row r="18" spans="1:13">
      <c r="A18" s="354"/>
    </row>
    <row r="19" spans="1:13">
      <c r="A19" s="355"/>
      <c r="B19" s="356"/>
      <c r="C19" s="356"/>
      <c r="D19" s="357"/>
      <c r="E19" s="357"/>
      <c r="F19" s="357"/>
      <c r="G19" s="357"/>
      <c r="H19" s="357"/>
      <c r="I19" s="357"/>
      <c r="J19" s="357"/>
      <c r="K19" s="357"/>
      <c r="L19" s="357"/>
      <c r="M19" s="357"/>
    </row>
    <row r="20" spans="1:13" ht="15.75" thickBot="1">
      <c r="A20" s="358" t="s">
        <v>186</v>
      </c>
    </row>
    <row r="21" spans="1:13" ht="15.75" thickBot="1">
      <c r="A21" s="359" t="s">
        <v>187</v>
      </c>
      <c r="B21" s="360" t="s">
        <v>188</v>
      </c>
      <c r="C21" s="340">
        <v>2017</v>
      </c>
      <c r="D21" s="341">
        <v>2019</v>
      </c>
      <c r="E21" s="341">
        <v>2020</v>
      </c>
      <c r="F21" s="340">
        <v>2021</v>
      </c>
      <c r="G21" s="340">
        <v>2022</v>
      </c>
      <c r="H21" s="341">
        <v>2023</v>
      </c>
      <c r="I21" s="341">
        <v>2024</v>
      </c>
      <c r="J21" s="340">
        <v>2025</v>
      </c>
      <c r="K21" s="340">
        <v>2026</v>
      </c>
      <c r="L21" s="342">
        <v>2027</v>
      </c>
      <c r="M21" s="342">
        <v>2028</v>
      </c>
    </row>
    <row r="22" spans="1:13">
      <c r="A22" s="343">
        <v>2019</v>
      </c>
      <c r="B22" s="361">
        <v>25</v>
      </c>
      <c r="C22" s="345"/>
      <c r="D22" s="345">
        <f>B22*6</f>
        <v>150</v>
      </c>
      <c r="E22" s="345"/>
      <c r="F22" s="345"/>
      <c r="G22" s="345"/>
      <c r="H22" s="345"/>
      <c r="I22" s="345"/>
      <c r="J22" s="345"/>
      <c r="K22" s="345"/>
      <c r="L22" s="345"/>
      <c r="M22" s="346"/>
    </row>
    <row r="23" spans="1:13">
      <c r="A23" s="343">
        <v>2020</v>
      </c>
      <c r="B23" s="361">
        <f>+B22*1.03</f>
        <v>25.75</v>
      </c>
      <c r="C23" s="345"/>
      <c r="D23" s="345"/>
      <c r="E23" s="345">
        <f>B23*12</f>
        <v>309</v>
      </c>
      <c r="F23" s="345"/>
      <c r="G23" s="345"/>
      <c r="H23" s="345"/>
      <c r="I23" s="345"/>
      <c r="J23" s="345"/>
      <c r="K23" s="345"/>
      <c r="L23" s="345"/>
      <c r="M23" s="346"/>
    </row>
    <row r="24" spans="1:13">
      <c r="A24" s="343">
        <v>2021</v>
      </c>
      <c r="B24" s="361">
        <f t="shared" ref="B24:B27" si="1">+B23*1.03</f>
        <v>26.522500000000001</v>
      </c>
      <c r="C24" s="345"/>
      <c r="D24" s="345"/>
      <c r="E24" s="345"/>
      <c r="F24" s="345">
        <f>B24*12</f>
        <v>318.27</v>
      </c>
      <c r="G24" s="345"/>
      <c r="H24" s="345"/>
      <c r="I24" s="345"/>
      <c r="J24" s="345"/>
      <c r="K24" s="345"/>
      <c r="L24" s="345"/>
      <c r="M24" s="346"/>
    </row>
    <row r="25" spans="1:13">
      <c r="A25" s="343">
        <v>2022</v>
      </c>
      <c r="B25" s="361">
        <f t="shared" si="1"/>
        <v>27.318175</v>
      </c>
      <c r="C25" s="345"/>
      <c r="D25" s="345"/>
      <c r="E25" s="345"/>
      <c r="F25" s="345"/>
      <c r="G25" s="345">
        <f>B25*12</f>
        <v>327.81810000000002</v>
      </c>
      <c r="H25" s="345"/>
      <c r="I25" s="345"/>
      <c r="J25" s="345"/>
      <c r="K25" s="345"/>
      <c r="L25" s="345"/>
      <c r="M25" s="346"/>
    </row>
    <row r="26" spans="1:13">
      <c r="A26" s="343">
        <v>2023</v>
      </c>
      <c r="B26" s="361">
        <f t="shared" si="1"/>
        <v>28.137720250000001</v>
      </c>
      <c r="C26" s="345"/>
      <c r="D26" s="345"/>
      <c r="E26" s="345"/>
      <c r="F26" s="345"/>
      <c r="G26" s="345"/>
      <c r="H26" s="345">
        <f>B26*12</f>
        <v>337.65264300000001</v>
      </c>
      <c r="I26" s="345"/>
      <c r="J26" s="345"/>
      <c r="K26" s="345"/>
      <c r="L26" s="345"/>
      <c r="M26" s="346"/>
    </row>
    <row r="27" spans="1:13">
      <c r="A27" s="343">
        <v>2024</v>
      </c>
      <c r="B27" s="361">
        <f t="shared" si="1"/>
        <v>28.981851857500001</v>
      </c>
      <c r="C27" s="345"/>
      <c r="D27" s="345"/>
      <c r="E27" s="345"/>
      <c r="F27" s="345"/>
      <c r="G27" s="345"/>
      <c r="H27" s="345"/>
      <c r="I27" s="362">
        <f>B27*6</f>
        <v>173.891111145</v>
      </c>
      <c r="J27" s="345"/>
      <c r="K27" s="345"/>
      <c r="L27" s="345"/>
      <c r="M27" s="346"/>
    </row>
    <row r="28" spans="1:13">
      <c r="A28" s="343">
        <v>2025</v>
      </c>
      <c r="B28" s="361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6"/>
    </row>
    <row r="29" spans="1:13">
      <c r="A29" s="343">
        <v>2026</v>
      </c>
      <c r="B29" s="361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6"/>
    </row>
    <row r="30" spans="1:13">
      <c r="A30" s="343">
        <v>2027</v>
      </c>
      <c r="B30" s="361"/>
      <c r="C30" s="345"/>
      <c r="D30" s="345"/>
      <c r="E30" s="345"/>
      <c r="F30" s="345"/>
      <c r="G30" s="345"/>
      <c r="H30" s="345"/>
      <c r="I30" s="345"/>
      <c r="J30" s="345"/>
      <c r="K30" s="345"/>
      <c r="L30" s="362"/>
      <c r="M30" s="346"/>
    </row>
    <row r="31" spans="1:13" ht="15.75" thickBot="1">
      <c r="A31" s="363">
        <v>2028</v>
      </c>
      <c r="B31" s="364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8"/>
    </row>
    <row r="32" spans="1:13">
      <c r="A32" s="365" t="s">
        <v>193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</row>
    <row r="33" spans="1:13" ht="15.75" thickBot="1">
      <c r="A33" s="365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</row>
    <row r="34" spans="1:13">
      <c r="A34" s="366"/>
      <c r="B34" s="367"/>
      <c r="C34" s="368">
        <v>2017</v>
      </c>
      <c r="D34" s="369">
        <v>2019</v>
      </c>
      <c r="E34" s="369">
        <v>2020</v>
      </c>
      <c r="F34" s="368">
        <v>2021</v>
      </c>
      <c r="G34" s="368">
        <v>2022</v>
      </c>
      <c r="H34" s="369">
        <v>2023</v>
      </c>
      <c r="I34" s="369">
        <v>2024</v>
      </c>
      <c r="J34" s="368">
        <v>2025</v>
      </c>
      <c r="K34" s="368">
        <v>2026</v>
      </c>
      <c r="L34" s="370">
        <v>2027</v>
      </c>
      <c r="M34" s="370">
        <v>2028</v>
      </c>
    </row>
    <row r="35" spans="1:13" ht="24" customHeight="1" thickBot="1">
      <c r="A35" s="371" t="s">
        <v>189</v>
      </c>
      <c r="B35" s="372"/>
      <c r="C35" s="373" t="e">
        <f>SUM(C6+#REF!)</f>
        <v>#REF!</v>
      </c>
      <c r="D35" s="373">
        <f>SUM(D17+D22)</f>
        <v>10950</v>
      </c>
      <c r="E35" s="373">
        <f>SUM(E17+E23)</f>
        <v>22233</v>
      </c>
      <c r="F35" s="373">
        <f>SUM(F17+F24)</f>
        <v>22899.99</v>
      </c>
      <c r="G35" s="373">
        <f>SUM(G17+G25)</f>
        <v>23586.998100000001</v>
      </c>
      <c r="H35" s="373">
        <f>SUM(H17+H26)</f>
        <v>24294.632643000004</v>
      </c>
      <c r="I35" s="373">
        <f>SUM(I17+I27)</f>
        <v>12329.411111145</v>
      </c>
      <c r="J35" s="373">
        <f>SUM(J17+J28)</f>
        <v>0</v>
      </c>
      <c r="K35" s="373">
        <f>SUM(K17+K29)</f>
        <v>0</v>
      </c>
      <c r="L35" s="373">
        <f>SUM(L17+L30)</f>
        <v>0</v>
      </c>
      <c r="M35" s="374">
        <f>SUM(M17+M31)</f>
        <v>0</v>
      </c>
    </row>
    <row r="36" spans="1:13" ht="18.75" thickTop="1" thickBot="1">
      <c r="A36" s="375" t="s">
        <v>190</v>
      </c>
      <c r="B36" s="376"/>
      <c r="C36" s="377"/>
      <c r="D36" s="378"/>
      <c r="E36" s="378">
        <f>SUM(D35:E35)</f>
        <v>33183</v>
      </c>
      <c r="F36" s="379"/>
      <c r="G36" s="379">
        <f>SUM(F35:G35)</f>
        <v>46486.988100000002</v>
      </c>
      <c r="H36" s="378"/>
      <c r="I36" s="378">
        <f>SUM(H35:I35)</f>
        <v>36624.043754145008</v>
      </c>
      <c r="J36" s="379"/>
      <c r="K36" s="379">
        <f>SUM(J35:K35)</f>
        <v>0</v>
      </c>
      <c r="L36" s="378"/>
      <c r="M36" s="380">
        <f>SUM(L35:M35)</f>
        <v>0</v>
      </c>
    </row>
    <row r="37" spans="1:13" ht="15.75" thickBot="1">
      <c r="A37" s="381"/>
      <c r="B37" s="381"/>
      <c r="C37" s="381"/>
      <c r="D37" s="381"/>
      <c r="E37" s="381"/>
      <c r="F37" s="381"/>
      <c r="G37" s="365"/>
      <c r="H37" s="365"/>
      <c r="I37" s="365"/>
      <c r="J37" s="365"/>
      <c r="K37" s="365"/>
      <c r="L37" s="365"/>
      <c r="M37" s="365"/>
    </row>
    <row r="38" spans="1:13" ht="20.25" customHeight="1" thickBot="1">
      <c r="A38" s="365" t="s">
        <v>191</v>
      </c>
      <c r="B38" s="365"/>
      <c r="C38" s="365"/>
      <c r="D38" s="365"/>
      <c r="E38" s="365"/>
      <c r="F38" s="365"/>
      <c r="G38" s="365"/>
      <c r="H38" s="365"/>
      <c r="I38" s="365"/>
      <c r="J38" s="382" t="s">
        <v>192</v>
      </c>
      <c r="K38" s="383"/>
      <c r="L38" s="384"/>
      <c r="M38" s="385">
        <f>SUM(C36:M36)</f>
        <v>116294.03185414501</v>
      </c>
    </row>
  </sheetData>
  <pageMargins left="0.7" right="0.7" top="0.25" bottom="0.2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B1:AI343"/>
  <sheetViews>
    <sheetView showGridLines="0" zoomScale="80" zoomScaleNormal="80" workbookViewId="0">
      <selection activeCell="G20" sqref="G20:I20"/>
    </sheetView>
  </sheetViews>
  <sheetFormatPr defaultRowHeight="12.75"/>
  <cols>
    <col min="1" max="1" width="2" style="105" customWidth="1"/>
    <col min="2" max="2" width="2.85546875" style="105" customWidth="1"/>
    <col min="3" max="3" width="41.85546875" style="105" customWidth="1"/>
    <col min="4" max="4" width="12.7109375" style="105" customWidth="1"/>
    <col min="5" max="5" width="63.140625" style="105" customWidth="1"/>
    <col min="6" max="6" width="21.7109375" style="105" customWidth="1"/>
    <col min="7" max="7" width="15.7109375" style="105" customWidth="1"/>
    <col min="8" max="8" width="15.140625" style="105" customWidth="1"/>
    <col min="9" max="9" width="17.140625" style="105" customWidth="1"/>
    <col min="10" max="12" width="14.85546875" style="105" customWidth="1"/>
    <col min="13" max="14" width="13.85546875" style="105" customWidth="1"/>
    <col min="15" max="15" width="3" style="105" customWidth="1"/>
    <col min="16" max="16384" width="9.140625" style="105"/>
  </cols>
  <sheetData>
    <row r="1" spans="2:15" ht="18">
      <c r="C1" s="107"/>
    </row>
    <row r="2" spans="2:15" ht="23.25">
      <c r="C2" s="408" t="s">
        <v>126</v>
      </c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178"/>
    </row>
    <row r="3" spans="2:15" ht="14.25">
      <c r="C3" s="112"/>
    </row>
    <row r="4" spans="2:15" ht="14.25">
      <c r="C4" s="232" t="s">
        <v>67</v>
      </c>
      <c r="I4" s="176"/>
      <c r="J4" s="112" t="s">
        <v>98</v>
      </c>
      <c r="K4" s="112"/>
      <c r="L4" s="112"/>
    </row>
    <row r="5" spans="2:15" ht="14.25">
      <c r="C5" s="232" t="s">
        <v>68</v>
      </c>
      <c r="I5" s="175"/>
      <c r="J5" s="112" t="s">
        <v>97</v>
      </c>
      <c r="K5" s="112"/>
      <c r="L5" s="112"/>
    </row>
    <row r="6" spans="2:15" ht="13.5" thickBot="1"/>
    <row r="7" spans="2:15" ht="18.75" thickTop="1">
      <c r="B7" s="208"/>
      <c r="C7" s="233" t="s">
        <v>91</v>
      </c>
      <c r="D7" s="234"/>
      <c r="E7" s="234"/>
      <c r="F7" s="234"/>
      <c r="G7" s="115"/>
      <c r="H7" s="115"/>
      <c r="I7" s="115"/>
      <c r="J7" s="115"/>
      <c r="K7" s="115"/>
      <c r="L7" s="115"/>
      <c r="M7" s="115"/>
      <c r="N7" s="115"/>
      <c r="O7" s="209"/>
    </row>
    <row r="8" spans="2:15">
      <c r="B8" s="210"/>
      <c r="C8" s="235"/>
      <c r="D8" s="235"/>
      <c r="E8" s="235"/>
      <c r="F8" s="235"/>
      <c r="G8" s="116"/>
      <c r="H8" s="116"/>
      <c r="I8" s="116"/>
      <c r="J8" s="116"/>
      <c r="K8" s="116"/>
      <c r="L8" s="116"/>
      <c r="M8" s="116"/>
      <c r="N8" s="116"/>
      <c r="O8" s="211"/>
    </row>
    <row r="9" spans="2:15" ht="13.5" thickBot="1">
      <c r="B9" s="210"/>
      <c r="C9" s="236" t="s">
        <v>63</v>
      </c>
      <c r="D9" s="236" t="s">
        <v>64</v>
      </c>
      <c r="E9" s="236"/>
      <c r="F9" s="236"/>
      <c r="G9" s="236" t="s">
        <v>65</v>
      </c>
      <c r="H9" s="124"/>
      <c r="I9" s="124"/>
      <c r="J9" s="124"/>
      <c r="K9" s="124"/>
      <c r="L9" s="124"/>
      <c r="M9" s="124"/>
      <c r="N9" s="116"/>
      <c r="O9" s="211"/>
    </row>
    <row r="10" spans="2:15" ht="27" customHeight="1" thickTop="1" thickBot="1">
      <c r="B10" s="210"/>
      <c r="C10" s="259" t="s">
        <v>151</v>
      </c>
      <c r="D10" s="235"/>
      <c r="E10" s="235"/>
      <c r="F10" s="235"/>
      <c r="G10" s="138"/>
      <c r="H10" s="139"/>
      <c r="I10" s="139"/>
      <c r="J10" s="139"/>
      <c r="K10" s="139"/>
      <c r="L10" s="139"/>
      <c r="M10" s="140"/>
      <c r="N10" s="116"/>
      <c r="O10" s="211"/>
    </row>
    <row r="11" spans="2:15" ht="15" thickBot="1">
      <c r="B11" s="210"/>
      <c r="C11" s="237" t="s">
        <v>0</v>
      </c>
      <c r="D11" s="420" t="s">
        <v>76</v>
      </c>
      <c r="E11" s="420"/>
      <c r="F11" s="421"/>
      <c r="G11" s="138"/>
      <c r="H11" s="139"/>
      <c r="I11" s="139"/>
      <c r="J11" s="139"/>
      <c r="K11" s="139"/>
      <c r="L11" s="139"/>
      <c r="M11" s="140"/>
      <c r="N11" s="116"/>
      <c r="O11" s="212"/>
    </row>
    <row r="12" spans="2:15" ht="15" thickBot="1">
      <c r="B12" s="210"/>
      <c r="C12" s="238" t="s">
        <v>1</v>
      </c>
      <c r="D12" s="422" t="s">
        <v>75</v>
      </c>
      <c r="E12" s="422"/>
      <c r="F12" s="423"/>
      <c r="G12" s="138"/>
      <c r="H12" s="139"/>
      <c r="I12" s="139"/>
      <c r="J12" s="139"/>
      <c r="K12" s="139"/>
      <c r="L12" s="139"/>
      <c r="M12" s="140"/>
      <c r="N12" s="116"/>
      <c r="O12" s="213"/>
    </row>
    <row r="13" spans="2:15" ht="15" thickBot="1">
      <c r="B13" s="210"/>
      <c r="C13" s="238" t="s">
        <v>10</v>
      </c>
      <c r="D13" s="422" t="s">
        <v>74</v>
      </c>
      <c r="E13" s="422"/>
      <c r="F13" s="423"/>
      <c r="G13" s="138"/>
      <c r="H13" s="139"/>
      <c r="I13" s="139"/>
      <c r="J13" s="139"/>
      <c r="K13" s="139"/>
      <c r="L13" s="139"/>
      <c r="M13" s="140"/>
      <c r="N13" s="116"/>
      <c r="O13" s="214"/>
    </row>
    <row r="14" spans="2:15" ht="15" thickBot="1">
      <c r="B14" s="210"/>
      <c r="C14" s="238" t="s">
        <v>9</v>
      </c>
      <c r="D14" s="424" t="s">
        <v>73</v>
      </c>
      <c r="E14" s="422"/>
      <c r="F14" s="423"/>
      <c r="G14" s="138"/>
      <c r="H14" s="139"/>
      <c r="I14" s="139"/>
      <c r="J14" s="139"/>
      <c r="K14" s="139"/>
      <c r="L14" s="139"/>
      <c r="M14" s="140"/>
      <c r="N14" s="116"/>
      <c r="O14" s="213"/>
    </row>
    <row r="15" spans="2:15" ht="15" thickBot="1">
      <c r="B15" s="210"/>
      <c r="C15" s="239" t="s">
        <v>2</v>
      </c>
      <c r="D15" s="422" t="s">
        <v>72</v>
      </c>
      <c r="E15" s="422"/>
      <c r="F15" s="423"/>
      <c r="G15" s="334"/>
      <c r="H15" s="139"/>
      <c r="I15" s="139"/>
      <c r="J15" s="139"/>
      <c r="K15" s="139"/>
      <c r="L15" s="139"/>
      <c r="M15" s="140"/>
      <c r="N15" s="116"/>
      <c r="O15" s="214"/>
    </row>
    <row r="16" spans="2:15" ht="17.25" customHeight="1" thickBot="1">
      <c r="B16" s="210"/>
      <c r="C16" s="239" t="s">
        <v>8</v>
      </c>
      <c r="D16" s="422" t="s">
        <v>103</v>
      </c>
      <c r="E16" s="422"/>
      <c r="F16" s="240"/>
      <c r="G16" s="187"/>
      <c r="H16" s="117"/>
      <c r="I16" s="117"/>
      <c r="J16" s="118"/>
      <c r="K16" s="118"/>
      <c r="L16" s="118"/>
      <c r="M16" s="118"/>
      <c r="N16" s="118"/>
      <c r="O16" s="214"/>
    </row>
    <row r="17" spans="2:16" ht="15" customHeight="1" thickBot="1">
      <c r="B17" s="210"/>
      <c r="C17" s="241" t="s">
        <v>16</v>
      </c>
      <c r="D17" s="422" t="s">
        <v>69</v>
      </c>
      <c r="E17" s="422"/>
      <c r="F17" s="423"/>
      <c r="G17" s="141"/>
      <c r="H17" s="117"/>
      <c r="I17" s="117"/>
      <c r="J17" s="118"/>
      <c r="K17" s="118"/>
      <c r="L17" s="118"/>
      <c r="M17" s="118"/>
      <c r="N17" s="118"/>
      <c r="O17" s="211"/>
    </row>
    <row r="18" spans="2:16" ht="15" thickBot="1">
      <c r="B18" s="210"/>
      <c r="C18" s="242" t="s">
        <v>27</v>
      </c>
      <c r="D18" s="420" t="s">
        <v>70</v>
      </c>
      <c r="E18" s="420"/>
      <c r="F18" s="421"/>
      <c r="G18" s="142"/>
      <c r="H18" s="117"/>
      <c r="I18" s="117"/>
      <c r="J18" s="118"/>
      <c r="K18" s="118"/>
      <c r="L18" s="118"/>
      <c r="M18" s="118"/>
      <c r="N18" s="118"/>
      <c r="O18" s="211"/>
    </row>
    <row r="19" spans="2:16" ht="15" customHeight="1" thickBot="1">
      <c r="B19" s="210"/>
      <c r="C19" s="242" t="s">
        <v>38</v>
      </c>
      <c r="D19" s="420" t="s">
        <v>139</v>
      </c>
      <c r="E19" s="420"/>
      <c r="F19" s="421"/>
      <c r="G19" s="188">
        <v>2019</v>
      </c>
      <c r="H19" s="117"/>
      <c r="I19" s="117"/>
      <c r="J19" s="118"/>
      <c r="K19" s="118"/>
      <c r="L19" s="118"/>
      <c r="M19" s="118"/>
      <c r="N19" s="118"/>
      <c r="O19" s="211"/>
      <c r="P19" s="215"/>
    </row>
    <row r="20" spans="2:16" ht="29.25" thickBot="1">
      <c r="B20" s="210"/>
      <c r="C20" s="243"/>
      <c r="D20" s="244"/>
      <c r="E20" s="244"/>
      <c r="F20" s="244"/>
      <c r="G20" s="412" t="s">
        <v>34</v>
      </c>
      <c r="H20" s="412"/>
      <c r="I20" s="412"/>
      <c r="J20" s="246" t="s">
        <v>35</v>
      </c>
      <c r="K20" s="247" t="s">
        <v>5</v>
      </c>
      <c r="L20" s="247" t="s">
        <v>104</v>
      </c>
      <c r="O20" s="211"/>
    </row>
    <row r="21" spans="2:16" ht="15" thickBot="1">
      <c r="B21" s="210"/>
      <c r="C21" s="243" t="s">
        <v>61</v>
      </c>
      <c r="D21" s="245" t="s">
        <v>71</v>
      </c>
      <c r="E21" s="245"/>
      <c r="F21" s="245"/>
      <c r="G21" s="143"/>
      <c r="H21" s="144"/>
      <c r="I21" s="145"/>
      <c r="J21" s="146"/>
      <c r="K21" s="146"/>
      <c r="L21" s="146"/>
      <c r="O21" s="211"/>
    </row>
    <row r="22" spans="2:16" ht="15" thickBot="1">
      <c r="B22" s="210"/>
      <c r="C22" s="243"/>
      <c r="D22" s="245"/>
      <c r="E22" s="245"/>
      <c r="F22" s="245"/>
      <c r="G22" s="143"/>
      <c r="H22" s="144"/>
      <c r="I22" s="145"/>
      <c r="J22" s="146"/>
      <c r="K22" s="146"/>
      <c r="L22" s="146"/>
      <c r="O22" s="211"/>
    </row>
    <row r="23" spans="2:16" ht="15" thickBot="1">
      <c r="B23" s="210"/>
      <c r="C23" s="243"/>
      <c r="D23" s="245"/>
      <c r="E23" s="245"/>
      <c r="F23" s="245"/>
      <c r="G23" s="143"/>
      <c r="H23" s="144"/>
      <c r="I23" s="145"/>
      <c r="J23" s="146"/>
      <c r="K23" s="146"/>
      <c r="L23" s="146"/>
      <c r="O23" s="211"/>
    </row>
    <row r="24" spans="2:16" ht="15" thickBot="1">
      <c r="B24" s="210"/>
      <c r="C24" s="243"/>
      <c r="D24" s="245"/>
      <c r="E24" s="245"/>
      <c r="F24" s="245"/>
      <c r="G24" s="143"/>
      <c r="H24" s="144"/>
      <c r="I24" s="145"/>
      <c r="J24" s="146"/>
      <c r="K24" s="146"/>
      <c r="L24" s="146"/>
      <c r="O24" s="211"/>
    </row>
    <row r="25" spans="2:16" ht="15" thickBot="1">
      <c r="B25" s="210"/>
      <c r="C25" s="243"/>
      <c r="D25" s="245"/>
      <c r="E25" s="245"/>
      <c r="F25" s="245"/>
      <c r="G25" s="143"/>
      <c r="H25" s="144"/>
      <c r="I25" s="145"/>
      <c r="J25" s="146"/>
      <c r="K25" s="146"/>
      <c r="L25" s="146"/>
      <c r="O25" s="211"/>
    </row>
    <row r="26" spans="2:16" ht="15" thickBot="1">
      <c r="B26" s="210"/>
      <c r="C26" s="243"/>
      <c r="D26" s="245"/>
      <c r="E26" s="245"/>
      <c r="F26" s="245"/>
      <c r="G26" s="143"/>
      <c r="H26" s="144"/>
      <c r="I26" s="145"/>
      <c r="J26" s="146"/>
      <c r="K26" s="146"/>
      <c r="L26" s="146"/>
      <c r="O26" s="211"/>
    </row>
    <row r="27" spans="2:16" ht="15" hidden="1" thickBot="1">
      <c r="B27" s="210"/>
      <c r="C27" s="243"/>
      <c r="D27" s="229"/>
      <c r="E27" s="244"/>
      <c r="F27" s="244"/>
      <c r="G27" s="113"/>
      <c r="H27" s="119"/>
      <c r="I27" s="119"/>
      <c r="J27" s="121"/>
      <c r="K27" s="121"/>
      <c r="L27" s="121"/>
      <c r="M27" s="121"/>
      <c r="N27" s="121"/>
      <c r="O27" s="211"/>
    </row>
    <row r="28" spans="2:16" ht="15" thickBot="1">
      <c r="B28" s="210"/>
      <c r="C28" s="243"/>
      <c r="D28" s="244"/>
      <c r="E28" s="244"/>
      <c r="F28" s="244"/>
      <c r="G28" s="119"/>
      <c r="H28" s="119"/>
      <c r="I28" s="119"/>
      <c r="J28" s="121"/>
      <c r="K28" s="121"/>
      <c r="L28" s="121"/>
      <c r="M28" s="121"/>
      <c r="N28" s="121"/>
      <c r="O28" s="211"/>
    </row>
    <row r="29" spans="2:16" ht="15" thickBot="1">
      <c r="B29" s="210"/>
      <c r="C29" s="243" t="s">
        <v>62</v>
      </c>
      <c r="D29" s="245" t="s">
        <v>102</v>
      </c>
      <c r="E29" s="244"/>
      <c r="F29" s="244"/>
      <c r="G29" s="186"/>
      <c r="H29" s="186"/>
      <c r="I29" s="186"/>
      <c r="M29" s="121"/>
      <c r="N29" s="121"/>
      <c r="O29" s="211"/>
    </row>
    <row r="30" spans="2:16" ht="15" hidden="1" thickBot="1">
      <c r="B30" s="210"/>
      <c r="C30" s="119"/>
      <c r="D30" s="122"/>
      <c r="E30" s="120"/>
      <c r="F30" s="120"/>
      <c r="G30" s="147"/>
      <c r="H30" s="147"/>
      <c r="I30" s="147"/>
      <c r="M30" s="121"/>
      <c r="N30" s="121"/>
      <c r="O30" s="211"/>
    </row>
    <row r="31" spans="2:16" ht="15" hidden="1" thickBot="1">
      <c r="B31" s="210"/>
      <c r="C31" s="119"/>
      <c r="D31" s="122"/>
      <c r="E31" s="120"/>
      <c r="F31" s="120"/>
      <c r="G31" s="120"/>
      <c r="H31" s="120"/>
      <c r="I31" s="216" t="s">
        <v>48</v>
      </c>
      <c r="J31" s="216" t="s">
        <v>50</v>
      </c>
      <c r="K31" s="306"/>
      <c r="L31" s="306"/>
      <c r="M31" s="121"/>
      <c r="N31" s="121"/>
      <c r="O31" s="211"/>
    </row>
    <row r="32" spans="2:16" ht="13.5" thickBot="1">
      <c r="B32" s="217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8"/>
    </row>
    <row r="33" spans="2:15" ht="14.25" thickTop="1" thickBot="1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>
      <c r="B34" s="208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9"/>
    </row>
    <row r="35" spans="2:15" ht="6.75" customHeight="1">
      <c r="B35" s="210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1"/>
    </row>
    <row r="36" spans="2:15" ht="117.75" customHeight="1">
      <c r="B36" s="210"/>
      <c r="C36" s="418" t="s">
        <v>125</v>
      </c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182"/>
      <c r="O36" s="211"/>
    </row>
    <row r="37" spans="2:15" ht="16.5" customHeight="1" thickBot="1">
      <c r="B37" s="210"/>
      <c r="C37" s="236" t="s">
        <v>63</v>
      </c>
      <c r="D37" s="236" t="s">
        <v>64</v>
      </c>
      <c r="E37" s="236"/>
      <c r="F37" s="236"/>
      <c r="G37" s="236" t="s">
        <v>65</v>
      </c>
      <c r="H37" s="248"/>
      <c r="I37" s="248"/>
      <c r="J37" s="248"/>
      <c r="K37" s="248"/>
      <c r="L37" s="248"/>
      <c r="M37" s="248"/>
      <c r="N37" s="116"/>
      <c r="O37" s="211"/>
    </row>
    <row r="38" spans="2:15" ht="6.75" customHeight="1" thickTop="1" thickBot="1">
      <c r="B38" s="210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1"/>
    </row>
    <row r="39" spans="2:15" ht="31.5" customHeight="1" thickBot="1">
      <c r="B39" s="210"/>
      <c r="C39" s="323" t="s">
        <v>143</v>
      </c>
      <c r="D39" s="438" t="s">
        <v>144</v>
      </c>
      <c r="E39" s="438"/>
      <c r="F39" s="438"/>
      <c r="G39" s="195" t="s">
        <v>44</v>
      </c>
      <c r="H39" s="119"/>
      <c r="I39" s="119"/>
      <c r="J39" s="121"/>
      <c r="K39" s="121"/>
      <c r="L39" s="121"/>
      <c r="M39" s="121"/>
      <c r="N39" s="121"/>
      <c r="O39" s="211"/>
    </row>
    <row r="40" spans="2:15" ht="28.5" customHeight="1" thickBot="1">
      <c r="B40" s="210"/>
      <c r="C40" s="249" t="s">
        <v>36</v>
      </c>
      <c r="D40" s="428" t="s">
        <v>77</v>
      </c>
      <c r="E40" s="428"/>
      <c r="F40" s="429"/>
      <c r="G40" s="297">
        <v>3000000</v>
      </c>
      <c r="H40" s="119"/>
      <c r="I40" s="119"/>
      <c r="J40" s="121"/>
      <c r="K40" s="121"/>
      <c r="L40" s="121"/>
      <c r="M40" s="121"/>
      <c r="N40" s="121"/>
      <c r="O40" s="211"/>
    </row>
    <row r="41" spans="2:15" ht="27" customHeight="1" thickBot="1">
      <c r="B41" s="210"/>
      <c r="C41" s="249" t="s">
        <v>37</v>
      </c>
      <c r="D41" s="428" t="s">
        <v>78</v>
      </c>
      <c r="E41" s="428"/>
      <c r="F41" s="429"/>
      <c r="G41" s="297">
        <v>4000000</v>
      </c>
      <c r="H41" s="119"/>
      <c r="I41" s="119"/>
      <c r="J41" s="121"/>
      <c r="K41" s="121"/>
      <c r="L41" s="121"/>
      <c r="M41" s="121"/>
      <c r="N41" s="121"/>
      <c r="O41" s="211"/>
    </row>
    <row r="42" spans="2:15" ht="12.75" customHeight="1" thickBot="1">
      <c r="B42" s="210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1"/>
    </row>
    <row r="43" spans="2:15" ht="42" customHeight="1" thickBot="1">
      <c r="B43" s="210"/>
      <c r="C43" s="249" t="s">
        <v>119</v>
      </c>
      <c r="D43" s="432" t="s">
        <v>134</v>
      </c>
      <c r="E43" s="433"/>
      <c r="F43" s="433"/>
      <c r="G43" s="433"/>
      <c r="H43" s="433"/>
      <c r="I43" s="434"/>
      <c r="J43" s="121"/>
      <c r="K43" s="121"/>
      <c r="L43" s="121"/>
      <c r="M43" s="121"/>
      <c r="N43" s="121"/>
      <c r="O43" s="211"/>
    </row>
    <row r="44" spans="2:15" ht="13.5" thickBot="1">
      <c r="B44" s="217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8"/>
    </row>
    <row r="45" spans="2:15" ht="14.25" thickTop="1" thickBot="1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>
      <c r="B46" s="208"/>
      <c r="C46" s="250" t="s">
        <v>93</v>
      </c>
      <c r="D46" s="251"/>
      <c r="E46" s="251"/>
      <c r="F46" s="251"/>
      <c r="G46" s="251"/>
      <c r="H46" s="251"/>
      <c r="I46" s="251"/>
      <c r="J46" s="234"/>
      <c r="K46" s="234"/>
      <c r="L46" s="234"/>
      <c r="M46" s="234"/>
      <c r="N46" s="115"/>
      <c r="O46" s="209"/>
    </row>
    <row r="47" spans="2:15" ht="11.25" customHeight="1">
      <c r="B47" s="210"/>
      <c r="C47" s="252"/>
      <c r="D47" s="253"/>
      <c r="E47" s="253"/>
      <c r="F47" s="253"/>
      <c r="G47" s="253"/>
      <c r="H47" s="253"/>
      <c r="I47" s="253"/>
      <c r="J47" s="235"/>
      <c r="K47" s="235"/>
      <c r="L47" s="235"/>
      <c r="M47" s="235"/>
      <c r="N47" s="116"/>
      <c r="O47" s="211"/>
    </row>
    <row r="48" spans="2:15" ht="196.5" customHeight="1" thickBot="1">
      <c r="B48" s="210"/>
      <c r="C48" s="435" t="s">
        <v>99</v>
      </c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189"/>
      <c r="O48" s="211"/>
    </row>
    <row r="49" spans="2:22" ht="14.25" thickTop="1">
      <c r="B49" s="210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9"/>
      <c r="P49" s="220"/>
      <c r="Q49" s="220"/>
      <c r="R49" s="220"/>
      <c r="S49" s="220"/>
      <c r="T49" s="221"/>
      <c r="U49" s="221"/>
      <c r="V49" s="221"/>
    </row>
    <row r="50" spans="2:22" ht="15.75">
      <c r="B50" s="210"/>
      <c r="C50" s="254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1"/>
    </row>
    <row r="51" spans="2:22" ht="8.25" customHeight="1" thickBot="1">
      <c r="B51" s="210"/>
      <c r="C51" s="255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1"/>
    </row>
    <row r="52" spans="2:22" ht="30" thickBot="1">
      <c r="B52" s="210"/>
      <c r="C52" s="256" t="s">
        <v>79</v>
      </c>
      <c r="D52" s="195" t="s">
        <v>44</v>
      </c>
      <c r="E52" s="256" t="s">
        <v>81</v>
      </c>
      <c r="F52" s="148" t="s">
        <v>135</v>
      </c>
      <c r="G52" s="121"/>
      <c r="I52" s="119"/>
      <c r="J52" s="121"/>
      <c r="K52" s="121"/>
      <c r="L52" s="121"/>
      <c r="O52" s="211"/>
    </row>
    <row r="53" spans="2:22" ht="15" thickBot="1">
      <c r="B53" s="210"/>
      <c r="C53" s="257"/>
      <c r="D53" s="121"/>
      <c r="E53" s="259"/>
      <c r="F53" s="121"/>
      <c r="G53" s="119"/>
      <c r="H53" s="119"/>
      <c r="I53" s="119"/>
      <c r="J53" s="121"/>
      <c r="K53" s="121"/>
      <c r="L53" s="121"/>
      <c r="M53" s="121"/>
      <c r="N53" s="121"/>
      <c r="O53" s="211"/>
    </row>
    <row r="54" spans="2:22" ht="30" thickBot="1">
      <c r="B54" s="210"/>
      <c r="C54" s="256" t="s">
        <v>80</v>
      </c>
      <c r="D54" s="195" t="s">
        <v>44</v>
      </c>
      <c r="E54" s="256" t="s">
        <v>82</v>
      </c>
      <c r="F54" s="148" t="s">
        <v>136</v>
      </c>
      <c r="G54" s="121"/>
      <c r="H54" s="119"/>
      <c r="I54" s="119"/>
      <c r="J54" s="121"/>
      <c r="K54" s="121"/>
      <c r="L54" s="121"/>
      <c r="M54" s="121"/>
      <c r="N54" s="121"/>
      <c r="O54" s="211"/>
    </row>
    <row r="55" spans="2:22" ht="15" customHeight="1">
      <c r="B55" s="210"/>
      <c r="C55" s="257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1"/>
    </row>
    <row r="56" spans="2:22" ht="14.25">
      <c r="B56" s="210"/>
      <c r="C56" s="245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1"/>
    </row>
    <row r="57" spans="2:22" ht="41.25" customHeight="1" thickBot="1">
      <c r="B57" s="210"/>
      <c r="C57" s="258" t="s">
        <v>34</v>
      </c>
      <c r="D57" s="260" t="s">
        <v>39</v>
      </c>
      <c r="E57" s="419" t="s">
        <v>20</v>
      </c>
      <c r="F57" s="419"/>
      <c r="G57" s="261">
        <v>2019</v>
      </c>
      <c r="H57" s="262">
        <f>G57+1</f>
        <v>2020</v>
      </c>
      <c r="I57" s="262">
        <f>H57+1</f>
        <v>2021</v>
      </c>
      <c r="J57" s="262">
        <f>I57+1</f>
        <v>2022</v>
      </c>
      <c r="K57" s="262">
        <f>J57+1</f>
        <v>2023</v>
      </c>
      <c r="L57" s="262">
        <f>K57+1</f>
        <v>2024</v>
      </c>
      <c r="M57" s="263" t="s">
        <v>41</v>
      </c>
      <c r="N57" s="263" t="str">
        <f>CONCATENATE("Sum of Revenues Prior to ",G$19)</f>
        <v>Sum of Revenues Prior to 2019</v>
      </c>
      <c r="O57" s="211"/>
    </row>
    <row r="58" spans="2:22" ht="15" thickBot="1">
      <c r="B58" s="210"/>
      <c r="C58" s="157"/>
      <c r="D58" s="158" t="s">
        <v>50</v>
      </c>
      <c r="E58" s="430"/>
      <c r="F58" s="431"/>
      <c r="G58" s="151"/>
      <c r="H58" s="151"/>
      <c r="I58" s="151"/>
      <c r="J58" s="152"/>
      <c r="K58" s="152"/>
      <c r="L58" s="152"/>
      <c r="M58" s="152"/>
      <c r="N58" s="193"/>
      <c r="O58" s="211"/>
    </row>
    <row r="59" spans="2:22" ht="15" thickBot="1">
      <c r="B59" s="210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3"/>
      <c r="O59" s="211"/>
    </row>
    <row r="60" spans="2:22" ht="15" thickBot="1">
      <c r="B60" s="210"/>
      <c r="C60" s="157"/>
      <c r="D60" s="158" t="s">
        <v>50</v>
      </c>
      <c r="E60" s="149"/>
      <c r="F60" s="150"/>
      <c r="G60" s="151"/>
      <c r="H60" s="151"/>
      <c r="I60" s="152"/>
      <c r="J60" s="152"/>
      <c r="K60" s="152"/>
      <c r="L60" s="152"/>
      <c r="M60" s="152"/>
      <c r="N60" s="193"/>
      <c r="O60" s="211"/>
    </row>
    <row r="61" spans="2:22" ht="15" thickBot="1">
      <c r="B61" s="210"/>
      <c r="C61" s="157"/>
      <c r="D61" s="158" t="s">
        <v>50</v>
      </c>
      <c r="E61" s="149"/>
      <c r="F61" s="150"/>
      <c r="G61" s="151"/>
      <c r="H61" s="151"/>
      <c r="I61" s="152"/>
      <c r="J61" s="152"/>
      <c r="K61" s="152"/>
      <c r="L61" s="152"/>
      <c r="M61" s="152"/>
      <c r="N61" s="193"/>
      <c r="O61" s="211"/>
    </row>
    <row r="62" spans="2:22" ht="15" thickBot="1">
      <c r="B62" s="210"/>
      <c r="C62" s="157"/>
      <c r="D62" s="158" t="s">
        <v>50</v>
      </c>
      <c r="E62" s="149"/>
      <c r="F62" s="150"/>
      <c r="G62" s="151"/>
      <c r="H62" s="151"/>
      <c r="I62" s="152"/>
      <c r="J62" s="152"/>
      <c r="K62" s="152"/>
      <c r="L62" s="152"/>
      <c r="M62" s="152"/>
      <c r="N62" s="193"/>
      <c r="O62" s="211"/>
    </row>
    <row r="63" spans="2:22" ht="15" thickBot="1">
      <c r="B63" s="210"/>
      <c r="C63" s="157"/>
      <c r="D63" s="158" t="s">
        <v>50</v>
      </c>
      <c r="E63" s="149"/>
      <c r="F63" s="150"/>
      <c r="G63" s="151"/>
      <c r="H63" s="151"/>
      <c r="I63" s="152"/>
      <c r="J63" s="152"/>
      <c r="K63" s="152"/>
      <c r="L63" s="152"/>
      <c r="M63" s="152"/>
      <c r="N63" s="193"/>
      <c r="O63" s="211"/>
    </row>
    <row r="64" spans="2:22" ht="13.5" thickBot="1">
      <c r="B64" s="210"/>
      <c r="C64" s="136"/>
      <c r="D64" s="136"/>
      <c r="E64" s="136"/>
      <c r="F64" s="136"/>
      <c r="G64" s="136"/>
      <c r="H64" s="136"/>
      <c r="I64" s="136"/>
      <c r="J64" s="137"/>
      <c r="K64" s="124"/>
      <c r="L64" s="124"/>
      <c r="M64" s="137"/>
      <c r="N64" s="116"/>
      <c r="O64" s="211"/>
    </row>
    <row r="65" spans="2:35" ht="13.5" thickTop="1">
      <c r="B65" s="210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1"/>
    </row>
    <row r="66" spans="2:35" ht="15.75">
      <c r="B66" s="210"/>
      <c r="C66" s="254" t="s">
        <v>94</v>
      </c>
      <c r="D66" s="253"/>
      <c r="E66" s="253"/>
      <c r="F66" s="253"/>
      <c r="G66" s="253"/>
      <c r="H66" s="253"/>
      <c r="I66" s="253"/>
      <c r="J66" s="235"/>
      <c r="K66" s="235"/>
      <c r="L66" s="235"/>
      <c r="M66" s="235"/>
      <c r="N66" s="116"/>
      <c r="O66" s="211"/>
    </row>
    <row r="67" spans="2:35" ht="7.5" customHeight="1">
      <c r="B67" s="210"/>
      <c r="C67" s="254"/>
      <c r="D67" s="253"/>
      <c r="E67" s="253"/>
      <c r="F67" s="253"/>
      <c r="G67" s="253"/>
      <c r="H67" s="253"/>
      <c r="I67" s="253"/>
      <c r="J67" s="235"/>
      <c r="K67" s="235"/>
      <c r="L67" s="235"/>
      <c r="M67" s="235"/>
      <c r="N67" s="116"/>
      <c r="O67" s="211"/>
    </row>
    <row r="68" spans="2:35" ht="15" customHeight="1">
      <c r="B68" s="210"/>
      <c r="C68" s="436" t="s">
        <v>84</v>
      </c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183"/>
      <c r="O68" s="222"/>
      <c r="P68" s="223"/>
      <c r="Q68" s="223"/>
      <c r="R68" s="223"/>
      <c r="S68" s="223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>
      <c r="B69" s="210"/>
      <c r="C69" s="409"/>
      <c r="D69" s="409"/>
      <c r="E69" s="409"/>
      <c r="F69" s="409"/>
      <c r="G69" s="264"/>
      <c r="H69" s="264"/>
      <c r="I69" s="264"/>
      <c r="J69" s="265"/>
      <c r="K69" s="265"/>
      <c r="L69" s="265"/>
      <c r="M69" s="265"/>
      <c r="N69" s="132"/>
      <c r="O69" s="211"/>
    </row>
    <row r="70" spans="2:35" ht="19.5" customHeight="1">
      <c r="B70" s="210"/>
      <c r="C70" s="266" t="s">
        <v>66</v>
      </c>
      <c r="D70" s="267"/>
      <c r="E70" s="267"/>
      <c r="F70" s="267"/>
      <c r="G70" s="264"/>
      <c r="H70" s="264"/>
      <c r="I70" s="264"/>
      <c r="J70" s="265"/>
      <c r="K70" s="265"/>
      <c r="L70" s="265"/>
      <c r="M70" s="265"/>
      <c r="N70" s="132"/>
      <c r="O70" s="211"/>
    </row>
    <row r="71" spans="2:35" ht="13.5" customHeight="1">
      <c r="B71" s="210"/>
      <c r="C71" s="268" t="s">
        <v>21</v>
      </c>
      <c r="D71" s="269"/>
      <c r="E71" s="428" t="s">
        <v>85</v>
      </c>
      <c r="F71" s="428"/>
      <c r="G71" s="428"/>
      <c r="H71" s="428"/>
      <c r="I71" s="428"/>
      <c r="J71" s="428"/>
      <c r="K71" s="428"/>
      <c r="L71" s="428"/>
      <c r="M71" s="428"/>
      <c r="N71" s="180"/>
      <c r="O71" s="211"/>
    </row>
    <row r="72" spans="2:35" ht="13.5" customHeight="1">
      <c r="B72" s="210"/>
      <c r="C72" s="268" t="s">
        <v>25</v>
      </c>
      <c r="D72" s="269"/>
      <c r="E72" s="413" t="s">
        <v>86</v>
      </c>
      <c r="F72" s="413"/>
      <c r="G72" s="413"/>
      <c r="H72" s="413"/>
      <c r="I72" s="413"/>
      <c r="J72" s="413"/>
      <c r="K72" s="413"/>
      <c r="L72" s="413"/>
      <c r="M72" s="413"/>
      <c r="N72" s="181"/>
      <c r="O72" s="211"/>
    </row>
    <row r="73" spans="2:35" ht="14.25">
      <c r="B73" s="210"/>
      <c r="C73" s="268" t="s">
        <v>53</v>
      </c>
      <c r="D73" s="269"/>
      <c r="E73" s="413" t="s">
        <v>87</v>
      </c>
      <c r="F73" s="393"/>
      <c r="G73" s="393"/>
      <c r="H73" s="393"/>
      <c r="I73" s="393"/>
      <c r="J73" s="393"/>
      <c r="K73" s="393"/>
      <c r="L73" s="393"/>
      <c r="M73" s="393"/>
      <c r="N73" s="179"/>
      <c r="O73" s="211"/>
    </row>
    <row r="74" spans="2:35" ht="14.25">
      <c r="B74" s="210"/>
      <c r="C74" s="426" t="s">
        <v>55</v>
      </c>
      <c r="D74" s="426"/>
      <c r="E74" s="413" t="s">
        <v>88</v>
      </c>
      <c r="F74" s="393"/>
      <c r="G74" s="393"/>
      <c r="H74" s="393"/>
      <c r="I74" s="393"/>
      <c r="J74" s="393"/>
      <c r="K74" s="393"/>
      <c r="L74" s="393"/>
      <c r="M74" s="393"/>
      <c r="N74" s="179"/>
      <c r="O74" s="211"/>
    </row>
    <row r="75" spans="2:35" ht="14.25" customHeight="1">
      <c r="B75" s="210"/>
      <c r="C75" s="425" t="s">
        <v>56</v>
      </c>
      <c r="D75" s="425"/>
      <c r="E75" s="413" t="s">
        <v>89</v>
      </c>
      <c r="F75" s="413"/>
      <c r="G75" s="413"/>
      <c r="H75" s="413"/>
      <c r="I75" s="413"/>
      <c r="J75" s="413"/>
      <c r="K75" s="413"/>
      <c r="L75" s="413"/>
      <c r="M75" s="413"/>
      <c r="N75" s="181"/>
      <c r="O75" s="211"/>
    </row>
    <row r="76" spans="2:35" ht="14.25">
      <c r="B76" s="210"/>
      <c r="C76" s="426" t="s">
        <v>57</v>
      </c>
      <c r="D76" s="426"/>
      <c r="E76" s="413"/>
      <c r="F76" s="393"/>
      <c r="G76" s="393"/>
      <c r="H76" s="393"/>
      <c r="I76" s="393"/>
      <c r="J76" s="393"/>
      <c r="K76" s="393"/>
      <c r="L76" s="393"/>
      <c r="M76" s="393"/>
      <c r="N76" s="179"/>
      <c r="O76" s="211"/>
    </row>
    <row r="77" spans="2:35" ht="15" customHeight="1">
      <c r="B77" s="210"/>
      <c r="C77" s="427" t="s">
        <v>26</v>
      </c>
      <c r="D77" s="427"/>
      <c r="E77" s="413" t="s">
        <v>90</v>
      </c>
      <c r="F77" s="393"/>
      <c r="G77" s="393"/>
      <c r="H77" s="393"/>
      <c r="I77" s="393"/>
      <c r="J77" s="393"/>
      <c r="K77" s="393"/>
      <c r="L77" s="393"/>
      <c r="M77" s="393"/>
      <c r="N77" s="179"/>
      <c r="O77" s="211"/>
    </row>
    <row r="78" spans="2:35" ht="14.25">
      <c r="B78" s="210"/>
      <c r="C78" s="267"/>
      <c r="D78" s="267"/>
      <c r="E78" s="270"/>
      <c r="F78" s="270"/>
      <c r="G78" s="244"/>
      <c r="H78" s="244"/>
      <c r="I78" s="244"/>
      <c r="J78" s="271"/>
      <c r="K78" s="271"/>
      <c r="L78" s="271"/>
      <c r="M78" s="271"/>
      <c r="N78" s="133"/>
      <c r="O78" s="211"/>
    </row>
    <row r="79" spans="2:35" ht="15.75" thickBot="1">
      <c r="B79" s="210"/>
      <c r="C79" s="272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1"/>
    </row>
    <row r="80" spans="2:35" ht="15" thickBot="1">
      <c r="B80" s="210"/>
      <c r="C80" s="243" t="s">
        <v>18</v>
      </c>
      <c r="D80" s="121"/>
      <c r="E80" s="156"/>
      <c r="F80" s="121"/>
      <c r="G80" s="243" t="s">
        <v>11</v>
      </c>
      <c r="H80" s="119"/>
      <c r="I80" s="159" t="s">
        <v>50</v>
      </c>
      <c r="J80" s="121"/>
      <c r="K80" s="121"/>
      <c r="L80" s="121"/>
      <c r="M80" s="121"/>
      <c r="N80" s="121"/>
      <c r="O80" s="211"/>
    </row>
    <row r="81" spans="2:15" ht="43.5" thickBot="1">
      <c r="B81" s="210"/>
      <c r="C81" s="399" t="s">
        <v>40</v>
      </c>
      <c r="D81" s="399"/>
      <c r="E81" s="400" t="s">
        <v>22</v>
      </c>
      <c r="F81" s="400"/>
      <c r="G81" s="261">
        <f>$G$57</f>
        <v>2019</v>
      </c>
      <c r="H81" s="262">
        <f>G81+1</f>
        <v>2020</v>
      </c>
      <c r="I81" s="262">
        <f>H81+1</f>
        <v>2021</v>
      </c>
      <c r="J81" s="262">
        <f>I81+1</f>
        <v>2022</v>
      </c>
      <c r="K81" s="262">
        <f>J81+1</f>
        <v>2023</v>
      </c>
      <c r="L81" s="262">
        <f>K81+1</f>
        <v>2024</v>
      </c>
      <c r="M81" s="263" t="s">
        <v>41</v>
      </c>
      <c r="N81" s="263" t="str">
        <f>CONCATENATE("Sum of Expenditures Prior to ",G$19)</f>
        <v>Sum of Expenditures Prior to 2019</v>
      </c>
      <c r="O81" s="211"/>
    </row>
    <row r="82" spans="2:15" ht="15" thickBot="1">
      <c r="B82" s="210"/>
      <c r="C82" s="273" t="s">
        <v>21</v>
      </c>
      <c r="D82" s="274"/>
      <c r="E82" s="153"/>
      <c r="F82" s="154"/>
      <c r="G82" s="155"/>
      <c r="H82" s="151"/>
      <c r="I82" s="152"/>
      <c r="J82" s="151"/>
      <c r="K82" s="151"/>
      <c r="L82" s="151"/>
      <c r="M82" s="151"/>
      <c r="N82" s="193"/>
      <c r="O82" s="211"/>
    </row>
    <row r="83" spans="2:15" ht="15" thickBot="1">
      <c r="B83" s="210"/>
      <c r="C83" s="273" t="s">
        <v>25</v>
      </c>
      <c r="D83" s="274"/>
      <c r="E83" s="153"/>
      <c r="F83" s="154"/>
      <c r="G83" s="155"/>
      <c r="H83" s="151"/>
      <c r="I83" s="152"/>
      <c r="J83" s="151"/>
      <c r="K83" s="151"/>
      <c r="L83" s="151"/>
      <c r="M83" s="151"/>
      <c r="N83" s="193"/>
      <c r="O83" s="211"/>
    </row>
    <row r="84" spans="2:15" ht="15" thickBot="1">
      <c r="B84" s="210"/>
      <c r="C84" s="273" t="s">
        <v>53</v>
      </c>
      <c r="D84" s="274"/>
      <c r="E84" s="153"/>
      <c r="F84" s="154"/>
      <c r="G84" s="155"/>
      <c r="H84" s="151"/>
      <c r="I84" s="152"/>
      <c r="J84" s="151"/>
      <c r="K84" s="151"/>
      <c r="L84" s="151"/>
      <c r="M84" s="151"/>
      <c r="N84" s="193"/>
      <c r="O84" s="211"/>
    </row>
    <row r="85" spans="2:15" ht="14.25" customHeight="1" thickBot="1">
      <c r="B85" s="210"/>
      <c r="C85" s="410" t="s">
        <v>55</v>
      </c>
      <c r="D85" s="411"/>
      <c r="E85" s="153"/>
      <c r="F85" s="154"/>
      <c r="G85" s="155"/>
      <c r="H85" s="151"/>
      <c r="I85" s="152"/>
      <c r="J85" s="151"/>
      <c r="K85" s="151"/>
      <c r="L85" s="151"/>
      <c r="M85" s="151"/>
      <c r="N85" s="193"/>
      <c r="O85" s="211"/>
    </row>
    <row r="86" spans="2:15" ht="15" customHeight="1" thickBot="1">
      <c r="B86" s="210"/>
      <c r="C86" s="414" t="s">
        <v>56</v>
      </c>
      <c r="D86" s="415"/>
      <c r="E86" s="153"/>
      <c r="F86" s="154"/>
      <c r="G86" s="155"/>
      <c r="H86" s="151"/>
      <c r="I86" s="152"/>
      <c r="J86" s="151"/>
      <c r="K86" s="151"/>
      <c r="L86" s="151"/>
      <c r="M86" s="151"/>
      <c r="N86" s="193"/>
      <c r="O86" s="211"/>
    </row>
    <row r="87" spans="2:15" ht="14.25" customHeight="1" thickBot="1">
      <c r="B87" s="210"/>
      <c r="C87" s="410" t="s">
        <v>57</v>
      </c>
      <c r="D87" s="411"/>
      <c r="E87" s="153"/>
      <c r="F87" s="154"/>
      <c r="G87" s="155"/>
      <c r="H87" s="151"/>
      <c r="I87" s="152"/>
      <c r="J87" s="151"/>
      <c r="K87" s="151"/>
      <c r="L87" s="151"/>
      <c r="M87" s="151"/>
      <c r="N87" s="193"/>
      <c r="O87" s="211"/>
    </row>
    <row r="88" spans="2:15" ht="15" thickBot="1">
      <c r="B88" s="210"/>
      <c r="C88" s="416" t="s">
        <v>26</v>
      </c>
      <c r="D88" s="417"/>
      <c r="E88" s="153"/>
      <c r="F88" s="154"/>
      <c r="G88" s="155"/>
      <c r="H88" s="151"/>
      <c r="I88" s="152"/>
      <c r="J88" s="151"/>
      <c r="K88" s="151"/>
      <c r="L88" s="151"/>
      <c r="M88" s="151"/>
      <c r="N88" s="193"/>
      <c r="O88" s="211"/>
    </row>
    <row r="89" spans="2:15" ht="14.25">
      <c r="B89" s="210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1"/>
    </row>
    <row r="90" spans="2:15" ht="15.75" thickBot="1">
      <c r="B90" s="210"/>
      <c r="C90" s="272" t="s">
        <v>45</v>
      </c>
      <c r="D90" s="259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1"/>
    </row>
    <row r="91" spans="2:15" ht="15" thickBot="1">
      <c r="B91" s="210"/>
      <c r="C91" s="243" t="s">
        <v>18</v>
      </c>
      <c r="D91" s="259"/>
      <c r="E91" s="156"/>
      <c r="F91" s="121"/>
      <c r="G91" s="243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1"/>
    </row>
    <row r="92" spans="2:15" ht="43.5" thickBot="1">
      <c r="B92" s="210"/>
      <c r="C92" s="399" t="s">
        <v>40</v>
      </c>
      <c r="D92" s="399"/>
      <c r="E92" s="400" t="s">
        <v>22</v>
      </c>
      <c r="F92" s="400"/>
      <c r="G92" s="261">
        <f>$G$57</f>
        <v>2019</v>
      </c>
      <c r="H92" s="262">
        <f>G92+1</f>
        <v>2020</v>
      </c>
      <c r="I92" s="262">
        <f>H92+1</f>
        <v>2021</v>
      </c>
      <c r="J92" s="262">
        <f>I92+1</f>
        <v>2022</v>
      </c>
      <c r="K92" s="262">
        <f>J92+1</f>
        <v>2023</v>
      </c>
      <c r="L92" s="262">
        <f>K92+1</f>
        <v>2024</v>
      </c>
      <c r="M92" s="263" t="s">
        <v>41</v>
      </c>
      <c r="N92" s="263" t="str">
        <f>CONCATENATE("Sum of Expenditures Prior to ",G$19)</f>
        <v>Sum of Expenditures Prior to 2019</v>
      </c>
      <c r="O92" s="211"/>
    </row>
    <row r="93" spans="2:15" ht="15" thickBot="1">
      <c r="B93" s="210"/>
      <c r="C93" s="273" t="s">
        <v>21</v>
      </c>
      <c r="D93" s="274"/>
      <c r="E93" s="153"/>
      <c r="F93" s="154"/>
      <c r="G93" s="155"/>
      <c r="H93" s="151"/>
      <c r="I93" s="152"/>
      <c r="J93" s="151"/>
      <c r="K93" s="151"/>
      <c r="L93" s="151"/>
      <c r="M93" s="151"/>
      <c r="N93" s="193"/>
      <c r="O93" s="211"/>
    </row>
    <row r="94" spans="2:15" ht="15" thickBot="1">
      <c r="B94" s="210"/>
      <c r="C94" s="273" t="s">
        <v>25</v>
      </c>
      <c r="D94" s="274"/>
      <c r="E94" s="153"/>
      <c r="F94" s="154"/>
      <c r="G94" s="155"/>
      <c r="H94" s="151"/>
      <c r="I94" s="152"/>
      <c r="J94" s="151"/>
      <c r="K94" s="151"/>
      <c r="L94" s="151"/>
      <c r="M94" s="151"/>
      <c r="N94" s="193"/>
      <c r="O94" s="211"/>
    </row>
    <row r="95" spans="2:15" ht="15" thickBot="1">
      <c r="B95" s="210"/>
      <c r="C95" s="273" t="s">
        <v>53</v>
      </c>
      <c r="D95" s="274"/>
      <c r="E95" s="153"/>
      <c r="F95" s="154"/>
      <c r="G95" s="155"/>
      <c r="H95" s="151"/>
      <c r="I95" s="152"/>
      <c r="J95" s="151"/>
      <c r="K95" s="151"/>
      <c r="L95" s="151"/>
      <c r="M95" s="151"/>
      <c r="N95" s="193"/>
      <c r="O95" s="211"/>
    </row>
    <row r="96" spans="2:15" ht="15" thickBot="1">
      <c r="B96" s="210"/>
      <c r="C96" s="410" t="s">
        <v>55</v>
      </c>
      <c r="D96" s="411"/>
      <c r="E96" s="153"/>
      <c r="F96" s="154"/>
      <c r="G96" s="155"/>
      <c r="H96" s="151"/>
      <c r="I96" s="152"/>
      <c r="J96" s="151"/>
      <c r="K96" s="151"/>
      <c r="L96" s="151"/>
      <c r="M96" s="151"/>
      <c r="N96" s="193"/>
      <c r="O96" s="211"/>
    </row>
    <row r="97" spans="2:15" ht="15" thickBot="1">
      <c r="B97" s="210"/>
      <c r="C97" s="414" t="s">
        <v>56</v>
      </c>
      <c r="D97" s="415"/>
      <c r="E97" s="153"/>
      <c r="F97" s="154"/>
      <c r="G97" s="155"/>
      <c r="H97" s="151"/>
      <c r="I97" s="152"/>
      <c r="J97" s="151"/>
      <c r="K97" s="151"/>
      <c r="L97" s="151"/>
      <c r="M97" s="151"/>
      <c r="N97" s="193"/>
      <c r="O97" s="211"/>
    </row>
    <row r="98" spans="2:15" ht="15" thickBot="1">
      <c r="B98" s="210"/>
      <c r="C98" s="410" t="s">
        <v>57</v>
      </c>
      <c r="D98" s="411"/>
      <c r="E98" s="153"/>
      <c r="F98" s="154"/>
      <c r="G98" s="155"/>
      <c r="H98" s="151"/>
      <c r="I98" s="152"/>
      <c r="J98" s="151"/>
      <c r="K98" s="151"/>
      <c r="L98" s="151"/>
      <c r="M98" s="151"/>
      <c r="N98" s="193"/>
      <c r="O98" s="211"/>
    </row>
    <row r="99" spans="2:15" ht="15" thickBot="1">
      <c r="B99" s="210"/>
      <c r="C99" s="416" t="s">
        <v>26</v>
      </c>
      <c r="D99" s="417"/>
      <c r="E99" s="153"/>
      <c r="F99" s="154"/>
      <c r="G99" s="155"/>
      <c r="H99" s="151"/>
      <c r="I99" s="152"/>
      <c r="J99" s="151"/>
      <c r="K99" s="151"/>
      <c r="L99" s="151"/>
      <c r="M99" s="151"/>
      <c r="N99" s="193"/>
      <c r="O99" s="211"/>
    </row>
    <row r="100" spans="2:15" ht="14.25">
      <c r="B100" s="210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1"/>
    </row>
    <row r="101" spans="2:15" ht="15.75" thickBot="1">
      <c r="B101" s="210"/>
      <c r="C101" s="272" t="s">
        <v>46</v>
      </c>
      <c r="D101" s="259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1"/>
    </row>
    <row r="102" spans="2:15" ht="15" thickBot="1">
      <c r="B102" s="210"/>
      <c r="C102" s="243" t="s">
        <v>18</v>
      </c>
      <c r="D102" s="259"/>
      <c r="E102" s="156"/>
      <c r="F102" s="121"/>
      <c r="G102" s="243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1"/>
    </row>
    <row r="103" spans="2:15" ht="43.5" thickBot="1">
      <c r="B103" s="210"/>
      <c r="C103" s="399" t="s">
        <v>40</v>
      </c>
      <c r="D103" s="399"/>
      <c r="E103" s="400" t="s">
        <v>22</v>
      </c>
      <c r="F103" s="400"/>
      <c r="G103" s="261">
        <f>$G$57</f>
        <v>2019</v>
      </c>
      <c r="H103" s="262">
        <f>G103+1</f>
        <v>2020</v>
      </c>
      <c r="I103" s="262">
        <f>H103+1</f>
        <v>2021</v>
      </c>
      <c r="J103" s="262">
        <f>I103+1</f>
        <v>2022</v>
      </c>
      <c r="K103" s="262"/>
      <c r="L103" s="262"/>
      <c r="M103" s="263" t="s">
        <v>41</v>
      </c>
      <c r="N103" s="263" t="str">
        <f>CONCATENATE("Sum of Expenditures Prior to ",G$19)</f>
        <v>Sum of Expenditures Prior to 2019</v>
      </c>
      <c r="O103" s="211"/>
    </row>
    <row r="104" spans="2:15" ht="15" thickBot="1">
      <c r="B104" s="210"/>
      <c r="C104" s="273" t="s">
        <v>21</v>
      </c>
      <c r="D104" s="274"/>
      <c r="E104" s="153"/>
      <c r="F104" s="154"/>
      <c r="G104" s="155"/>
      <c r="H104" s="151"/>
      <c r="I104" s="152"/>
      <c r="J104" s="151"/>
      <c r="K104" s="151"/>
      <c r="L104" s="151"/>
      <c r="M104" s="151"/>
      <c r="N104" s="193"/>
      <c r="O104" s="211"/>
    </row>
    <row r="105" spans="2:15" ht="15" thickBot="1">
      <c r="B105" s="210"/>
      <c r="C105" s="273" t="s">
        <v>25</v>
      </c>
      <c r="D105" s="274"/>
      <c r="E105" s="153"/>
      <c r="F105" s="154"/>
      <c r="G105" s="155"/>
      <c r="H105" s="151"/>
      <c r="I105" s="152"/>
      <c r="J105" s="151"/>
      <c r="K105" s="151"/>
      <c r="L105" s="151"/>
      <c r="M105" s="151"/>
      <c r="N105" s="193"/>
      <c r="O105" s="211"/>
    </row>
    <row r="106" spans="2:15" ht="15" thickBot="1">
      <c r="B106" s="210"/>
      <c r="C106" s="273" t="s">
        <v>53</v>
      </c>
      <c r="D106" s="274"/>
      <c r="E106" s="153"/>
      <c r="F106" s="154"/>
      <c r="G106" s="155"/>
      <c r="H106" s="151"/>
      <c r="I106" s="152"/>
      <c r="J106" s="151"/>
      <c r="K106" s="151"/>
      <c r="L106" s="151"/>
      <c r="M106" s="151"/>
      <c r="N106" s="193"/>
      <c r="O106" s="211"/>
    </row>
    <row r="107" spans="2:15" ht="15" thickBot="1">
      <c r="B107" s="210"/>
      <c r="C107" s="410" t="s">
        <v>55</v>
      </c>
      <c r="D107" s="411"/>
      <c r="E107" s="153"/>
      <c r="F107" s="154"/>
      <c r="G107" s="155"/>
      <c r="H107" s="151"/>
      <c r="I107" s="152"/>
      <c r="J107" s="151"/>
      <c r="K107" s="151"/>
      <c r="L107" s="151"/>
      <c r="M107" s="151"/>
      <c r="N107" s="193"/>
      <c r="O107" s="211"/>
    </row>
    <row r="108" spans="2:15" ht="15" thickBot="1">
      <c r="B108" s="210"/>
      <c r="C108" s="414" t="s">
        <v>56</v>
      </c>
      <c r="D108" s="415"/>
      <c r="E108" s="153"/>
      <c r="F108" s="154"/>
      <c r="G108" s="155"/>
      <c r="H108" s="151"/>
      <c r="I108" s="152"/>
      <c r="J108" s="151"/>
      <c r="K108" s="151"/>
      <c r="L108" s="151"/>
      <c r="M108" s="151"/>
      <c r="N108" s="193"/>
      <c r="O108" s="211"/>
    </row>
    <row r="109" spans="2:15" ht="15" thickBot="1">
      <c r="B109" s="210"/>
      <c r="C109" s="410" t="s">
        <v>57</v>
      </c>
      <c r="D109" s="411"/>
      <c r="E109" s="153"/>
      <c r="F109" s="154"/>
      <c r="G109" s="155"/>
      <c r="H109" s="151"/>
      <c r="I109" s="152"/>
      <c r="J109" s="151"/>
      <c r="K109" s="151"/>
      <c r="L109" s="151"/>
      <c r="M109" s="151"/>
      <c r="N109" s="193"/>
      <c r="O109" s="211"/>
    </row>
    <row r="110" spans="2:15" ht="15" thickBot="1">
      <c r="B110" s="210"/>
      <c r="C110" s="416" t="s">
        <v>26</v>
      </c>
      <c r="D110" s="417"/>
      <c r="E110" s="153"/>
      <c r="F110" s="154"/>
      <c r="G110" s="155"/>
      <c r="H110" s="151"/>
      <c r="I110" s="152"/>
      <c r="J110" s="151"/>
      <c r="K110" s="151"/>
      <c r="L110" s="151"/>
      <c r="M110" s="151"/>
      <c r="N110" s="193"/>
      <c r="O110" s="211"/>
    </row>
    <row r="111" spans="2:15" ht="14.25">
      <c r="B111" s="210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1"/>
    </row>
    <row r="112" spans="2:15" ht="13.5" thickBot="1">
      <c r="B112" s="210"/>
      <c r="C112" s="275" t="s">
        <v>47</v>
      </c>
      <c r="D112" s="235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1"/>
    </row>
    <row r="113" spans="2:15" ht="15" thickBot="1">
      <c r="B113" s="210"/>
      <c r="C113" s="276" t="s">
        <v>18</v>
      </c>
      <c r="D113" s="235"/>
      <c r="E113" s="172"/>
      <c r="F113" s="116"/>
      <c r="G113" s="243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1"/>
    </row>
    <row r="114" spans="2:15" ht="43.5" thickBot="1">
      <c r="B114" s="210"/>
      <c r="C114" s="399" t="s">
        <v>40</v>
      </c>
      <c r="D114" s="399"/>
      <c r="E114" s="400" t="s">
        <v>22</v>
      </c>
      <c r="F114" s="400"/>
      <c r="G114" s="280">
        <f>$G$57</f>
        <v>2019</v>
      </c>
      <c r="H114" s="281">
        <f>G114+1</f>
        <v>2020</v>
      </c>
      <c r="I114" s="281">
        <f>H114+1</f>
        <v>2021</v>
      </c>
      <c r="J114" s="281">
        <f>I114+1</f>
        <v>2022</v>
      </c>
      <c r="K114" s="281"/>
      <c r="L114" s="281"/>
      <c r="M114" s="282" t="s">
        <v>41</v>
      </c>
      <c r="N114" s="263" t="str">
        <f>CONCATENATE("Sum of Expenditures Prior to ",G$19)</f>
        <v>Sum of Expenditures Prior to 2019</v>
      </c>
      <c r="O114" s="211"/>
    </row>
    <row r="115" spans="2:15" ht="15" thickBot="1">
      <c r="B115" s="210"/>
      <c r="C115" s="277" t="s">
        <v>21</v>
      </c>
      <c r="D115" s="278"/>
      <c r="E115" s="170"/>
      <c r="F115" s="171"/>
      <c r="G115" s="155"/>
      <c r="H115" s="151"/>
      <c r="I115" s="152"/>
      <c r="J115" s="151"/>
      <c r="K115" s="151"/>
      <c r="L115" s="151"/>
      <c r="M115" s="151"/>
      <c r="N115" s="193"/>
      <c r="O115" s="211"/>
    </row>
    <row r="116" spans="2:15" ht="15" thickBot="1">
      <c r="B116" s="210"/>
      <c r="C116" s="277" t="s">
        <v>25</v>
      </c>
      <c r="D116" s="278"/>
      <c r="E116" s="170"/>
      <c r="F116" s="171"/>
      <c r="G116" s="155"/>
      <c r="H116" s="151"/>
      <c r="I116" s="152"/>
      <c r="J116" s="151"/>
      <c r="K116" s="151"/>
      <c r="L116" s="151"/>
      <c r="M116" s="151"/>
      <c r="N116" s="193"/>
      <c r="O116" s="211"/>
    </row>
    <row r="117" spans="2:15" ht="15" thickBot="1">
      <c r="B117" s="210"/>
      <c r="C117" s="277" t="s">
        <v>53</v>
      </c>
      <c r="D117" s="278"/>
      <c r="E117" s="170"/>
      <c r="F117" s="171"/>
      <c r="G117" s="155"/>
      <c r="H117" s="151"/>
      <c r="I117" s="152"/>
      <c r="J117" s="151"/>
      <c r="K117" s="151"/>
      <c r="L117" s="151"/>
      <c r="M117" s="151"/>
      <c r="N117" s="193"/>
      <c r="O117" s="211"/>
    </row>
    <row r="118" spans="2:15" ht="15" thickBot="1">
      <c r="B118" s="210"/>
      <c r="C118" s="401" t="s">
        <v>55</v>
      </c>
      <c r="D118" s="402"/>
      <c r="E118" s="170"/>
      <c r="F118" s="171"/>
      <c r="G118" s="155"/>
      <c r="H118" s="151"/>
      <c r="I118" s="152"/>
      <c r="J118" s="151"/>
      <c r="K118" s="151"/>
      <c r="L118" s="151"/>
      <c r="M118" s="151"/>
      <c r="N118" s="193"/>
      <c r="O118" s="211"/>
    </row>
    <row r="119" spans="2:15" ht="15" thickBot="1">
      <c r="B119" s="210"/>
      <c r="C119" s="403" t="s">
        <v>56</v>
      </c>
      <c r="D119" s="404"/>
      <c r="E119" s="170"/>
      <c r="F119" s="171"/>
      <c r="G119" s="155"/>
      <c r="H119" s="151"/>
      <c r="I119" s="152"/>
      <c r="J119" s="151"/>
      <c r="K119" s="151"/>
      <c r="L119" s="151"/>
      <c r="M119" s="151"/>
      <c r="N119" s="193"/>
      <c r="O119" s="211"/>
    </row>
    <row r="120" spans="2:15" ht="15" thickBot="1">
      <c r="B120" s="210"/>
      <c r="C120" s="401" t="s">
        <v>57</v>
      </c>
      <c r="D120" s="402"/>
      <c r="E120" s="170"/>
      <c r="F120" s="171"/>
      <c r="G120" s="155"/>
      <c r="H120" s="151"/>
      <c r="I120" s="152"/>
      <c r="J120" s="151"/>
      <c r="K120" s="151"/>
      <c r="L120" s="151"/>
      <c r="M120" s="151"/>
      <c r="N120" s="193"/>
      <c r="O120" s="211"/>
    </row>
    <row r="121" spans="2:15" ht="15" thickBot="1">
      <c r="B121" s="210"/>
      <c r="C121" s="405" t="s">
        <v>26</v>
      </c>
      <c r="D121" s="406"/>
      <c r="E121" s="170"/>
      <c r="F121" s="171"/>
      <c r="G121" s="155"/>
      <c r="H121" s="151"/>
      <c r="I121" s="152"/>
      <c r="J121" s="151"/>
      <c r="K121" s="151"/>
      <c r="L121" s="151"/>
      <c r="M121" s="151"/>
      <c r="N121" s="193"/>
      <c r="O121" s="211"/>
    </row>
    <row r="122" spans="2:15" ht="13.5">
      <c r="B122" s="210"/>
      <c r="C122" s="279"/>
      <c r="D122" s="279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1"/>
    </row>
    <row r="123" spans="2:15" ht="13.5" thickBot="1">
      <c r="B123" s="210"/>
      <c r="C123" s="275" t="s">
        <v>58</v>
      </c>
      <c r="D123" s="235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1"/>
    </row>
    <row r="124" spans="2:15" ht="15" thickBot="1">
      <c r="B124" s="210"/>
      <c r="C124" s="276" t="s">
        <v>18</v>
      </c>
      <c r="D124" s="235"/>
      <c r="E124" s="172"/>
      <c r="F124" s="116"/>
      <c r="G124" s="243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1"/>
    </row>
    <row r="125" spans="2:15" ht="43.5" thickBot="1">
      <c r="B125" s="210"/>
      <c r="C125" s="399" t="s">
        <v>40</v>
      </c>
      <c r="D125" s="399"/>
      <c r="E125" s="400" t="s">
        <v>22</v>
      </c>
      <c r="F125" s="400"/>
      <c r="G125" s="280">
        <f>$G$57</f>
        <v>2019</v>
      </c>
      <c r="H125" s="281">
        <f>G125+1</f>
        <v>2020</v>
      </c>
      <c r="I125" s="281">
        <f>H125+1</f>
        <v>2021</v>
      </c>
      <c r="J125" s="281">
        <f>I125+1</f>
        <v>2022</v>
      </c>
      <c r="K125" s="281"/>
      <c r="L125" s="281"/>
      <c r="M125" s="282" t="s">
        <v>41</v>
      </c>
      <c r="N125" s="263" t="str">
        <f>CONCATENATE("Sum of Expenditures Prior to ",G$19)</f>
        <v>Sum of Expenditures Prior to 2019</v>
      </c>
      <c r="O125" s="211"/>
    </row>
    <row r="126" spans="2:15" ht="15" thickBot="1">
      <c r="B126" s="210"/>
      <c r="C126" s="277" t="s">
        <v>21</v>
      </c>
      <c r="D126" s="278"/>
      <c r="E126" s="170"/>
      <c r="F126" s="171"/>
      <c r="G126" s="155"/>
      <c r="H126" s="151"/>
      <c r="I126" s="152"/>
      <c r="J126" s="151"/>
      <c r="K126" s="151"/>
      <c r="L126" s="151"/>
      <c r="M126" s="151"/>
      <c r="N126" s="193"/>
      <c r="O126" s="211"/>
    </row>
    <row r="127" spans="2:15" ht="15" thickBot="1">
      <c r="B127" s="210"/>
      <c r="C127" s="277" t="s">
        <v>25</v>
      </c>
      <c r="D127" s="278"/>
      <c r="E127" s="170"/>
      <c r="F127" s="171"/>
      <c r="G127" s="155"/>
      <c r="H127" s="151"/>
      <c r="I127" s="152"/>
      <c r="J127" s="151"/>
      <c r="K127" s="151"/>
      <c r="L127" s="151"/>
      <c r="M127" s="151"/>
      <c r="N127" s="193"/>
      <c r="O127" s="211"/>
    </row>
    <row r="128" spans="2:15" ht="15" thickBot="1">
      <c r="B128" s="210"/>
      <c r="C128" s="277" t="s">
        <v>53</v>
      </c>
      <c r="D128" s="278"/>
      <c r="E128" s="170"/>
      <c r="F128" s="171"/>
      <c r="G128" s="155"/>
      <c r="H128" s="151"/>
      <c r="I128" s="152"/>
      <c r="J128" s="151"/>
      <c r="K128" s="151"/>
      <c r="L128" s="151"/>
      <c r="M128" s="151"/>
      <c r="N128" s="193"/>
      <c r="O128" s="211"/>
    </row>
    <row r="129" spans="2:15" ht="15" thickBot="1">
      <c r="B129" s="210"/>
      <c r="C129" s="401" t="s">
        <v>55</v>
      </c>
      <c r="D129" s="402"/>
      <c r="E129" s="170"/>
      <c r="F129" s="171"/>
      <c r="G129" s="155"/>
      <c r="H129" s="151"/>
      <c r="I129" s="152"/>
      <c r="J129" s="151"/>
      <c r="K129" s="151"/>
      <c r="L129" s="151"/>
      <c r="M129" s="151"/>
      <c r="N129" s="193"/>
      <c r="O129" s="211"/>
    </row>
    <row r="130" spans="2:15" ht="15" thickBot="1">
      <c r="B130" s="210"/>
      <c r="C130" s="403" t="s">
        <v>56</v>
      </c>
      <c r="D130" s="404"/>
      <c r="E130" s="170"/>
      <c r="F130" s="171"/>
      <c r="G130" s="155"/>
      <c r="H130" s="151"/>
      <c r="I130" s="152"/>
      <c r="J130" s="151"/>
      <c r="K130" s="151"/>
      <c r="L130" s="151"/>
      <c r="M130" s="151"/>
      <c r="N130" s="193"/>
      <c r="O130" s="211"/>
    </row>
    <row r="131" spans="2:15" ht="15" thickBot="1">
      <c r="B131" s="210"/>
      <c r="C131" s="401" t="s">
        <v>57</v>
      </c>
      <c r="D131" s="402"/>
      <c r="E131" s="170"/>
      <c r="F131" s="171"/>
      <c r="G131" s="155"/>
      <c r="H131" s="151"/>
      <c r="I131" s="152"/>
      <c r="J131" s="151"/>
      <c r="K131" s="151"/>
      <c r="L131" s="151"/>
      <c r="M131" s="151"/>
      <c r="N131" s="193"/>
      <c r="O131" s="211"/>
    </row>
    <row r="132" spans="2:15" ht="15" thickBot="1">
      <c r="B132" s="210"/>
      <c r="C132" s="405" t="s">
        <v>26</v>
      </c>
      <c r="D132" s="406"/>
      <c r="E132" s="170"/>
      <c r="F132" s="171"/>
      <c r="G132" s="155"/>
      <c r="H132" s="151"/>
      <c r="I132" s="152"/>
      <c r="J132" s="151"/>
      <c r="K132" s="151"/>
      <c r="L132" s="151"/>
      <c r="M132" s="151"/>
      <c r="N132" s="193"/>
      <c r="O132" s="211"/>
    </row>
    <row r="133" spans="2:15" ht="13.5">
      <c r="B133" s="210"/>
      <c r="C133" s="279"/>
      <c r="D133" s="279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1"/>
    </row>
    <row r="134" spans="2:15" ht="13.5" thickBot="1">
      <c r="B134" s="210"/>
      <c r="C134" s="275" t="s">
        <v>59</v>
      </c>
      <c r="D134" s="235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1"/>
    </row>
    <row r="135" spans="2:15" ht="15" thickBot="1">
      <c r="B135" s="210"/>
      <c r="C135" s="276" t="s">
        <v>18</v>
      </c>
      <c r="D135" s="235"/>
      <c r="E135" s="172"/>
      <c r="F135" s="116"/>
      <c r="G135" s="243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1"/>
    </row>
    <row r="136" spans="2:15" ht="43.5" thickBot="1">
      <c r="B136" s="210"/>
      <c r="C136" s="399" t="s">
        <v>40</v>
      </c>
      <c r="D136" s="399"/>
      <c r="E136" s="400" t="s">
        <v>22</v>
      </c>
      <c r="F136" s="400"/>
      <c r="G136" s="280">
        <f>$G$57</f>
        <v>2019</v>
      </c>
      <c r="H136" s="281">
        <f>G136+1</f>
        <v>2020</v>
      </c>
      <c r="I136" s="281">
        <f>H136+1</f>
        <v>2021</v>
      </c>
      <c r="J136" s="281">
        <f>I136+1</f>
        <v>2022</v>
      </c>
      <c r="K136" s="281"/>
      <c r="L136" s="281"/>
      <c r="M136" s="282" t="s">
        <v>41</v>
      </c>
      <c r="N136" s="263" t="str">
        <f>CONCATENATE("Sum of Expenditures Prior to ",G$19)</f>
        <v>Sum of Expenditures Prior to 2019</v>
      </c>
      <c r="O136" s="211"/>
    </row>
    <row r="137" spans="2:15" ht="15" thickBot="1">
      <c r="B137" s="210"/>
      <c r="C137" s="277" t="s">
        <v>21</v>
      </c>
      <c r="D137" s="278"/>
      <c r="E137" s="170"/>
      <c r="F137" s="171"/>
      <c r="G137" s="155"/>
      <c r="H137" s="151"/>
      <c r="I137" s="152"/>
      <c r="J137" s="151"/>
      <c r="K137" s="151"/>
      <c r="L137" s="151"/>
      <c r="M137" s="151"/>
      <c r="N137" s="193"/>
      <c r="O137" s="211"/>
    </row>
    <row r="138" spans="2:15" ht="15" thickBot="1">
      <c r="B138" s="210"/>
      <c r="C138" s="277" t="s">
        <v>25</v>
      </c>
      <c r="D138" s="278"/>
      <c r="E138" s="170"/>
      <c r="F138" s="171"/>
      <c r="G138" s="155"/>
      <c r="H138" s="151"/>
      <c r="I138" s="152"/>
      <c r="J138" s="151"/>
      <c r="K138" s="151"/>
      <c r="L138" s="151"/>
      <c r="M138" s="151"/>
      <c r="N138" s="193"/>
      <c r="O138" s="211"/>
    </row>
    <row r="139" spans="2:15" ht="15" thickBot="1">
      <c r="B139" s="210"/>
      <c r="C139" s="277" t="s">
        <v>53</v>
      </c>
      <c r="D139" s="278"/>
      <c r="E139" s="170"/>
      <c r="F139" s="171"/>
      <c r="G139" s="155"/>
      <c r="H139" s="151"/>
      <c r="I139" s="152"/>
      <c r="J139" s="151"/>
      <c r="K139" s="151"/>
      <c r="L139" s="151"/>
      <c r="M139" s="151"/>
      <c r="N139" s="193"/>
      <c r="O139" s="211"/>
    </row>
    <row r="140" spans="2:15" ht="15" thickBot="1">
      <c r="B140" s="210"/>
      <c r="C140" s="401" t="s">
        <v>55</v>
      </c>
      <c r="D140" s="402"/>
      <c r="E140" s="170"/>
      <c r="F140" s="171"/>
      <c r="G140" s="155"/>
      <c r="H140" s="151"/>
      <c r="I140" s="152"/>
      <c r="J140" s="151"/>
      <c r="K140" s="151"/>
      <c r="L140" s="151"/>
      <c r="M140" s="151"/>
      <c r="N140" s="193"/>
      <c r="O140" s="211"/>
    </row>
    <row r="141" spans="2:15" ht="15" thickBot="1">
      <c r="B141" s="210"/>
      <c r="C141" s="403" t="s">
        <v>56</v>
      </c>
      <c r="D141" s="404"/>
      <c r="E141" s="170"/>
      <c r="F141" s="171"/>
      <c r="G141" s="155"/>
      <c r="H141" s="151"/>
      <c r="I141" s="152"/>
      <c r="J141" s="151"/>
      <c r="K141" s="151"/>
      <c r="L141" s="151"/>
      <c r="M141" s="151"/>
      <c r="N141" s="193"/>
      <c r="O141" s="211"/>
    </row>
    <row r="142" spans="2:15" ht="15" thickBot="1">
      <c r="B142" s="210"/>
      <c r="C142" s="401" t="s">
        <v>57</v>
      </c>
      <c r="D142" s="402"/>
      <c r="E142" s="170"/>
      <c r="F142" s="171"/>
      <c r="G142" s="155"/>
      <c r="H142" s="151"/>
      <c r="I142" s="152"/>
      <c r="J142" s="151"/>
      <c r="K142" s="151"/>
      <c r="L142" s="151"/>
      <c r="M142" s="151"/>
      <c r="N142" s="193"/>
      <c r="O142" s="211"/>
    </row>
    <row r="143" spans="2:15" ht="15" thickBot="1">
      <c r="B143" s="210"/>
      <c r="C143" s="405" t="s">
        <v>26</v>
      </c>
      <c r="D143" s="406"/>
      <c r="E143" s="170"/>
      <c r="F143" s="171"/>
      <c r="G143" s="155"/>
      <c r="H143" s="151"/>
      <c r="I143" s="152"/>
      <c r="J143" s="151"/>
      <c r="K143" s="151"/>
      <c r="L143" s="151"/>
      <c r="M143" s="151"/>
      <c r="N143" s="193"/>
      <c r="O143" s="211"/>
    </row>
    <row r="144" spans="2:15" ht="14.25" thickBot="1">
      <c r="B144" s="217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8"/>
    </row>
    <row r="145" spans="2:17" ht="12.75" customHeight="1" thickTop="1" thickBot="1">
      <c r="C145" s="108"/>
      <c r="D145" s="108"/>
      <c r="E145" s="108"/>
      <c r="F145" s="108"/>
      <c r="G145" s="108"/>
      <c r="H145" s="108"/>
      <c r="I145" s="108"/>
    </row>
    <row r="146" spans="2:17" ht="18.75" thickTop="1">
      <c r="B146" s="208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9"/>
    </row>
    <row r="147" spans="2:17" ht="11.25" customHeight="1">
      <c r="B147" s="210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1"/>
    </row>
    <row r="148" spans="2:17" ht="48" customHeight="1">
      <c r="B148" s="210"/>
      <c r="C148" s="393" t="s">
        <v>100</v>
      </c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179"/>
      <c r="O148" s="224"/>
      <c r="P148" s="225"/>
      <c r="Q148" s="225"/>
    </row>
    <row r="149" spans="2:17" ht="15" customHeight="1">
      <c r="B149" s="210"/>
      <c r="C149" s="393" t="s">
        <v>132</v>
      </c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179"/>
      <c r="O149" s="224"/>
      <c r="P149" s="225"/>
      <c r="Q149" s="225"/>
    </row>
    <row r="150" spans="2:17" ht="15" thickBot="1">
      <c r="B150" s="210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1"/>
    </row>
    <row r="151" spans="2:17" ht="15" thickBot="1">
      <c r="B151" s="210"/>
      <c r="C151" s="243" t="s">
        <v>105</v>
      </c>
      <c r="D151" s="119"/>
      <c r="E151" s="119"/>
      <c r="F151" s="161" t="s">
        <v>44</v>
      </c>
      <c r="G151" s="119"/>
      <c r="H151" s="119"/>
      <c r="I151" s="119"/>
      <c r="J151" s="121"/>
      <c r="K151" s="121"/>
      <c r="L151" s="121"/>
      <c r="M151" s="121"/>
      <c r="N151" s="121"/>
      <c r="O151" s="211"/>
    </row>
    <row r="152" spans="2:17" ht="15" thickBot="1">
      <c r="B152" s="210"/>
      <c r="C152" s="243" t="s">
        <v>124</v>
      </c>
      <c r="D152" s="119"/>
      <c r="E152" s="119"/>
      <c r="F152" s="161" t="s">
        <v>44</v>
      </c>
      <c r="G152" s="119"/>
      <c r="H152" s="119"/>
      <c r="I152" s="119"/>
      <c r="J152" s="121"/>
      <c r="K152" s="121"/>
      <c r="L152" s="121"/>
      <c r="M152" s="121"/>
      <c r="N152" s="121"/>
      <c r="O152" s="211"/>
    </row>
    <row r="153" spans="2:17" ht="14.25" customHeight="1">
      <c r="B153" s="210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1"/>
    </row>
    <row r="154" spans="2:17" ht="14.25" customHeight="1">
      <c r="B154" s="210"/>
      <c r="C154" s="119"/>
      <c r="D154" s="119"/>
      <c r="E154" s="119"/>
      <c r="F154" s="119"/>
      <c r="G154" s="119"/>
      <c r="H154" s="119"/>
      <c r="I154" s="119"/>
      <c r="J154" s="288" t="s">
        <v>131</v>
      </c>
      <c r="K154" s="288"/>
      <c r="L154" s="288"/>
      <c r="M154" s="121"/>
      <c r="N154" s="121"/>
      <c r="O154" s="211"/>
    </row>
    <row r="155" spans="2:17" ht="14.25">
      <c r="B155" s="210"/>
      <c r="C155" s="407" t="s">
        <v>18</v>
      </c>
      <c r="D155" s="407" t="s">
        <v>39</v>
      </c>
      <c r="E155" s="397" t="s">
        <v>23</v>
      </c>
      <c r="F155" s="397"/>
      <c r="G155" s="283">
        <f>G81</f>
        <v>2019</v>
      </c>
      <c r="H155" s="284">
        <f>IF(OR(G19=2013, G19=2015, G19=2017, G19=2019), G19+1, "NA")</f>
        <v>2020</v>
      </c>
      <c r="I155" s="284"/>
      <c r="J155" s="288" t="s">
        <v>129</v>
      </c>
      <c r="K155" s="288"/>
      <c r="L155" s="288"/>
      <c r="M155" s="121"/>
      <c r="N155" s="121"/>
      <c r="O155" s="211"/>
    </row>
    <row r="156" spans="2:17" ht="29.25" thickBot="1">
      <c r="B156" s="210"/>
      <c r="C156" s="400"/>
      <c r="D156" s="400"/>
      <c r="E156" s="398"/>
      <c r="F156" s="398"/>
      <c r="G156" s="285" t="s">
        <v>24</v>
      </c>
      <c r="H156" s="285" t="str">
        <f>IF(H155="NA", " ", "Allocation Change")</f>
        <v>Allocation Change</v>
      </c>
      <c r="I156" s="285"/>
      <c r="J156" s="289" t="s">
        <v>130</v>
      </c>
      <c r="K156" s="289"/>
      <c r="L156" s="289"/>
      <c r="M156" s="121"/>
      <c r="N156" s="121"/>
      <c r="O156" s="211"/>
    </row>
    <row r="157" spans="2:17" ht="15" thickBot="1">
      <c r="B157" s="210"/>
      <c r="C157" s="156"/>
      <c r="D157" s="160" t="s">
        <v>50</v>
      </c>
      <c r="E157" s="162"/>
      <c r="F157" s="154"/>
      <c r="G157" s="163"/>
      <c r="H157" s="163"/>
      <c r="I157" s="326"/>
      <c r="J157" s="163"/>
      <c r="K157" s="289"/>
      <c r="L157" s="289"/>
      <c r="M157" s="121"/>
      <c r="N157" s="121"/>
      <c r="O157" s="211"/>
    </row>
    <row r="158" spans="2:17" ht="15" thickBot="1">
      <c r="B158" s="210"/>
      <c r="C158" s="156"/>
      <c r="D158" s="160" t="s">
        <v>50</v>
      </c>
      <c r="E158" s="162"/>
      <c r="F158" s="154"/>
      <c r="G158" s="163"/>
      <c r="H158" s="163"/>
      <c r="I158" s="326"/>
      <c r="J158" s="163"/>
      <c r="K158" s="289"/>
      <c r="L158" s="289"/>
      <c r="M158" s="121"/>
      <c r="N158" s="121"/>
      <c r="O158" s="211"/>
    </row>
    <row r="159" spans="2:17" ht="15" thickBot="1">
      <c r="B159" s="210"/>
      <c r="C159" s="156"/>
      <c r="D159" s="160" t="s">
        <v>50</v>
      </c>
      <c r="E159" s="162"/>
      <c r="F159" s="154"/>
      <c r="G159" s="163"/>
      <c r="H159" s="163"/>
      <c r="I159" s="326"/>
      <c r="J159" s="163"/>
      <c r="K159" s="289"/>
      <c r="L159" s="289"/>
      <c r="M159" s="121"/>
      <c r="N159" s="121"/>
      <c r="O159" s="211"/>
    </row>
    <row r="160" spans="2:17" ht="15" thickBot="1">
      <c r="B160" s="210"/>
      <c r="C160" s="156"/>
      <c r="D160" s="160" t="s">
        <v>50</v>
      </c>
      <c r="E160" s="162"/>
      <c r="F160" s="154"/>
      <c r="G160" s="163"/>
      <c r="H160" s="163"/>
      <c r="I160" s="326"/>
      <c r="J160" s="163"/>
      <c r="K160" s="289"/>
      <c r="L160" s="289"/>
      <c r="M160" s="121"/>
      <c r="N160" s="121"/>
      <c r="O160" s="211"/>
    </row>
    <row r="161" spans="2:15" ht="15" thickBot="1">
      <c r="B161" s="210"/>
      <c r="C161" s="156"/>
      <c r="D161" s="160" t="s">
        <v>50</v>
      </c>
      <c r="E161" s="162"/>
      <c r="F161" s="154"/>
      <c r="G161" s="163"/>
      <c r="H161" s="163"/>
      <c r="I161" s="326"/>
      <c r="J161" s="163"/>
      <c r="K161" s="289"/>
      <c r="L161" s="289"/>
      <c r="M161" s="121"/>
      <c r="N161" s="121"/>
      <c r="O161" s="211"/>
    </row>
    <row r="162" spans="2:15" ht="15" thickBot="1">
      <c r="B162" s="210"/>
      <c r="C162" s="156"/>
      <c r="D162" s="160" t="s">
        <v>50</v>
      </c>
      <c r="E162" s="162"/>
      <c r="F162" s="154"/>
      <c r="G162" s="163"/>
      <c r="H162" s="163"/>
      <c r="I162" s="326"/>
      <c r="J162" s="163"/>
      <c r="K162" s="289"/>
      <c r="L162" s="289"/>
      <c r="M162" s="121"/>
      <c r="N162" s="121"/>
      <c r="O162" s="211"/>
    </row>
    <row r="163" spans="2:15" ht="13.5" thickBot="1">
      <c r="B163" s="217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8"/>
    </row>
    <row r="164" spans="2:15" ht="19.5" thickTop="1" thickBot="1">
      <c r="C164" s="109"/>
      <c r="D164" s="108"/>
      <c r="E164" s="108"/>
      <c r="F164" s="108"/>
      <c r="G164" s="108"/>
      <c r="H164" s="108"/>
      <c r="I164" s="108"/>
    </row>
    <row r="165" spans="2:15" ht="19.5" thickTop="1" thickBot="1">
      <c r="B165" s="208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9"/>
    </row>
    <row r="166" spans="2:15" ht="15" customHeight="1" thickBot="1">
      <c r="B166" s="210"/>
      <c r="C166" s="243" t="s">
        <v>120</v>
      </c>
      <c r="D166" s="125"/>
      <c r="E166" s="125"/>
      <c r="F166" s="161" t="s">
        <v>43</v>
      </c>
      <c r="G166" s="125"/>
      <c r="H166" s="125"/>
      <c r="I166" s="125"/>
      <c r="J166" s="116"/>
      <c r="K166" s="116"/>
      <c r="L166" s="116"/>
      <c r="M166" s="116"/>
      <c r="N166" s="116"/>
      <c r="O166" s="211"/>
    </row>
    <row r="167" spans="2:15" ht="15" customHeight="1" thickBot="1">
      <c r="B167" s="210"/>
      <c r="C167" s="243" t="s">
        <v>121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1"/>
    </row>
    <row r="168" spans="2:15" ht="15" customHeight="1" thickBot="1">
      <c r="B168" s="210"/>
      <c r="C168" s="243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1"/>
    </row>
    <row r="169" spans="2:15" ht="15" customHeight="1" thickBot="1">
      <c r="B169" s="210"/>
      <c r="C169" s="243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1"/>
    </row>
    <row r="170" spans="2:15" ht="15" customHeight="1" thickBot="1">
      <c r="B170" s="210"/>
      <c r="C170" s="243" t="s">
        <v>109</v>
      </c>
      <c r="D170" s="119"/>
      <c r="E170" s="119"/>
      <c r="F170" s="194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1"/>
    </row>
    <row r="171" spans="2:15" ht="15" customHeight="1" thickBot="1">
      <c r="B171" s="210"/>
      <c r="C171" s="243" t="s">
        <v>106</v>
      </c>
      <c r="D171" s="125"/>
      <c r="E171" s="125"/>
      <c r="F171" s="387" t="s">
        <v>149</v>
      </c>
      <c r="G171" s="388"/>
      <c r="H171" s="388"/>
      <c r="I171" s="388"/>
      <c r="J171" s="388"/>
      <c r="K171" s="388"/>
      <c r="L171" s="388"/>
      <c r="M171" s="388"/>
      <c r="N171" s="389"/>
      <c r="O171" s="211"/>
    </row>
    <row r="172" spans="2:15" ht="15" customHeight="1">
      <c r="B172" s="210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1"/>
    </row>
    <row r="173" spans="2:15" ht="135.75" customHeight="1" thickBot="1">
      <c r="B173" s="210"/>
      <c r="C173" s="393" t="s">
        <v>154</v>
      </c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179"/>
      <c r="O173" s="224"/>
    </row>
    <row r="174" spans="2:15" ht="34.5" customHeight="1" thickBot="1">
      <c r="B174" s="210"/>
      <c r="C174" s="390" t="s">
        <v>141</v>
      </c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2"/>
      <c r="O174" s="224"/>
    </row>
    <row r="175" spans="2:15" ht="34.5" customHeight="1" thickBot="1">
      <c r="B175" s="210"/>
      <c r="C175" s="394" t="s">
        <v>123</v>
      </c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6"/>
      <c r="O175" s="224"/>
    </row>
    <row r="176" spans="2:15" ht="34.5" customHeight="1" thickBot="1">
      <c r="B176" s="210"/>
      <c r="C176" s="394" t="s">
        <v>123</v>
      </c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6"/>
      <c r="O176" s="224"/>
    </row>
    <row r="177" spans="2:15" ht="34.5" customHeight="1" thickBot="1">
      <c r="B177" s="210"/>
      <c r="C177" s="394" t="s">
        <v>123</v>
      </c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6"/>
      <c r="O177" s="224"/>
    </row>
    <row r="178" spans="2:15" ht="34.5" customHeight="1" thickBot="1">
      <c r="B178" s="210"/>
      <c r="C178" s="394" t="s">
        <v>123</v>
      </c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6"/>
      <c r="O178" s="224"/>
    </row>
    <row r="179" spans="2:15" ht="19.5" customHeight="1">
      <c r="B179" s="210"/>
      <c r="C179" s="129"/>
      <c r="D179" s="125"/>
      <c r="E179" s="125"/>
      <c r="F179" s="125"/>
      <c r="G179" s="125"/>
      <c r="H179" s="125"/>
      <c r="I179" s="125"/>
      <c r="J179" s="116"/>
      <c r="K179" s="116"/>
      <c r="L179" s="116"/>
      <c r="M179" s="116"/>
      <c r="N179" s="116"/>
      <c r="O179" s="211"/>
    </row>
    <row r="180" spans="2:15" ht="18.75" customHeight="1">
      <c r="B180" s="210"/>
      <c r="C180" s="393" t="s">
        <v>140</v>
      </c>
      <c r="D180" s="393"/>
      <c r="E180" s="393"/>
      <c r="F180" s="393"/>
      <c r="G180" s="393"/>
      <c r="H180" s="393"/>
      <c r="I180" s="393"/>
      <c r="J180" s="393"/>
      <c r="K180" s="393"/>
      <c r="L180" s="393"/>
      <c r="M180" s="393"/>
      <c r="N180" s="116"/>
      <c r="O180" s="211"/>
    </row>
    <row r="181" spans="2:15" ht="15" thickBot="1">
      <c r="B181" s="217"/>
      <c r="C181" s="134"/>
      <c r="D181" s="134"/>
      <c r="E181" s="134"/>
      <c r="F181" s="134"/>
      <c r="G181" s="134"/>
      <c r="H181" s="134"/>
      <c r="I181" s="134"/>
      <c r="J181" s="135"/>
      <c r="K181" s="135"/>
      <c r="L181" s="135"/>
      <c r="M181" s="135"/>
      <c r="N181" s="135"/>
      <c r="O181" s="218"/>
    </row>
    <row r="182" spans="2:15" ht="13.5" thickTop="1">
      <c r="C182" s="108"/>
      <c r="D182" s="108"/>
      <c r="E182" s="108"/>
      <c r="F182" s="108"/>
      <c r="G182" s="108"/>
      <c r="H182" s="108"/>
      <c r="I182" s="108"/>
    </row>
    <row r="183" spans="2:15">
      <c r="C183" s="108"/>
      <c r="D183" s="108"/>
      <c r="E183" s="108"/>
      <c r="F183" s="108"/>
      <c r="G183" s="108"/>
      <c r="H183" s="108"/>
      <c r="I183" s="108"/>
    </row>
    <row r="184" spans="2:15">
      <c r="C184" s="108"/>
      <c r="D184" s="108"/>
      <c r="E184" s="108"/>
      <c r="F184" s="108"/>
      <c r="G184" s="108"/>
      <c r="H184" s="108"/>
      <c r="I184" s="108"/>
    </row>
    <row r="185" spans="2:15">
      <c r="C185" s="108"/>
      <c r="D185" s="108"/>
      <c r="E185" s="108"/>
      <c r="F185" s="108"/>
      <c r="G185" s="108"/>
      <c r="H185" s="108"/>
      <c r="I185" s="108"/>
    </row>
    <row r="186" spans="2:15">
      <c r="C186" s="108"/>
      <c r="D186" s="108"/>
      <c r="E186" s="108"/>
      <c r="F186" s="108"/>
      <c r="G186" s="108"/>
      <c r="H186" s="108"/>
      <c r="I186" s="108"/>
    </row>
    <row r="187" spans="2:15">
      <c r="C187" s="108"/>
      <c r="D187" s="108"/>
      <c r="E187" s="108"/>
      <c r="F187" s="108"/>
      <c r="G187" s="108"/>
      <c r="H187" s="108"/>
      <c r="I187" s="108"/>
    </row>
    <row r="188" spans="2:15">
      <c r="C188" s="108"/>
      <c r="D188" s="108"/>
      <c r="E188" s="108"/>
      <c r="F188" s="108"/>
      <c r="G188" s="108"/>
      <c r="H188" s="108"/>
      <c r="I188" s="108"/>
    </row>
    <row r="189" spans="2:15">
      <c r="C189" s="108"/>
      <c r="D189" s="108"/>
      <c r="E189" s="108"/>
      <c r="F189" s="108"/>
      <c r="G189" s="108"/>
      <c r="H189" s="108"/>
      <c r="I189" s="108"/>
    </row>
    <row r="190" spans="2:15">
      <c r="C190" s="108"/>
      <c r="D190" s="108"/>
      <c r="E190" s="108"/>
      <c r="F190" s="108"/>
      <c r="G190" s="108"/>
      <c r="H190" s="108"/>
      <c r="I190" s="108"/>
    </row>
    <row r="191" spans="2:15">
      <c r="C191" s="108"/>
      <c r="D191" s="108"/>
      <c r="E191" s="108"/>
      <c r="F191" s="108"/>
      <c r="G191" s="108"/>
      <c r="H191" s="108"/>
      <c r="I191" s="108"/>
    </row>
    <row r="192" spans="2:15">
      <c r="C192" s="108"/>
      <c r="D192" s="108"/>
      <c r="E192" s="108"/>
      <c r="F192" s="108"/>
      <c r="G192" s="108"/>
      <c r="H192" s="108"/>
      <c r="I192" s="108"/>
    </row>
    <row r="193" spans="3:17">
      <c r="C193" s="108"/>
      <c r="D193" s="108"/>
      <c r="E193" s="108"/>
      <c r="F193" s="108"/>
      <c r="G193" s="108"/>
      <c r="H193" s="108"/>
      <c r="I193" s="108"/>
    </row>
    <row r="194" spans="3:17">
      <c r="C194" s="108"/>
      <c r="D194" s="108"/>
      <c r="E194" s="108"/>
      <c r="F194" s="108"/>
      <c r="G194" s="108"/>
      <c r="H194" s="108"/>
      <c r="I194" s="108"/>
    </row>
    <row r="195" spans="3:17">
      <c r="C195" s="108"/>
      <c r="D195" s="108"/>
      <c r="E195" s="108"/>
      <c r="F195" s="108"/>
      <c r="G195" s="108"/>
      <c r="H195" s="108"/>
      <c r="I195" s="108"/>
    </row>
    <row r="196" spans="3:17">
      <c r="C196" s="227" t="s">
        <v>122</v>
      </c>
      <c r="D196" s="228"/>
      <c r="E196" s="228"/>
      <c r="F196" s="228"/>
      <c r="G196" s="228"/>
      <c r="H196" s="228"/>
      <c r="I196" s="228"/>
      <c r="J196" s="229"/>
      <c r="K196" s="229"/>
      <c r="L196" s="229"/>
      <c r="M196" s="229"/>
      <c r="N196" s="229"/>
      <c r="O196" s="229"/>
      <c r="P196" s="229"/>
      <c r="Q196" s="229"/>
    </row>
    <row r="197" spans="3:17">
      <c r="C197" s="228" t="str">
        <f>IF(F167="N", "The transaction is not backed by new revenue. ", "The transaction is backed by new revenue. ")</f>
        <v xml:space="preserve">The transaction is not backed by new revenue. </v>
      </c>
      <c r="D197" s="228"/>
      <c r="E197" s="228"/>
      <c r="F197" s="228"/>
      <c r="G197" s="228"/>
      <c r="H197" s="228"/>
      <c r="I197" s="228"/>
      <c r="J197" s="229"/>
      <c r="K197" s="229"/>
      <c r="L197" s="229"/>
      <c r="M197" s="229"/>
      <c r="N197" s="229"/>
      <c r="O197" s="229"/>
      <c r="P197" s="229"/>
      <c r="Q197" s="229"/>
    </row>
    <row r="198" spans="3:17">
      <c r="C198" s="227" t="str">
        <f>IF(F167="N", "", IF(F168="N", "The new revenue does not include grant revenue. ", "The new revenue includes grant revenue. "))</f>
        <v/>
      </c>
      <c r="D198" s="228"/>
      <c r="E198" s="228"/>
      <c r="F198" s="228"/>
      <c r="G198" s="228"/>
      <c r="H198" s="228"/>
      <c r="I198" s="228"/>
      <c r="J198" s="229"/>
      <c r="K198" s="229"/>
      <c r="L198" s="229"/>
      <c r="M198" s="229"/>
      <c r="N198" s="229"/>
      <c r="O198" s="229"/>
      <c r="P198" s="229"/>
      <c r="Q198" s="229"/>
    </row>
    <row r="199" spans="3:17">
      <c r="C199" s="227" t="str">
        <f>IF(F167="N", " ", IF(F168="N", " ", IF(F169="N", "The grant has not been awarded. ", "The grant has been awarded. ")))</f>
        <v xml:space="preserve"> </v>
      </c>
      <c r="D199" s="228"/>
      <c r="E199" s="228"/>
      <c r="F199" s="228"/>
      <c r="G199" s="228"/>
      <c r="H199" s="228"/>
      <c r="I199" s="228"/>
      <c r="J199" s="229"/>
      <c r="K199" s="229"/>
      <c r="L199" s="229"/>
      <c r="M199" s="229"/>
      <c r="N199" s="229"/>
      <c r="O199" s="229"/>
      <c r="P199" s="229"/>
      <c r="Q199" s="229"/>
    </row>
    <row r="200" spans="3:17">
      <c r="C200" s="228" t="str">
        <f>IF(F167="N", " ", IF(F170="N", "The new revenue has not been received. ", "The new revenue has been received. "))</f>
        <v xml:space="preserve"> </v>
      </c>
      <c r="D200" s="228"/>
      <c r="E200" s="228"/>
      <c r="F200" s="228"/>
      <c r="G200" s="228"/>
      <c r="H200" s="228"/>
      <c r="I200" s="228"/>
      <c r="J200" s="229"/>
      <c r="K200" s="229"/>
      <c r="L200" s="229"/>
      <c r="M200" s="229"/>
      <c r="N200" s="229"/>
      <c r="O200" s="229"/>
      <c r="P200" s="229"/>
      <c r="Q200" s="229"/>
    </row>
    <row r="201" spans="3:17">
      <c r="C201" s="227" t="str">
        <f>IF(F167="N", " ", IF(F170="N", F171, " "))</f>
        <v xml:space="preserve"> </v>
      </c>
      <c r="D201" s="228"/>
      <c r="E201" s="228"/>
      <c r="F201" s="228"/>
      <c r="G201" s="228"/>
      <c r="H201" s="228"/>
      <c r="I201" s="228"/>
      <c r="J201" s="229"/>
      <c r="K201" s="229"/>
      <c r="L201" s="229"/>
      <c r="M201" s="229"/>
      <c r="N201" s="229"/>
      <c r="O201" s="229"/>
      <c r="P201" s="229"/>
      <c r="Q201" s="229"/>
    </row>
    <row r="202" spans="3:17">
      <c r="C202" s="227" t="s">
        <v>110</v>
      </c>
      <c r="D202" s="228"/>
      <c r="E202" s="228"/>
      <c r="F202" s="228"/>
      <c r="G202" s="228"/>
      <c r="H202" s="228"/>
      <c r="I202" s="228"/>
      <c r="J202" s="229"/>
      <c r="K202" s="229"/>
      <c r="L202" s="229"/>
      <c r="M202" s="229"/>
      <c r="N202" s="229"/>
      <c r="O202" s="229"/>
      <c r="P202" s="229"/>
      <c r="Q202" s="229"/>
    </row>
    <row r="203" spans="3:17" ht="11.25" customHeight="1"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</row>
    <row r="204" spans="3:17">
      <c r="C204" s="228"/>
      <c r="D204" s="228"/>
      <c r="E204" s="228"/>
      <c r="F204" s="228"/>
      <c r="G204" s="228"/>
      <c r="H204" s="228"/>
      <c r="I204" s="228"/>
      <c r="J204" s="229"/>
      <c r="K204" s="229"/>
      <c r="L204" s="229"/>
      <c r="M204" s="229"/>
      <c r="N204" s="229"/>
      <c r="O204" s="229"/>
      <c r="P204" s="229"/>
      <c r="Q204" s="229"/>
    </row>
    <row r="205" spans="3:17">
      <c r="C205" s="230">
        <f>G29</f>
        <v>0</v>
      </c>
      <c r="D205" s="227" t="s">
        <v>43</v>
      </c>
      <c r="E205" s="228" t="str">
        <f>IF(D52="Y", CONCATENATE(F52, " in fund balance is being used to cover indicated expenditures.  "), "")</f>
        <v/>
      </c>
      <c r="F205" s="228"/>
      <c r="G205" s="228"/>
      <c r="H205" s="228"/>
      <c r="I205" s="228"/>
      <c r="J205" s="229"/>
      <c r="K205" s="229"/>
      <c r="L205" s="229"/>
      <c r="M205" s="229"/>
      <c r="N205" s="229"/>
      <c r="O205" s="229"/>
      <c r="P205" s="229"/>
      <c r="Q205" s="229"/>
    </row>
    <row r="206" spans="3:17">
      <c r="C206" s="230">
        <f>H29</f>
        <v>0</v>
      </c>
      <c r="D206" s="227" t="s">
        <v>44</v>
      </c>
      <c r="E206" s="228" t="str">
        <f>IF(D54="Y", CONCATENATE(F54, " in reallocated grant funding is being used to cover indicated expenditures."), "")</f>
        <v/>
      </c>
      <c r="F206" s="228"/>
      <c r="G206" s="228"/>
      <c r="H206" s="228"/>
      <c r="I206" s="228"/>
      <c r="J206" s="229"/>
      <c r="K206" s="229"/>
      <c r="L206" s="229"/>
      <c r="M206" s="229"/>
      <c r="N206" s="229"/>
      <c r="O206" s="229"/>
      <c r="P206" s="229"/>
      <c r="Q206" s="229"/>
    </row>
    <row r="207" spans="3:17">
      <c r="C207" s="230">
        <f>I29</f>
        <v>0</v>
      </c>
      <c r="D207" s="228"/>
      <c r="E207" s="228"/>
      <c r="F207" s="228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</row>
    <row r="208" spans="3:17">
      <c r="C208" s="230">
        <f>I30</f>
        <v>0</v>
      </c>
      <c r="D208" s="228"/>
      <c r="E208" s="228"/>
      <c r="F208" s="228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</row>
    <row r="209" spans="3:17">
      <c r="C209" s="230">
        <f>G30</f>
        <v>0</v>
      </c>
      <c r="D209" s="228"/>
      <c r="E209" s="228"/>
      <c r="F209" s="228"/>
      <c r="G209" s="228"/>
      <c r="H209" s="228"/>
      <c r="I209" s="228"/>
      <c r="J209" s="229"/>
      <c r="K209" s="229"/>
      <c r="L209" s="229"/>
      <c r="M209" s="229"/>
      <c r="N209" s="229"/>
      <c r="O209" s="229"/>
      <c r="P209" s="229"/>
      <c r="Q209" s="229"/>
    </row>
    <row r="210" spans="3:17">
      <c r="C210" s="230">
        <f>H30</f>
        <v>0</v>
      </c>
      <c r="D210" s="228"/>
      <c r="E210" s="228"/>
      <c r="F210" s="228"/>
      <c r="G210" s="228"/>
      <c r="H210" s="228"/>
      <c r="I210" s="228"/>
      <c r="J210" s="229"/>
      <c r="K210" s="229"/>
      <c r="L210" s="229"/>
      <c r="M210" s="229"/>
      <c r="N210" s="229"/>
      <c r="O210" s="229"/>
      <c r="P210" s="229"/>
      <c r="Q210" s="229"/>
    </row>
    <row r="211" spans="3:17">
      <c r="C211" s="230" t="str">
        <f>I31</f>
        <v>NA</v>
      </c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  <c r="P211" s="229"/>
      <c r="Q211" s="229"/>
    </row>
    <row r="212" spans="3:17">
      <c r="C212" s="230" t="str">
        <f>J31</f>
        <v xml:space="preserve"> </v>
      </c>
      <c r="D212" s="228"/>
      <c r="E212" s="228"/>
      <c r="F212" s="228"/>
      <c r="G212" s="228"/>
      <c r="H212" s="228"/>
      <c r="I212" s="228"/>
      <c r="J212" s="229"/>
      <c r="K212" s="229"/>
      <c r="L212" s="229"/>
      <c r="M212" s="229"/>
      <c r="N212" s="229"/>
      <c r="O212" s="229"/>
      <c r="P212" s="229"/>
      <c r="Q212" s="229"/>
    </row>
    <row r="213" spans="3:17">
      <c r="C213" s="231"/>
      <c r="D213" s="227" t="s">
        <v>43</v>
      </c>
      <c r="E213" s="228"/>
      <c r="F213" s="228"/>
      <c r="G213" s="228"/>
      <c r="H213" s="228"/>
      <c r="I213" s="228"/>
      <c r="J213" s="229"/>
      <c r="K213" s="229"/>
      <c r="L213" s="229"/>
      <c r="M213" s="229"/>
      <c r="N213" s="229"/>
      <c r="O213" s="229"/>
      <c r="P213" s="229"/>
      <c r="Q213" s="229"/>
    </row>
    <row r="214" spans="3:17">
      <c r="C214" s="230"/>
      <c r="D214" s="227" t="s">
        <v>48</v>
      </c>
      <c r="E214" s="228"/>
      <c r="F214" s="228"/>
      <c r="G214" s="228"/>
      <c r="H214" s="228"/>
      <c r="I214" s="228"/>
      <c r="J214" s="229"/>
      <c r="K214" s="229"/>
      <c r="L214" s="229"/>
      <c r="M214" s="229"/>
      <c r="N214" s="229"/>
      <c r="O214" s="229"/>
      <c r="P214" s="229"/>
      <c r="Q214" s="229"/>
    </row>
    <row r="215" spans="3:17">
      <c r="C215" s="226"/>
      <c r="D215" s="108"/>
      <c r="E215" s="108"/>
      <c r="F215" s="108"/>
      <c r="G215" s="108"/>
      <c r="H215" s="108"/>
      <c r="I215" s="108"/>
    </row>
    <row r="216" spans="3:17">
      <c r="C216" s="226"/>
      <c r="D216" s="108"/>
      <c r="E216" s="108"/>
      <c r="F216" s="108"/>
      <c r="G216" s="108"/>
      <c r="H216" s="108"/>
      <c r="I216" s="108"/>
    </row>
    <row r="217" spans="3:17">
      <c r="C217" s="226"/>
      <c r="D217" s="108"/>
      <c r="E217" s="108"/>
      <c r="F217" s="108"/>
      <c r="G217" s="108"/>
      <c r="H217" s="108"/>
      <c r="I217" s="108"/>
    </row>
    <row r="218" spans="3:17">
      <c r="C218" s="226"/>
      <c r="D218" s="108"/>
      <c r="E218" s="108"/>
      <c r="F218" s="108"/>
      <c r="G218" s="108"/>
      <c r="H218" s="108"/>
      <c r="I218" s="108"/>
    </row>
    <row r="219" spans="3:17">
      <c r="C219" s="226"/>
      <c r="D219" s="108"/>
      <c r="E219" s="108"/>
      <c r="F219" s="108"/>
      <c r="G219" s="108"/>
      <c r="H219" s="108"/>
      <c r="I219" s="108"/>
    </row>
    <row r="220" spans="3:17">
      <c r="C220" s="226"/>
      <c r="D220" s="108"/>
      <c r="E220" s="108"/>
      <c r="F220" s="108"/>
      <c r="G220" s="108"/>
      <c r="H220" s="108"/>
      <c r="I220" s="108"/>
    </row>
    <row r="221" spans="3:17">
      <c r="C221" s="108"/>
      <c r="D221" s="108"/>
      <c r="E221" s="108"/>
      <c r="F221" s="108"/>
      <c r="G221" s="108"/>
      <c r="H221" s="108"/>
      <c r="I221" s="108"/>
    </row>
    <row r="222" spans="3:17">
      <c r="C222" s="108"/>
      <c r="D222" s="108"/>
      <c r="E222" s="108"/>
      <c r="F222" s="108"/>
      <c r="G222" s="108"/>
      <c r="H222" s="108"/>
      <c r="I222" s="108"/>
    </row>
    <row r="223" spans="3:17">
      <c r="C223" s="108"/>
      <c r="D223" s="108"/>
      <c r="E223" s="108"/>
      <c r="F223" s="108"/>
      <c r="G223" s="108"/>
      <c r="H223" s="108"/>
      <c r="I223" s="108"/>
    </row>
    <row r="224" spans="3:17">
      <c r="C224" s="108"/>
      <c r="D224" s="108"/>
      <c r="E224" s="108"/>
      <c r="F224" s="108"/>
      <c r="G224" s="108"/>
      <c r="H224" s="108"/>
      <c r="I224" s="108"/>
    </row>
    <row r="225" spans="3:9">
      <c r="C225" s="108"/>
      <c r="D225" s="108"/>
      <c r="E225" s="108"/>
      <c r="F225" s="108"/>
      <c r="G225" s="108"/>
      <c r="H225" s="108"/>
      <c r="I225" s="108"/>
    </row>
    <row r="226" spans="3:9">
      <c r="C226" s="108"/>
      <c r="D226" s="108"/>
      <c r="E226" s="108"/>
      <c r="F226" s="108"/>
      <c r="G226" s="108"/>
      <c r="H226" s="108"/>
      <c r="I226" s="108"/>
    </row>
    <row r="227" spans="3:9">
      <c r="C227" s="108"/>
      <c r="D227" s="108"/>
      <c r="E227" s="108"/>
      <c r="F227" s="108"/>
      <c r="G227" s="108"/>
      <c r="H227" s="108"/>
      <c r="I227" s="108"/>
    </row>
    <row r="228" spans="3:9">
      <c r="C228" s="108"/>
      <c r="D228" s="108"/>
      <c r="E228" s="108"/>
      <c r="F228" s="108"/>
      <c r="G228" s="108"/>
      <c r="H228" s="108"/>
      <c r="I228" s="108"/>
    </row>
    <row r="229" spans="3:9">
      <c r="C229" s="108"/>
      <c r="D229" s="108"/>
      <c r="E229" s="108"/>
      <c r="F229" s="108"/>
      <c r="G229" s="108"/>
      <c r="H229" s="108"/>
      <c r="I229" s="108"/>
    </row>
    <row r="230" spans="3:9">
      <c r="C230" s="108"/>
      <c r="D230" s="108"/>
      <c r="E230" s="108"/>
      <c r="F230" s="108"/>
      <c r="G230" s="108"/>
      <c r="H230" s="108"/>
      <c r="I230" s="108"/>
    </row>
    <row r="231" spans="3:9">
      <c r="C231" s="108"/>
      <c r="D231" s="108"/>
      <c r="E231" s="108"/>
      <c r="F231" s="108"/>
      <c r="G231" s="108"/>
      <c r="H231" s="108"/>
      <c r="I231" s="108"/>
    </row>
    <row r="232" spans="3:9">
      <c r="C232" s="108"/>
      <c r="D232" s="108"/>
      <c r="E232" s="108"/>
      <c r="F232" s="108"/>
      <c r="G232" s="108"/>
      <c r="H232" s="108"/>
      <c r="I232" s="108"/>
    </row>
    <row r="233" spans="3:9">
      <c r="C233" s="108"/>
      <c r="D233" s="108"/>
      <c r="E233" s="108"/>
      <c r="F233" s="108"/>
      <c r="G233" s="108"/>
      <c r="H233" s="108"/>
      <c r="I233" s="108"/>
    </row>
    <row r="234" spans="3:9">
      <c r="C234" s="108"/>
      <c r="D234" s="108"/>
      <c r="E234" s="108"/>
      <c r="F234" s="108"/>
      <c r="G234" s="108"/>
      <c r="H234" s="108"/>
      <c r="I234" s="108"/>
    </row>
    <row r="235" spans="3:9">
      <c r="C235" s="108"/>
      <c r="D235" s="108"/>
      <c r="E235" s="108"/>
      <c r="F235" s="108"/>
      <c r="G235" s="108"/>
      <c r="H235" s="108"/>
      <c r="I235" s="108"/>
    </row>
    <row r="236" spans="3:9">
      <c r="C236" s="108"/>
      <c r="D236" s="108"/>
      <c r="E236" s="108"/>
      <c r="F236" s="108"/>
      <c r="G236" s="108"/>
      <c r="H236" s="108"/>
      <c r="I236" s="108"/>
    </row>
    <row r="237" spans="3:9">
      <c r="C237" s="108"/>
      <c r="D237" s="108"/>
      <c r="E237" s="108"/>
      <c r="F237" s="108"/>
      <c r="G237" s="108"/>
      <c r="H237" s="108"/>
      <c r="I237" s="108"/>
    </row>
    <row r="238" spans="3:9">
      <c r="C238" s="108"/>
      <c r="D238" s="108"/>
      <c r="E238" s="108"/>
      <c r="F238" s="108"/>
      <c r="G238" s="108"/>
      <c r="H238" s="108"/>
      <c r="I238" s="108"/>
    </row>
    <row r="239" spans="3:9">
      <c r="C239" s="108"/>
      <c r="D239" s="108"/>
      <c r="E239" s="108"/>
      <c r="F239" s="108"/>
      <c r="G239" s="108"/>
      <c r="H239" s="108"/>
      <c r="I239" s="108"/>
    </row>
    <row r="240" spans="3:9">
      <c r="C240" s="108"/>
      <c r="D240" s="108"/>
      <c r="E240" s="108"/>
      <c r="F240" s="108"/>
      <c r="G240" s="108"/>
      <c r="H240" s="108"/>
      <c r="I240" s="108"/>
    </row>
    <row r="241" spans="3:9">
      <c r="C241" s="108"/>
      <c r="D241" s="108"/>
      <c r="E241" s="108"/>
      <c r="F241" s="108"/>
      <c r="G241" s="108"/>
      <c r="H241" s="108"/>
      <c r="I241" s="108"/>
    </row>
    <row r="242" spans="3:9">
      <c r="C242" s="108"/>
      <c r="D242" s="108"/>
      <c r="E242" s="108"/>
      <c r="F242" s="108"/>
      <c r="G242" s="108"/>
      <c r="H242" s="108"/>
      <c r="I242" s="108"/>
    </row>
    <row r="243" spans="3:9">
      <c r="C243" s="108"/>
      <c r="D243" s="108"/>
      <c r="E243" s="108"/>
      <c r="F243" s="108"/>
      <c r="G243" s="108"/>
      <c r="H243" s="108"/>
      <c r="I243" s="108"/>
    </row>
    <row r="244" spans="3:9">
      <c r="C244" s="108"/>
      <c r="D244" s="108"/>
      <c r="E244" s="108"/>
      <c r="F244" s="108"/>
      <c r="G244" s="108"/>
      <c r="H244" s="108"/>
      <c r="I244" s="108"/>
    </row>
    <row r="245" spans="3:9">
      <c r="C245" s="108"/>
      <c r="D245" s="108"/>
      <c r="E245" s="108"/>
      <c r="F245" s="108"/>
      <c r="G245" s="108"/>
      <c r="H245" s="108"/>
      <c r="I245" s="108"/>
    </row>
    <row r="246" spans="3:9">
      <c r="C246" s="108"/>
      <c r="D246" s="108"/>
      <c r="E246" s="108"/>
      <c r="F246" s="108"/>
      <c r="G246" s="108"/>
      <c r="H246" s="108"/>
      <c r="I246" s="108"/>
    </row>
    <row r="247" spans="3:9">
      <c r="C247" s="108"/>
      <c r="D247" s="108"/>
      <c r="E247" s="108"/>
      <c r="F247" s="108"/>
      <c r="G247" s="108"/>
      <c r="H247" s="108"/>
      <c r="I247" s="108"/>
    </row>
    <row r="248" spans="3:9">
      <c r="C248" s="108"/>
      <c r="D248" s="108"/>
      <c r="E248" s="108"/>
      <c r="F248" s="108"/>
      <c r="G248" s="108"/>
      <c r="H248" s="108"/>
      <c r="I248" s="108"/>
    </row>
    <row r="249" spans="3:9">
      <c r="C249" s="108"/>
      <c r="D249" s="108"/>
      <c r="E249" s="108"/>
      <c r="F249" s="108"/>
      <c r="G249" s="108"/>
      <c r="H249" s="108"/>
      <c r="I249" s="108"/>
    </row>
    <row r="250" spans="3:9">
      <c r="C250" s="108"/>
      <c r="D250" s="108"/>
      <c r="E250" s="108"/>
      <c r="F250" s="108"/>
      <c r="G250" s="108"/>
      <c r="H250" s="108"/>
      <c r="I250" s="108"/>
    </row>
    <row r="251" spans="3:9">
      <c r="C251" s="108"/>
      <c r="D251" s="108"/>
      <c r="E251" s="108"/>
      <c r="F251" s="108"/>
      <c r="G251" s="108"/>
      <c r="H251" s="108"/>
      <c r="I251" s="108"/>
    </row>
    <row r="252" spans="3:9">
      <c r="C252" s="108"/>
      <c r="D252" s="108"/>
      <c r="E252" s="108"/>
      <c r="F252" s="108"/>
      <c r="G252" s="108"/>
      <c r="H252" s="108"/>
      <c r="I252" s="108"/>
    </row>
    <row r="253" spans="3:9">
      <c r="C253" s="108"/>
      <c r="D253" s="108"/>
      <c r="E253" s="108"/>
      <c r="F253" s="108"/>
      <c r="G253" s="108"/>
      <c r="H253" s="108"/>
      <c r="I253" s="108"/>
    </row>
    <row r="254" spans="3:9">
      <c r="C254" s="108"/>
      <c r="D254" s="108"/>
      <c r="E254" s="108"/>
      <c r="F254" s="108"/>
      <c r="G254" s="108"/>
      <c r="H254" s="108"/>
      <c r="I254" s="108"/>
    </row>
    <row r="255" spans="3:9">
      <c r="C255" s="108"/>
      <c r="D255" s="108"/>
      <c r="E255" s="108"/>
      <c r="F255" s="108"/>
      <c r="G255" s="108"/>
      <c r="H255" s="108"/>
      <c r="I255" s="108"/>
    </row>
    <row r="256" spans="3:9">
      <c r="C256" s="108"/>
      <c r="D256" s="108"/>
      <c r="E256" s="108"/>
      <c r="F256" s="108"/>
      <c r="G256" s="108"/>
      <c r="H256" s="108"/>
      <c r="I256" s="108"/>
    </row>
    <row r="257" spans="3:9">
      <c r="C257" s="108"/>
      <c r="D257" s="108"/>
      <c r="E257" s="108"/>
      <c r="F257" s="108"/>
      <c r="G257" s="108"/>
      <c r="H257" s="108"/>
      <c r="I257" s="108"/>
    </row>
    <row r="258" spans="3:9">
      <c r="C258" s="108"/>
      <c r="D258" s="108"/>
      <c r="E258" s="108"/>
      <c r="F258" s="108"/>
      <c r="G258" s="108"/>
      <c r="H258" s="108"/>
      <c r="I258" s="108"/>
    </row>
    <row r="259" spans="3:9">
      <c r="C259" s="108"/>
      <c r="D259" s="108"/>
      <c r="E259" s="108"/>
      <c r="F259" s="108"/>
      <c r="G259" s="108"/>
      <c r="H259" s="108"/>
      <c r="I259" s="108"/>
    </row>
    <row r="260" spans="3:9">
      <c r="C260" s="108"/>
      <c r="D260" s="108"/>
      <c r="E260" s="108"/>
      <c r="F260" s="108"/>
      <c r="G260" s="108"/>
      <c r="H260" s="108"/>
      <c r="I260" s="108"/>
    </row>
    <row r="261" spans="3:9">
      <c r="C261" s="108"/>
      <c r="D261" s="108"/>
      <c r="E261" s="108"/>
      <c r="F261" s="108"/>
      <c r="G261" s="108"/>
      <c r="H261" s="108"/>
      <c r="I261" s="108"/>
    </row>
    <row r="262" spans="3:9">
      <c r="C262" s="108"/>
      <c r="D262" s="108"/>
      <c r="E262" s="108"/>
      <c r="F262" s="108"/>
      <c r="G262" s="108"/>
      <c r="H262" s="108"/>
      <c r="I262" s="108"/>
    </row>
    <row r="263" spans="3:9">
      <c r="C263" s="108"/>
      <c r="D263" s="108"/>
      <c r="E263" s="108"/>
      <c r="F263" s="108"/>
      <c r="G263" s="108"/>
      <c r="H263" s="108"/>
      <c r="I263" s="108"/>
    </row>
    <row r="264" spans="3:9">
      <c r="C264" s="108"/>
      <c r="D264" s="108"/>
      <c r="E264" s="108"/>
      <c r="F264" s="108"/>
      <c r="G264" s="108"/>
      <c r="H264" s="108"/>
      <c r="I264" s="108"/>
    </row>
    <row r="265" spans="3:9">
      <c r="C265" s="108"/>
      <c r="D265" s="108"/>
      <c r="E265" s="108"/>
      <c r="F265" s="108"/>
      <c r="G265" s="108"/>
      <c r="H265" s="108"/>
      <c r="I265" s="108"/>
    </row>
    <row r="266" spans="3:9">
      <c r="C266" s="108"/>
      <c r="D266" s="108"/>
      <c r="E266" s="108"/>
      <c r="F266" s="108"/>
      <c r="G266" s="108"/>
      <c r="H266" s="108"/>
      <c r="I266" s="108"/>
    </row>
    <row r="267" spans="3:9">
      <c r="C267" s="108"/>
      <c r="D267" s="108"/>
      <c r="E267" s="108"/>
      <c r="F267" s="108"/>
      <c r="G267" s="108"/>
      <c r="H267" s="108"/>
      <c r="I267" s="108"/>
    </row>
    <row r="268" spans="3:9">
      <c r="C268" s="108"/>
      <c r="D268" s="108"/>
      <c r="E268" s="108"/>
      <c r="F268" s="108"/>
      <c r="G268" s="108"/>
      <c r="H268" s="108"/>
      <c r="I268" s="108"/>
    </row>
    <row r="269" spans="3:9">
      <c r="C269" s="108"/>
      <c r="D269" s="108"/>
      <c r="E269" s="108"/>
      <c r="F269" s="108"/>
      <c r="G269" s="108"/>
      <c r="H269" s="108"/>
      <c r="I269" s="108"/>
    </row>
    <row r="270" spans="3:9">
      <c r="C270" s="108"/>
      <c r="D270" s="108"/>
      <c r="E270" s="108"/>
      <c r="F270" s="108"/>
      <c r="G270" s="108"/>
      <c r="H270" s="108"/>
      <c r="I270" s="108"/>
    </row>
    <row r="271" spans="3:9">
      <c r="C271" s="108"/>
      <c r="D271" s="108"/>
      <c r="E271" s="108"/>
      <c r="F271" s="108"/>
      <c r="G271" s="108"/>
      <c r="H271" s="108"/>
      <c r="I271" s="108"/>
    </row>
    <row r="272" spans="3:9">
      <c r="C272" s="108"/>
      <c r="D272" s="108"/>
      <c r="E272" s="108"/>
      <c r="F272" s="108"/>
      <c r="G272" s="108"/>
      <c r="H272" s="108"/>
      <c r="I272" s="108"/>
    </row>
    <row r="273" spans="3:9">
      <c r="C273" s="108"/>
      <c r="D273" s="108"/>
      <c r="E273" s="108"/>
      <c r="F273" s="108"/>
      <c r="G273" s="108"/>
      <c r="H273" s="108"/>
      <c r="I273" s="108"/>
    </row>
    <row r="274" spans="3:9">
      <c r="C274" s="108"/>
      <c r="D274" s="108"/>
      <c r="E274" s="108"/>
      <c r="F274" s="108"/>
      <c r="G274" s="108"/>
      <c r="H274" s="108"/>
      <c r="I274" s="108"/>
    </row>
    <row r="275" spans="3:9">
      <c r="C275" s="108"/>
      <c r="D275" s="108"/>
      <c r="E275" s="108"/>
      <c r="F275" s="108"/>
      <c r="G275" s="108"/>
      <c r="H275" s="108"/>
      <c r="I275" s="108"/>
    </row>
    <row r="276" spans="3:9">
      <c r="C276" s="108"/>
      <c r="D276" s="108"/>
      <c r="E276" s="108"/>
      <c r="F276" s="108"/>
      <c r="G276" s="108"/>
      <c r="H276" s="108"/>
      <c r="I276" s="108"/>
    </row>
    <row r="277" spans="3:9">
      <c r="C277" s="108"/>
      <c r="D277" s="108"/>
      <c r="E277" s="108"/>
      <c r="F277" s="108"/>
      <c r="G277" s="108"/>
      <c r="H277" s="108"/>
      <c r="I277" s="108"/>
    </row>
    <row r="278" spans="3:9">
      <c r="C278" s="108"/>
      <c r="D278" s="108"/>
      <c r="E278" s="108"/>
      <c r="F278" s="108"/>
      <c r="G278" s="108"/>
      <c r="H278" s="108"/>
      <c r="I278" s="108"/>
    </row>
    <row r="279" spans="3:9">
      <c r="C279" s="108"/>
      <c r="D279" s="108"/>
      <c r="E279" s="108"/>
      <c r="F279" s="108"/>
      <c r="G279" s="108"/>
      <c r="H279" s="108"/>
      <c r="I279" s="108"/>
    </row>
    <row r="280" spans="3:9">
      <c r="C280" s="108"/>
      <c r="D280" s="108"/>
      <c r="E280" s="108"/>
      <c r="F280" s="108"/>
      <c r="G280" s="108"/>
      <c r="H280" s="108"/>
      <c r="I280" s="108"/>
    </row>
    <row r="281" spans="3:9">
      <c r="C281" s="108"/>
      <c r="D281" s="108"/>
      <c r="E281" s="108"/>
      <c r="F281" s="108"/>
      <c r="G281" s="108"/>
      <c r="H281" s="108"/>
      <c r="I281" s="108"/>
    </row>
    <row r="282" spans="3:9">
      <c r="C282" s="108"/>
      <c r="D282" s="108"/>
      <c r="E282" s="108"/>
      <c r="F282" s="108"/>
      <c r="G282" s="108"/>
      <c r="H282" s="108"/>
      <c r="I282" s="108"/>
    </row>
    <row r="283" spans="3:9">
      <c r="C283" s="108"/>
      <c r="D283" s="108"/>
      <c r="E283" s="108"/>
      <c r="F283" s="108"/>
      <c r="G283" s="108"/>
      <c r="H283" s="108"/>
      <c r="I283" s="108"/>
    </row>
    <row r="284" spans="3:9">
      <c r="C284" s="108"/>
      <c r="D284" s="108"/>
      <c r="E284" s="108"/>
      <c r="F284" s="108"/>
      <c r="G284" s="108"/>
      <c r="H284" s="108"/>
      <c r="I284" s="108"/>
    </row>
    <row r="285" spans="3:9">
      <c r="C285" s="108"/>
      <c r="D285" s="108"/>
      <c r="E285" s="108"/>
      <c r="F285" s="108"/>
      <c r="G285" s="108"/>
      <c r="H285" s="108"/>
      <c r="I285" s="108"/>
    </row>
    <row r="286" spans="3:9">
      <c r="C286" s="108"/>
      <c r="D286" s="108"/>
      <c r="E286" s="108"/>
      <c r="F286" s="108"/>
      <c r="G286" s="108"/>
      <c r="H286" s="108"/>
      <c r="I286" s="108"/>
    </row>
    <row r="287" spans="3:9">
      <c r="C287" s="108"/>
      <c r="D287" s="108"/>
      <c r="E287" s="108"/>
      <c r="F287" s="108"/>
      <c r="G287" s="108"/>
      <c r="H287" s="108"/>
      <c r="I287" s="108"/>
    </row>
    <row r="288" spans="3:9">
      <c r="C288" s="108"/>
      <c r="D288" s="108"/>
      <c r="E288" s="108"/>
      <c r="F288" s="108"/>
      <c r="G288" s="108"/>
      <c r="H288" s="108"/>
      <c r="I288" s="108"/>
    </row>
    <row r="289" spans="3:9">
      <c r="C289" s="108"/>
      <c r="D289" s="108"/>
      <c r="E289" s="108"/>
      <c r="F289" s="108"/>
      <c r="G289" s="108"/>
      <c r="H289" s="108"/>
      <c r="I289" s="108"/>
    </row>
    <row r="290" spans="3:9">
      <c r="C290" s="108"/>
      <c r="D290" s="108"/>
      <c r="E290" s="108"/>
      <c r="F290" s="108"/>
      <c r="G290" s="108"/>
      <c r="H290" s="108"/>
      <c r="I290" s="108"/>
    </row>
    <row r="291" spans="3:9">
      <c r="C291" s="108"/>
      <c r="D291" s="108"/>
      <c r="E291" s="108"/>
      <c r="F291" s="108"/>
      <c r="G291" s="108"/>
      <c r="H291" s="108"/>
      <c r="I291" s="108"/>
    </row>
    <row r="292" spans="3:9">
      <c r="C292" s="108"/>
      <c r="D292" s="108"/>
      <c r="E292" s="108"/>
      <c r="F292" s="108"/>
      <c r="G292" s="108"/>
      <c r="H292" s="108"/>
      <c r="I292" s="108"/>
    </row>
    <row r="293" spans="3:9">
      <c r="C293" s="108"/>
      <c r="D293" s="108"/>
      <c r="E293" s="108"/>
      <c r="F293" s="108"/>
      <c r="G293" s="108"/>
      <c r="H293" s="108"/>
      <c r="I293" s="108"/>
    </row>
    <row r="294" spans="3:9">
      <c r="C294" s="108"/>
      <c r="D294" s="108"/>
      <c r="E294" s="108"/>
      <c r="F294" s="108"/>
      <c r="G294" s="108"/>
      <c r="H294" s="108"/>
      <c r="I294" s="108"/>
    </row>
    <row r="295" spans="3:9">
      <c r="C295" s="108"/>
      <c r="D295" s="108"/>
      <c r="E295" s="108"/>
      <c r="F295" s="108"/>
      <c r="G295" s="108"/>
      <c r="H295" s="108"/>
      <c r="I295" s="108"/>
    </row>
    <row r="296" spans="3:9">
      <c r="C296" s="108"/>
      <c r="D296" s="108"/>
      <c r="E296" s="108"/>
      <c r="F296" s="108"/>
      <c r="G296" s="108"/>
      <c r="H296" s="108"/>
      <c r="I296" s="108"/>
    </row>
    <row r="297" spans="3:9">
      <c r="C297" s="108"/>
      <c r="D297" s="108"/>
      <c r="E297" s="108"/>
      <c r="F297" s="108"/>
      <c r="G297" s="108"/>
      <c r="H297" s="108"/>
      <c r="I297" s="108"/>
    </row>
    <row r="298" spans="3:9">
      <c r="C298" s="108"/>
      <c r="D298" s="108"/>
      <c r="E298" s="108"/>
      <c r="F298" s="108"/>
      <c r="G298" s="108"/>
      <c r="H298" s="108"/>
      <c r="I298" s="108"/>
    </row>
    <row r="299" spans="3:9">
      <c r="C299" s="108"/>
      <c r="D299" s="108"/>
      <c r="E299" s="108"/>
      <c r="F299" s="108"/>
      <c r="G299" s="108"/>
      <c r="H299" s="108"/>
      <c r="I299" s="108"/>
    </row>
    <row r="300" spans="3:9">
      <c r="C300" s="108"/>
      <c r="D300" s="108"/>
      <c r="E300" s="108"/>
      <c r="F300" s="108"/>
      <c r="G300" s="108"/>
      <c r="H300" s="108"/>
      <c r="I300" s="108"/>
    </row>
    <row r="301" spans="3:9">
      <c r="C301" s="108"/>
      <c r="D301" s="108"/>
      <c r="E301" s="108"/>
      <c r="F301" s="108"/>
      <c r="G301" s="108"/>
      <c r="H301" s="108"/>
      <c r="I301" s="108"/>
    </row>
    <row r="302" spans="3:9">
      <c r="C302" s="108"/>
      <c r="D302" s="108"/>
      <c r="E302" s="108"/>
      <c r="F302" s="108"/>
      <c r="G302" s="108"/>
      <c r="H302" s="108"/>
      <c r="I302" s="108"/>
    </row>
    <row r="303" spans="3:9">
      <c r="C303" s="108"/>
      <c r="D303" s="108"/>
      <c r="E303" s="108"/>
      <c r="F303" s="108"/>
      <c r="G303" s="108"/>
      <c r="H303" s="108"/>
      <c r="I303" s="108"/>
    </row>
    <row r="304" spans="3:9">
      <c r="C304" s="108"/>
      <c r="D304" s="108"/>
      <c r="E304" s="108"/>
      <c r="F304" s="108"/>
      <c r="G304" s="108"/>
      <c r="H304" s="108"/>
      <c r="I304" s="108"/>
    </row>
    <row r="305" spans="3:9">
      <c r="C305" s="108"/>
      <c r="D305" s="108"/>
      <c r="E305" s="108"/>
      <c r="F305" s="108"/>
      <c r="G305" s="108"/>
      <c r="H305" s="108"/>
      <c r="I305" s="108"/>
    </row>
    <row r="306" spans="3:9">
      <c r="C306" s="108"/>
      <c r="D306" s="108"/>
      <c r="E306" s="108"/>
      <c r="F306" s="108"/>
      <c r="G306" s="108"/>
      <c r="H306" s="108"/>
      <c r="I306" s="108"/>
    </row>
    <row r="307" spans="3:9">
      <c r="C307" s="108"/>
      <c r="D307" s="108"/>
      <c r="E307" s="108"/>
      <c r="F307" s="108"/>
      <c r="G307" s="108"/>
      <c r="H307" s="108"/>
      <c r="I307" s="108"/>
    </row>
    <row r="308" spans="3:9">
      <c r="C308" s="108"/>
      <c r="D308" s="108"/>
      <c r="E308" s="108"/>
      <c r="F308" s="108"/>
      <c r="G308" s="108"/>
      <c r="H308" s="108"/>
      <c r="I308" s="108"/>
    </row>
    <row r="309" spans="3:9">
      <c r="C309" s="108"/>
      <c r="D309" s="108"/>
      <c r="E309" s="108"/>
      <c r="F309" s="108"/>
      <c r="G309" s="108"/>
      <c r="H309" s="108"/>
      <c r="I309" s="108"/>
    </row>
    <row r="310" spans="3:9">
      <c r="C310" s="108"/>
      <c r="D310" s="108"/>
      <c r="E310" s="108"/>
      <c r="F310" s="108"/>
      <c r="G310" s="108"/>
      <c r="H310" s="108"/>
      <c r="I310" s="108"/>
    </row>
    <row r="311" spans="3:9">
      <c r="C311" s="108"/>
      <c r="D311" s="108"/>
      <c r="E311" s="108"/>
      <c r="F311" s="108"/>
      <c r="G311" s="108"/>
      <c r="H311" s="108"/>
      <c r="I311" s="108"/>
    </row>
    <row r="312" spans="3:9">
      <c r="C312" s="108"/>
      <c r="D312" s="108"/>
      <c r="E312" s="108"/>
      <c r="F312" s="108"/>
      <c r="G312" s="108"/>
      <c r="H312" s="108"/>
      <c r="I312" s="108"/>
    </row>
    <row r="313" spans="3:9">
      <c r="C313" s="108"/>
      <c r="D313" s="108"/>
      <c r="E313" s="108"/>
      <c r="F313" s="108"/>
      <c r="G313" s="108"/>
      <c r="H313" s="108"/>
      <c r="I313" s="108"/>
    </row>
    <row r="314" spans="3:9">
      <c r="C314" s="108"/>
      <c r="D314" s="108"/>
      <c r="E314" s="108"/>
      <c r="F314" s="108"/>
      <c r="G314" s="108"/>
      <c r="H314" s="108"/>
      <c r="I314" s="108"/>
    </row>
    <row r="315" spans="3:9">
      <c r="C315" s="108"/>
      <c r="D315" s="108"/>
      <c r="E315" s="108"/>
      <c r="F315" s="108"/>
      <c r="G315" s="108"/>
      <c r="H315" s="108"/>
      <c r="I315" s="108"/>
    </row>
    <row r="316" spans="3:9">
      <c r="C316" s="108"/>
      <c r="D316" s="108"/>
      <c r="E316" s="108"/>
      <c r="F316" s="108"/>
      <c r="G316" s="108"/>
      <c r="H316" s="108"/>
      <c r="I316" s="108"/>
    </row>
    <row r="317" spans="3:9">
      <c r="C317" s="108"/>
      <c r="D317" s="108"/>
      <c r="E317" s="108"/>
      <c r="F317" s="108"/>
      <c r="G317" s="108"/>
      <c r="H317" s="108"/>
      <c r="I317" s="108"/>
    </row>
    <row r="318" spans="3:9">
      <c r="C318" s="108"/>
      <c r="D318" s="108"/>
      <c r="E318" s="108"/>
      <c r="F318" s="108"/>
      <c r="G318" s="108"/>
      <c r="H318" s="108"/>
      <c r="I318" s="108"/>
    </row>
    <row r="319" spans="3:9">
      <c r="C319" s="108"/>
      <c r="D319" s="108"/>
      <c r="E319" s="108"/>
      <c r="F319" s="108"/>
      <c r="G319" s="108"/>
      <c r="H319" s="108"/>
      <c r="I319" s="108"/>
    </row>
    <row r="320" spans="3:9">
      <c r="C320" s="108"/>
      <c r="D320" s="108"/>
      <c r="E320" s="108"/>
      <c r="F320" s="108"/>
      <c r="G320" s="108"/>
      <c r="H320" s="108"/>
      <c r="I320" s="108"/>
    </row>
    <row r="321" spans="3:9">
      <c r="C321" s="108"/>
      <c r="D321" s="108"/>
      <c r="E321" s="108"/>
      <c r="F321" s="108"/>
      <c r="G321" s="108"/>
      <c r="H321" s="108"/>
      <c r="I321" s="108"/>
    </row>
    <row r="322" spans="3:9">
      <c r="C322" s="108"/>
      <c r="D322" s="108"/>
      <c r="E322" s="108"/>
      <c r="F322" s="108"/>
      <c r="G322" s="108"/>
      <c r="H322" s="108"/>
      <c r="I322" s="108"/>
    </row>
    <row r="323" spans="3:9">
      <c r="C323" s="108"/>
      <c r="D323" s="108"/>
      <c r="E323" s="108"/>
      <c r="F323" s="108"/>
      <c r="G323" s="108"/>
      <c r="H323" s="108"/>
      <c r="I323" s="108"/>
    </row>
    <row r="324" spans="3:9">
      <c r="C324" s="108"/>
      <c r="D324" s="108"/>
      <c r="E324" s="108"/>
      <c r="F324" s="108"/>
      <c r="G324" s="108"/>
      <c r="H324" s="108"/>
      <c r="I324" s="108"/>
    </row>
    <row r="325" spans="3:9">
      <c r="C325" s="108"/>
      <c r="D325" s="108"/>
      <c r="E325" s="108"/>
      <c r="F325" s="108"/>
      <c r="G325" s="108"/>
      <c r="H325" s="108"/>
      <c r="I325" s="108"/>
    </row>
    <row r="326" spans="3:9">
      <c r="C326" s="108"/>
      <c r="D326" s="108"/>
      <c r="E326" s="108"/>
      <c r="F326" s="108"/>
      <c r="G326" s="108"/>
      <c r="H326" s="108"/>
      <c r="I326" s="108"/>
    </row>
    <row r="327" spans="3:9">
      <c r="C327" s="108"/>
      <c r="D327" s="108"/>
      <c r="E327" s="108"/>
      <c r="F327" s="108"/>
      <c r="G327" s="108"/>
      <c r="H327" s="108"/>
      <c r="I327" s="108"/>
    </row>
    <row r="328" spans="3:9">
      <c r="C328" s="108"/>
      <c r="D328" s="108"/>
      <c r="E328" s="108"/>
      <c r="F328" s="108"/>
      <c r="G328" s="108"/>
      <c r="H328" s="108"/>
      <c r="I328" s="108"/>
    </row>
    <row r="329" spans="3:9">
      <c r="C329" s="108"/>
      <c r="D329" s="108"/>
      <c r="E329" s="108"/>
      <c r="F329" s="108"/>
      <c r="G329" s="108"/>
      <c r="H329" s="108"/>
      <c r="I329" s="108"/>
    </row>
    <row r="330" spans="3:9">
      <c r="C330" s="108"/>
      <c r="D330" s="108"/>
      <c r="E330" s="108"/>
      <c r="F330" s="108"/>
      <c r="G330" s="108"/>
      <c r="H330" s="108"/>
      <c r="I330" s="108"/>
    </row>
    <row r="331" spans="3:9">
      <c r="C331" s="108"/>
      <c r="D331" s="108"/>
      <c r="E331" s="108"/>
      <c r="F331" s="108"/>
      <c r="G331" s="108"/>
      <c r="H331" s="108"/>
      <c r="I331" s="108"/>
    </row>
    <row r="332" spans="3:9">
      <c r="C332" s="108"/>
      <c r="D332" s="108"/>
      <c r="E332" s="108"/>
      <c r="F332" s="108"/>
      <c r="G332" s="108"/>
      <c r="H332" s="108"/>
      <c r="I332" s="108"/>
    </row>
    <row r="333" spans="3:9">
      <c r="C333" s="108"/>
      <c r="D333" s="108"/>
      <c r="E333" s="108"/>
      <c r="F333" s="108"/>
      <c r="G333" s="108"/>
      <c r="H333" s="108"/>
      <c r="I333" s="108"/>
    </row>
    <row r="334" spans="3:9">
      <c r="C334" s="108"/>
      <c r="D334" s="108"/>
      <c r="E334" s="108"/>
      <c r="F334" s="108"/>
      <c r="G334" s="108"/>
      <c r="H334" s="108"/>
      <c r="I334" s="108"/>
    </row>
    <row r="335" spans="3:9">
      <c r="C335" s="108"/>
      <c r="D335" s="108"/>
      <c r="E335" s="108"/>
      <c r="F335" s="108"/>
      <c r="G335" s="108"/>
      <c r="H335" s="108"/>
      <c r="I335" s="108"/>
    </row>
    <row r="336" spans="3:9">
      <c r="C336" s="108"/>
      <c r="D336" s="108"/>
      <c r="E336" s="108"/>
      <c r="F336" s="108"/>
      <c r="G336" s="108"/>
      <c r="H336" s="108"/>
      <c r="I336" s="108"/>
    </row>
    <row r="337" spans="3:9">
      <c r="C337" s="108"/>
      <c r="D337" s="108"/>
      <c r="E337" s="108"/>
      <c r="F337" s="108"/>
      <c r="G337" s="108"/>
      <c r="H337" s="108"/>
      <c r="I337" s="108"/>
    </row>
    <row r="338" spans="3:9">
      <c r="C338" s="108"/>
      <c r="D338" s="108"/>
      <c r="E338" s="108"/>
      <c r="F338" s="108"/>
      <c r="G338" s="108"/>
      <c r="H338" s="108"/>
      <c r="I338" s="108"/>
    </row>
    <row r="339" spans="3:9">
      <c r="C339" s="108"/>
      <c r="D339" s="108"/>
      <c r="E339" s="108"/>
      <c r="F339" s="108"/>
      <c r="G339" s="108"/>
      <c r="H339" s="108"/>
      <c r="I339" s="108"/>
    </row>
    <row r="340" spans="3:9">
      <c r="C340" s="108"/>
      <c r="D340" s="108"/>
      <c r="E340" s="108"/>
      <c r="F340" s="108"/>
      <c r="G340" s="108"/>
      <c r="H340" s="108"/>
      <c r="I340" s="108"/>
    </row>
    <row r="341" spans="3:9">
      <c r="C341" s="108"/>
      <c r="D341" s="108"/>
      <c r="E341" s="108"/>
      <c r="F341" s="108"/>
      <c r="G341" s="108"/>
      <c r="H341" s="108"/>
      <c r="I341" s="108"/>
    </row>
    <row r="342" spans="3:9">
      <c r="C342" s="108"/>
      <c r="D342" s="108"/>
      <c r="E342" s="108"/>
      <c r="F342" s="108"/>
      <c r="G342" s="108"/>
      <c r="H342" s="108"/>
      <c r="I342" s="108"/>
    </row>
    <row r="343" spans="3:9">
      <c r="C343" s="108"/>
      <c r="D343" s="108"/>
      <c r="E343" s="108"/>
      <c r="F343" s="108"/>
      <c r="G343" s="108"/>
      <c r="H343" s="108"/>
      <c r="I343" s="108"/>
    </row>
  </sheetData>
  <mergeCells count="82">
    <mergeCell ref="C36:M36"/>
    <mergeCell ref="C2:M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M74"/>
    <mergeCell ref="D40:F40"/>
    <mergeCell ref="D41:F41"/>
    <mergeCell ref="D43:I43"/>
    <mergeCell ref="C48:M48"/>
    <mergeCell ref="E57:F57"/>
    <mergeCell ref="E58:F58"/>
    <mergeCell ref="C68:M68"/>
    <mergeCell ref="C69:F69"/>
    <mergeCell ref="E71:M71"/>
    <mergeCell ref="E72:M72"/>
    <mergeCell ref="E73:M73"/>
    <mergeCell ref="C75:D75"/>
    <mergeCell ref="E75:M75"/>
    <mergeCell ref="C76:D76"/>
    <mergeCell ref="E76:M76"/>
    <mergeCell ref="C77:D77"/>
    <mergeCell ref="E77:M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Q203"/>
    <mergeCell ref="C180:M180"/>
    <mergeCell ref="C148:M148"/>
    <mergeCell ref="C155:C156"/>
    <mergeCell ref="D155:D156"/>
    <mergeCell ref="E155:F156"/>
    <mergeCell ref="F171:N171"/>
    <mergeCell ref="C173:M173"/>
    <mergeCell ref="C174:N174"/>
    <mergeCell ref="C175:N175"/>
    <mergeCell ref="C176:N176"/>
    <mergeCell ref="C177:N177"/>
    <mergeCell ref="C178:N178"/>
    <mergeCell ref="C149:M149"/>
    <mergeCell ref="C143:D143"/>
  </mergeCells>
  <dataValidations count="3">
    <dataValidation type="list" allowBlank="1" showInputMessage="1" showErrorMessage="1" sqref="C157:C162 E124 E102 C58:C63 E80 E91 E113 E135" xr:uid="{00000000-0002-0000-0400-000000000000}">
      <formula1>$G$21:$G$27</formula1>
    </dataValidation>
    <dataValidation type="list" allowBlank="1" showInputMessage="1" showErrorMessage="1" sqref="D157:D162 I124 I102 I91 I80 D58:D63 I113 I135" xr:uid="{00000000-0002-0000-0400-000001000000}">
      <formula1>$C$205:$C$220</formula1>
    </dataValidation>
    <dataValidation type="list" allowBlank="1" showInputMessage="1" showErrorMessage="1" sqref="D54 D52 F151:F152 F166:F170 G39" xr:uid="{00000000-0002-0000-04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T140"/>
  <sheetViews>
    <sheetView showGridLines="0" zoomScale="90" zoomScaleNormal="90" workbookViewId="0">
      <selection activeCell="I34" sqref="I34"/>
    </sheetView>
  </sheetViews>
  <sheetFormatPr defaultRowHeight="12.75"/>
  <cols>
    <col min="1" max="1" width="3.85546875" customWidth="1"/>
    <col min="2" max="2" width="25.85546875" customWidth="1"/>
    <col min="3" max="3" width="11.85546875" customWidth="1"/>
    <col min="4" max="4" width="8.28515625" customWidth="1"/>
    <col min="5" max="6" width="11.5703125" customWidth="1"/>
    <col min="7" max="7" width="9.85546875" customWidth="1"/>
    <col min="8" max="8" width="58.85546875" customWidth="1"/>
    <col min="9" max="9" width="15.85546875" customWidth="1"/>
    <col min="10" max="10" width="13.7109375" hidden="1" customWidth="1"/>
    <col min="11" max="11" width="1.140625" hidden="1" customWidth="1"/>
    <col min="12" max="12" width="15.42578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140625" customWidth="1"/>
    <col min="20" max="20" width="18.7109375" customWidth="1"/>
  </cols>
  <sheetData>
    <row r="1" spans="1:20" ht="18.75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1"/>
    </row>
    <row r="2" spans="1:20" ht="3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0" ht="18" customHeight="1" thickTop="1" thickBot="1">
      <c r="A3" s="443" t="s">
        <v>31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1"/>
    </row>
    <row r="4" spans="1:20" ht="3" customHeight="1" thickTop="1" thickBot="1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1"/>
    </row>
    <row r="5" spans="1:20" ht="13.5">
      <c r="A5" s="504" t="s">
        <v>7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3"/>
    </row>
    <row r="6" spans="1:20" ht="13.5">
      <c r="A6" s="500" t="s">
        <v>0</v>
      </c>
      <c r="B6" s="501"/>
      <c r="C6" s="499" t="str">
        <f>IF('2b.  Complex Form Data Entry'!G11="", "   ",'2b.  Complex Form Data Entry'!G11)</f>
        <v xml:space="preserve">   </v>
      </c>
      <c r="D6" s="499"/>
      <c r="E6" s="499"/>
      <c r="F6" s="499"/>
      <c r="G6" s="499"/>
      <c r="H6" s="499"/>
      <c r="I6" s="499"/>
      <c r="J6" s="499"/>
      <c r="L6" s="293" t="s">
        <v>16</v>
      </c>
      <c r="M6" s="293"/>
      <c r="O6" s="72"/>
      <c r="Q6" s="72"/>
      <c r="R6" s="319" t="str">
        <f>IF('2b.  Complex Form Data Entry'!G17="", "   ",'2b.  Complex Form Data Entry'!G17)</f>
        <v xml:space="preserve">   </v>
      </c>
      <c r="S6" s="71" t="s">
        <v>17</v>
      </c>
      <c r="T6" s="11"/>
    </row>
    <row r="7" spans="1:20" ht="13.5" customHeight="1">
      <c r="A7" s="505" t="s">
        <v>152</v>
      </c>
      <c r="B7" s="496"/>
      <c r="C7" s="486" t="str">
        <f>IF('2b.  Complex Form Data Entry'!G12="", "   ",'2b.  Complex Form Data Entry'!G12)</f>
        <v xml:space="preserve">   </v>
      </c>
      <c r="D7" s="486"/>
      <c r="E7" s="486"/>
      <c r="F7" s="486"/>
      <c r="G7" s="486"/>
      <c r="H7" s="486"/>
      <c r="I7" s="486"/>
      <c r="J7" s="486"/>
      <c r="L7" s="294" t="s">
        <v>27</v>
      </c>
      <c r="M7" s="294"/>
      <c r="P7" s="73"/>
      <c r="Q7" s="73"/>
      <c r="R7" s="320">
        <f>'2b.  Complex Form Data Entry'!G18</f>
        <v>0</v>
      </c>
      <c r="S7" s="54"/>
      <c r="T7" s="11"/>
    </row>
    <row r="8" spans="1:20" ht="13.5" customHeight="1">
      <c r="A8" s="497" t="s">
        <v>2</v>
      </c>
      <c r="B8" s="498"/>
      <c r="C8" s="292" t="str">
        <f>IF('2b.  Complex Form Data Entry'!G15="", "   ",'2b.  Complex Form Data Entry'!G15)</f>
        <v xml:space="preserve">   </v>
      </c>
      <c r="E8" s="292"/>
      <c r="F8" s="498" t="s">
        <v>8</v>
      </c>
      <c r="G8" s="498"/>
      <c r="H8" s="329" t="str">
        <f>IF('2b.  Complex Form Data Entry'!G15="", " ", '2b.  Complex Form Data Entry'!G16)</f>
        <v xml:space="preserve"> </v>
      </c>
      <c r="I8" s="292"/>
      <c r="J8" s="292"/>
      <c r="L8" s="496" t="s">
        <v>10</v>
      </c>
      <c r="M8" s="496"/>
      <c r="N8" s="496"/>
      <c r="O8" s="496"/>
      <c r="P8" s="74"/>
      <c r="Q8" s="74"/>
      <c r="R8" s="292" t="str">
        <f>IF('2b.  Complex Form Data Entry'!G13="", "   ",'2b.  Complex Form Data Entry'!G13)</f>
        <v xml:space="preserve">   </v>
      </c>
      <c r="S8" s="328"/>
      <c r="T8" s="11"/>
    </row>
    <row r="9" spans="1:20" ht="13.5" customHeight="1">
      <c r="A9" s="497" t="s">
        <v>3</v>
      </c>
      <c r="B9" s="498"/>
      <c r="C9" s="295"/>
      <c r="D9" s="292"/>
      <c r="E9" s="292"/>
      <c r="F9" s="498" t="s">
        <v>13</v>
      </c>
      <c r="G9" s="498"/>
      <c r="H9" s="292"/>
      <c r="I9" s="292"/>
      <c r="J9" s="292"/>
      <c r="L9" s="496" t="s">
        <v>9</v>
      </c>
      <c r="M9" s="496"/>
      <c r="N9" s="496"/>
      <c r="O9" s="496"/>
      <c r="P9" s="55"/>
      <c r="Q9" s="55"/>
      <c r="R9" s="292" t="str">
        <f>IF('2b.  Complex Form Data Entry'!G14="", "   ",'2b.  Complex Form Data Entry'!G14)</f>
        <v xml:space="preserve">   </v>
      </c>
      <c r="S9" s="328"/>
      <c r="T9" s="11"/>
    </row>
    <row r="10" spans="1:20">
      <c r="A10" s="330" t="s">
        <v>151</v>
      </c>
      <c r="B10" s="331"/>
      <c r="C10" s="439" t="str">
        <f>IF('2b.  Complex Form Data Entry'!G10="", " ", '2b.  Complex Form Data Entry'!G10)</f>
        <v xml:space="preserve"> 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40"/>
      <c r="T10" s="11"/>
    </row>
    <row r="11" spans="1:20" ht="13.5" thickBot="1">
      <c r="A11" s="332"/>
      <c r="B11" s="333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2"/>
      <c r="T11" s="11"/>
    </row>
    <row r="12" spans="1:20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0" ht="18.75" customHeight="1" thickTop="1" thickBot="1">
      <c r="A13" s="443" t="s">
        <v>14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11"/>
    </row>
    <row r="14" spans="1:20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0" ht="16.5" customHeight="1" thickTop="1" thickBot="1">
      <c r="A15" s="489" t="s">
        <v>32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11"/>
    </row>
    <row r="16" spans="1:20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27.75" customHeight="1" thickBot="1">
      <c r="A17" s="493" t="s">
        <v>145</v>
      </c>
      <c r="B17" s="493"/>
      <c r="C17" s="493"/>
      <c r="D17" s="493"/>
      <c r="E17" s="512" t="str">
        <f>IF('2b.  Complex Form Data Entry'!G39="N", "NA",'2b.  Complex Form Data Entry'!G40)</f>
        <v>NA</v>
      </c>
      <c r="F17" s="513"/>
      <c r="G17" s="514"/>
      <c r="H17" s="451" t="s">
        <v>153</v>
      </c>
      <c r="I17" s="452"/>
      <c r="J17" s="452"/>
      <c r="K17" s="452"/>
      <c r="L17" s="452"/>
      <c r="M17" s="452"/>
      <c r="N17" s="310"/>
      <c r="O17" s="512" t="str">
        <f>IF('2b.  Complex Form Data Entry'!G39="N", "NA",'2b.  Complex Form Data Entry'!G41)</f>
        <v>NA</v>
      </c>
      <c r="P17" s="513"/>
      <c r="Q17" s="513"/>
      <c r="R17" s="513"/>
      <c r="S17" s="514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89" t="s">
        <v>33</v>
      </c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5.75">
      <c r="A21" s="37" t="s">
        <v>115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296"/>
      <c r="M22" s="185"/>
      <c r="N22" s="185"/>
      <c r="O22" s="296"/>
      <c r="P22" s="296"/>
      <c r="Q22" s="296"/>
      <c r="R22" s="296"/>
      <c r="S22" s="185"/>
      <c r="T22" s="11"/>
    </row>
    <row r="23" spans="1:20" ht="16.5" thickBot="1">
      <c r="A23" s="10" t="s">
        <v>146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.5" thickBot="1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'2b.  Complex Form Data Entry'!N57</f>
        <v>Sum of Revenues Prior to 2019</v>
      </c>
      <c r="J24" s="95">
        <f>'2b.  Complex Form Data Entry'!G19</f>
        <v>2019</v>
      </c>
      <c r="K24" s="96">
        <f>J24+1</f>
        <v>2020</v>
      </c>
      <c r="L24" s="96" t="str">
        <f>CONCATENATE(J24," / ",K24)</f>
        <v>2019 / 2020</v>
      </c>
      <c r="M24" s="96">
        <f>K24+1</f>
        <v>2021</v>
      </c>
      <c r="N24" s="96">
        <f>M24+1</f>
        <v>2022</v>
      </c>
      <c r="O24" s="96" t="str">
        <f>CONCATENATE(M24," / ",N24)</f>
        <v>2021 / 2022</v>
      </c>
      <c r="P24" s="96">
        <f>N24+1</f>
        <v>2023</v>
      </c>
      <c r="Q24" s="96">
        <f>P24+1</f>
        <v>2024</v>
      </c>
      <c r="R24" s="96" t="str">
        <f>CONCATENATE(P24," / ",Q24)</f>
        <v>2023 / 2024</v>
      </c>
      <c r="S24" s="97" t="s">
        <v>117</v>
      </c>
      <c r="T24" s="11"/>
    </row>
    <row r="25" spans="1:20" ht="13.5">
      <c r="A25" s="88" t="str">
        <f>IF('2b.  Complex Form Data Entry'!C58="", "   ", '2b.  Complex Form Data Entry'!C58)</f>
        <v xml:space="preserve">   </v>
      </c>
      <c r="B25" s="78"/>
      <c r="C25" s="78"/>
      <c r="D25" s="17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9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7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90" t="str">
        <f>IF(A25="", "   ", '2b.  Complex Form Data Entry'!D58)</f>
        <v xml:space="preserve"> </v>
      </c>
      <c r="H25" s="196" t="str">
        <f>IF('2b.  Complex Form Data Entry'!E58="", "   ",'2b.  Complex Form Data Entry'!E58)</f>
        <v xml:space="preserve">   </v>
      </c>
      <c r="I25" s="80">
        <f>'2b.  Complex Form Data Entry'!N58</f>
        <v>0</v>
      </c>
      <c r="J25" s="80">
        <f>'2b.  Complex Form Data Entry'!G58</f>
        <v>0</v>
      </c>
      <c r="K25" s="80">
        <f>'2b.  Complex Form Data Entry'!H58</f>
        <v>0</v>
      </c>
      <c r="L25" s="80">
        <f>J25+K25</f>
        <v>0</v>
      </c>
      <c r="M25" s="80">
        <f>'2b.  Complex Form Data Entry'!I58</f>
        <v>0</v>
      </c>
      <c r="N25" s="80">
        <f>'2b.  Complex Form Data Entry'!J58</f>
        <v>0</v>
      </c>
      <c r="O25" s="80">
        <f t="shared" ref="O25:O31" si="0">M25+N25</f>
        <v>0</v>
      </c>
      <c r="P25" s="80">
        <f>'2b.  Complex Form Data Entry'!K58</f>
        <v>0</v>
      </c>
      <c r="Q25" s="80">
        <f>'2b.  Complex Form Data Entry'!L58</f>
        <v>0</v>
      </c>
      <c r="R25" s="80">
        <f t="shared" ref="R25:R31" si="1">P25+Q25</f>
        <v>0</v>
      </c>
      <c r="S25" s="91">
        <f>'2b.  Complex Form Data Entry'!M58</f>
        <v>0</v>
      </c>
      <c r="T25" s="11"/>
    </row>
    <row r="26" spans="1:20" ht="13.5">
      <c r="A26" s="84" t="str">
        <f>IF('2b.  Complex Form Data Entry'!C59="", "   ", '2b.  Complex Form Data Entry'!C59)</f>
        <v xml:space="preserve">   </v>
      </c>
      <c r="B26" s="75"/>
      <c r="C26" s="75"/>
      <c r="D26" s="17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9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7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90" t="str">
        <f>IF(A26="", "   ", '2b.  Complex Form Data Entry'!D59)</f>
        <v xml:space="preserve"> </v>
      </c>
      <c r="H26" s="76" t="str">
        <f>IF('2b.  Complex Form Data Entry'!E59="", "   ",'2b.  Complex Form Data Entry'!E59)</f>
        <v xml:space="preserve">   </v>
      </c>
      <c r="I26" s="80">
        <f>'2b.  Complex Form Data Entry'!N59</f>
        <v>0</v>
      </c>
      <c r="J26" s="77">
        <f>'2b.  Complex Form Data Entry'!G59</f>
        <v>0</v>
      </c>
      <c r="K26" s="77">
        <f>'2b.  Complex Form Data Entry'!H59</f>
        <v>0</v>
      </c>
      <c r="L26" s="80">
        <f t="shared" ref="L26:L31" si="2">J26+K26</f>
        <v>0</v>
      </c>
      <c r="M26" s="77">
        <f>'2b.  Complex Form Data Entry'!I59</f>
        <v>0</v>
      </c>
      <c r="N26" s="77">
        <f>'2b.  Complex Form Data Entry'!J59</f>
        <v>0</v>
      </c>
      <c r="O26" s="80">
        <f t="shared" si="0"/>
        <v>0</v>
      </c>
      <c r="P26" s="77">
        <f>'2b.  Complex Form Data Entry'!K59</f>
        <v>0</v>
      </c>
      <c r="Q26" s="77">
        <f>'2b.  Complex Form Data Entry'!L59</f>
        <v>0</v>
      </c>
      <c r="R26" s="80">
        <f t="shared" si="1"/>
        <v>0</v>
      </c>
      <c r="S26" s="87">
        <f>'2b.  Complex Form Data Entry'!M59</f>
        <v>0</v>
      </c>
      <c r="T26" s="11"/>
    </row>
    <row r="27" spans="1:20" ht="13.5">
      <c r="A27" s="84" t="str">
        <f>IF('2b.  Complex Form Data Entry'!C60="", "   ", '2b.  Complex Form Data Entry'!C60)</f>
        <v xml:space="preserve">   </v>
      </c>
      <c r="B27" s="85"/>
      <c r="C27" s="85"/>
      <c r="D27" s="17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9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7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90" t="str">
        <f>IF(A27="", "   ", '2b.  Complex Form Data Entry'!D60)</f>
        <v xml:space="preserve"> </v>
      </c>
      <c r="H27" s="198" t="str">
        <f>IF('2b.  Complex Form Data Entry'!E60="", "   ",'2b.  Complex Form Data Entry'!E60)</f>
        <v xml:space="preserve">   </v>
      </c>
      <c r="I27" s="80">
        <f>'2b.  Complex Form Data Entry'!N60</f>
        <v>0</v>
      </c>
      <c r="J27" s="77">
        <f>'2b.  Complex Form Data Entry'!G60</f>
        <v>0</v>
      </c>
      <c r="K27" s="77">
        <f>'2b.  Complex Form Data Entry'!H60</f>
        <v>0</v>
      </c>
      <c r="L27" s="80">
        <f t="shared" si="2"/>
        <v>0</v>
      </c>
      <c r="M27" s="77">
        <f>'2b.  Complex Form Data Entry'!I60</f>
        <v>0</v>
      </c>
      <c r="N27" s="77">
        <f>'2b.  Complex Form Data Entry'!J60</f>
        <v>0</v>
      </c>
      <c r="O27" s="80">
        <f t="shared" si="0"/>
        <v>0</v>
      </c>
      <c r="P27" s="77">
        <f>'2b.  Complex Form Data Entry'!K60</f>
        <v>0</v>
      </c>
      <c r="Q27" s="77">
        <f>'2b.  Complex Form Data Entry'!L60</f>
        <v>0</v>
      </c>
      <c r="R27" s="80">
        <f t="shared" si="1"/>
        <v>0</v>
      </c>
      <c r="S27" s="87">
        <f>'2b.  Complex Form Data Entry'!M60</f>
        <v>0</v>
      </c>
      <c r="T27" s="11"/>
    </row>
    <row r="28" spans="1:20" ht="13.5">
      <c r="A28" s="84" t="str">
        <f>IF('2b.  Complex Form Data Entry'!C61="", "   ", '2b.  Complex Form Data Entry'!C61)</f>
        <v xml:space="preserve">   </v>
      </c>
      <c r="B28" s="85"/>
      <c r="C28" s="85"/>
      <c r="D28" s="17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9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7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90" t="str">
        <f>IF(A28="", "   ", '2b.  Complex Form Data Entry'!D61)</f>
        <v xml:space="preserve"> </v>
      </c>
      <c r="H28" s="198" t="str">
        <f>IF('2b.  Complex Form Data Entry'!E61="", "   ",'2b.  Complex Form Data Entry'!E61)</f>
        <v xml:space="preserve">   </v>
      </c>
      <c r="I28" s="80">
        <f>'2b.  Complex Form Data Entry'!N61</f>
        <v>0</v>
      </c>
      <c r="J28" s="77">
        <f>'2b.  Complex Form Data Entry'!G61</f>
        <v>0</v>
      </c>
      <c r="K28" s="77">
        <f>'2b.  Complex Form Data Entry'!H61</f>
        <v>0</v>
      </c>
      <c r="L28" s="80">
        <f t="shared" si="2"/>
        <v>0</v>
      </c>
      <c r="M28" s="77">
        <f>'2b.  Complex Form Data Entry'!I61</f>
        <v>0</v>
      </c>
      <c r="N28" s="77">
        <f>'2b.  Complex Form Data Entry'!J61</f>
        <v>0</v>
      </c>
      <c r="O28" s="80">
        <f t="shared" si="0"/>
        <v>0</v>
      </c>
      <c r="P28" s="77">
        <f>'2b.  Complex Form Data Entry'!K61</f>
        <v>0</v>
      </c>
      <c r="Q28" s="77">
        <f>'2b.  Complex Form Data Entry'!L61</f>
        <v>0</v>
      </c>
      <c r="R28" s="80">
        <f t="shared" si="1"/>
        <v>0</v>
      </c>
      <c r="S28" s="87">
        <f>'2b.  Complex Form Data Entry'!M61</f>
        <v>0</v>
      </c>
      <c r="T28" s="11"/>
    </row>
    <row r="29" spans="1:20" ht="13.5">
      <c r="A29" s="84" t="str">
        <f>IF('2b.  Complex Form Data Entry'!C62="", "   ", '2b.  Complex Form Data Entry'!C62)</f>
        <v xml:space="preserve">   </v>
      </c>
      <c r="B29" s="86"/>
      <c r="C29" s="86"/>
      <c r="D29" s="17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9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7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90" t="str">
        <f>IF(A29="", "   ", '2b.  Complex Form Data Entry'!D62)</f>
        <v xml:space="preserve"> </v>
      </c>
      <c r="H29" s="198" t="str">
        <f>IF('2b.  Complex Form Data Entry'!E62="", "   ",'2b.  Complex Form Data Entry'!E62)</f>
        <v xml:space="preserve">   </v>
      </c>
      <c r="I29" s="80">
        <f>'2b.  Complex Form Data Entry'!N62</f>
        <v>0</v>
      </c>
      <c r="J29" s="77">
        <f>'2b.  Complex Form Data Entry'!G62</f>
        <v>0</v>
      </c>
      <c r="K29" s="77">
        <f>'2b.  Complex Form Data Entry'!H62</f>
        <v>0</v>
      </c>
      <c r="L29" s="80">
        <f t="shared" si="2"/>
        <v>0</v>
      </c>
      <c r="M29" s="77">
        <f>'2b.  Complex Form Data Entry'!I62</f>
        <v>0</v>
      </c>
      <c r="N29" s="77">
        <f>'2b.  Complex Form Data Entry'!J62</f>
        <v>0</v>
      </c>
      <c r="O29" s="80">
        <f t="shared" si="0"/>
        <v>0</v>
      </c>
      <c r="P29" s="77">
        <f>'2b.  Complex Form Data Entry'!K62</f>
        <v>0</v>
      </c>
      <c r="Q29" s="77">
        <f>'2b.  Complex Form Data Entry'!L62</f>
        <v>0</v>
      </c>
      <c r="R29" s="80">
        <f t="shared" si="1"/>
        <v>0</v>
      </c>
      <c r="S29" s="87">
        <f>'2b.  Complex Form Data Entry'!M62</f>
        <v>0</v>
      </c>
      <c r="T29" s="11"/>
    </row>
    <row r="30" spans="1:20" ht="13.5">
      <c r="A30" s="84" t="str">
        <f>IF('2b.  Complex Form Data Entry'!C63="", "   ", '2b.  Complex Form Data Entry'!C63)</f>
        <v xml:space="preserve">   </v>
      </c>
      <c r="B30" s="86"/>
      <c r="C30" s="86"/>
      <c r="D30" s="17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9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7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90" t="str">
        <f>IF(A30="", "   ", '2b.  Complex Form Data Entry'!D63)</f>
        <v xml:space="preserve"> </v>
      </c>
      <c r="H30" s="198" t="str">
        <f>IF('2b.  Complex Form Data Entry'!E63="", "   ",'2b.  Complex Form Data Entry'!E63)</f>
        <v xml:space="preserve">   </v>
      </c>
      <c r="I30" s="80">
        <f>'2b.  Complex Form Data Entry'!N63</f>
        <v>0</v>
      </c>
      <c r="J30" s="77">
        <f>'2b.  Complex Form Data Entry'!G63</f>
        <v>0</v>
      </c>
      <c r="K30" s="77">
        <f>'2b.  Complex Form Data Entry'!H63</f>
        <v>0</v>
      </c>
      <c r="L30" s="80">
        <f t="shared" si="2"/>
        <v>0</v>
      </c>
      <c r="M30" s="77">
        <f>'2b.  Complex Form Data Entry'!I63</f>
        <v>0</v>
      </c>
      <c r="N30" s="101">
        <f>'2b.  Complex Form Data Entry'!J63</f>
        <v>0</v>
      </c>
      <c r="O30" s="80">
        <f t="shared" si="0"/>
        <v>0</v>
      </c>
      <c r="P30" s="101">
        <f>'2b.  Complex Form Data Entry'!K63</f>
        <v>0</v>
      </c>
      <c r="Q30" s="101">
        <f>'2b.  Complex Form Data Entry'!L63</f>
        <v>0</v>
      </c>
      <c r="R30" s="80">
        <f t="shared" si="1"/>
        <v>0</v>
      </c>
      <c r="S30" s="87">
        <f>'2b.  Complex Form Data Entry'!M63</f>
        <v>0</v>
      </c>
      <c r="T30" s="11"/>
    </row>
    <row r="31" spans="1:20" ht="14.25" thickBot="1">
      <c r="A31" s="6"/>
      <c r="B31" s="7"/>
      <c r="C31" s="290" t="s">
        <v>4</v>
      </c>
      <c r="D31" s="8"/>
      <c r="E31" s="8"/>
      <c r="F31" s="8"/>
      <c r="G31" s="8"/>
      <c r="H31" s="199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>
      <c r="A33" s="9" t="s">
        <v>148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thickBot="1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'2b.  Complex Form Data Entry'!N81</f>
        <v>Sum of Expenditures Prior to 2019</v>
      </c>
      <c r="J34" s="95">
        <f>'2b.  Complex Form Data Entry'!G19</f>
        <v>2019</v>
      </c>
      <c r="K34" s="96">
        <f>J34+1</f>
        <v>2020</v>
      </c>
      <c r="L34" s="96" t="str">
        <f>CONCATENATE(J34," / ",K34)</f>
        <v>2019 / 2020</v>
      </c>
      <c r="M34" s="96">
        <f>K34+1</f>
        <v>2021</v>
      </c>
      <c r="N34" s="96">
        <f>M34+1</f>
        <v>2022</v>
      </c>
      <c r="O34" s="96" t="str">
        <f>CONCATENATE(M34," / ",N34)</f>
        <v>2021 / 2022</v>
      </c>
      <c r="P34" s="96">
        <f>N34+1</f>
        <v>2023</v>
      </c>
      <c r="Q34" s="96">
        <f>P34+1</f>
        <v>2024</v>
      </c>
      <c r="R34" s="96" t="str">
        <f>CONCATENATE(P34," / ",Q34)</f>
        <v>2023 / 2024</v>
      </c>
      <c r="S34" s="97" t="s">
        <v>117</v>
      </c>
      <c r="T34" s="12"/>
    </row>
    <row r="35" spans="1:20" ht="13.5">
      <c r="A35" s="457" t="str">
        <f>IF('2b.  Complex Form Data Entry'!E80="", "   ", '2b.  Complex Form Data Entry'!E80)</f>
        <v xml:space="preserve">   </v>
      </c>
      <c r="B35" s="458"/>
      <c r="C35" s="459"/>
      <c r="D35" s="17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9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7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9" t="str">
        <f>IF('2b.  Complex Form Data Entry'!I80="", "   ", '2b.  Complex Form Data Entry'!I80)</f>
        <v xml:space="preserve"> 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>
      <c r="A36" s="16"/>
      <c r="B36" s="50" t="s">
        <v>21</v>
      </c>
      <c r="C36" s="20"/>
      <c r="D36" s="45"/>
      <c r="E36" s="45"/>
      <c r="F36" s="45"/>
      <c r="G36" s="45"/>
      <c r="H36" s="200" t="str">
        <f>IF('2b.  Complex Form Data Entry'!E82="", "  ", '2b.  Complex Form Data Entry'!E82)</f>
        <v xml:space="preserve">  </v>
      </c>
      <c r="I36" s="80">
        <f>'2b.  Complex Form Data Entry'!N82</f>
        <v>0</v>
      </c>
      <c r="J36" s="80">
        <f>'2b.  Complex Form Data Entry'!G82</f>
        <v>0</v>
      </c>
      <c r="K36" s="80">
        <f>'2b.  Complex Form Data Entry'!H82</f>
        <v>0</v>
      </c>
      <c r="L36" s="80">
        <f>J36+K36</f>
        <v>0</v>
      </c>
      <c r="M36" s="80">
        <f>'2b.  Complex Form Data Entry'!I82</f>
        <v>0</v>
      </c>
      <c r="N36" s="80">
        <f>'2b.  Complex Form Data Entry'!J82</f>
        <v>0</v>
      </c>
      <c r="O36" s="80">
        <f t="shared" ref="O36:O43" si="5">M36+N36</f>
        <v>0</v>
      </c>
      <c r="P36" s="80">
        <f>'2b.  Complex Form Data Entry'!K82</f>
        <v>0</v>
      </c>
      <c r="Q36" s="80">
        <f>'2b.  Complex Form Data Entry'!L82</f>
        <v>0</v>
      </c>
      <c r="R36" s="80">
        <f t="shared" ref="R36:R43" si="6">P36+Q36</f>
        <v>0</v>
      </c>
      <c r="S36" s="83">
        <f>'2b.  Complex Form Data Entry'!M82</f>
        <v>0</v>
      </c>
      <c r="T36" s="12"/>
    </row>
    <row r="37" spans="1:20" ht="13.5" customHeight="1">
      <c r="A37" s="16"/>
      <c r="B37" s="50" t="s">
        <v>25</v>
      </c>
      <c r="C37" s="20"/>
      <c r="D37" s="45"/>
      <c r="E37" s="45"/>
      <c r="F37" s="45"/>
      <c r="G37" s="45"/>
      <c r="H37" s="200" t="str">
        <f>IF('2b.  Complex Form Data Entry'!E83="", "  ", '2b.  Complex Form Data Entry'!E83)</f>
        <v xml:space="preserve">  </v>
      </c>
      <c r="I37" s="80">
        <f>'2b.  Complex Form Data Entry'!N83</f>
        <v>0</v>
      </c>
      <c r="J37" s="80">
        <f>'2b.  Complex Form Data Entry'!G83</f>
        <v>0</v>
      </c>
      <c r="K37" s="80">
        <f>'2b.  Complex Form Data Entry'!H83</f>
        <v>0</v>
      </c>
      <c r="L37" s="80">
        <f t="shared" ref="L37:L43" si="7">J37+K37</f>
        <v>0</v>
      </c>
      <c r="M37" s="80">
        <f>'2b.  Complex Form Data Entry'!I83</f>
        <v>0</v>
      </c>
      <c r="N37" s="80">
        <f>'2b.  Complex Form Data Entry'!J83</f>
        <v>0</v>
      </c>
      <c r="O37" s="80">
        <f t="shared" si="5"/>
        <v>0</v>
      </c>
      <c r="P37" s="80">
        <f>'2b.  Complex Form Data Entry'!K83</f>
        <v>0</v>
      </c>
      <c r="Q37" s="80">
        <f>'2b.  Complex Form Data Entry'!L83</f>
        <v>0</v>
      </c>
      <c r="R37" s="80">
        <f t="shared" si="6"/>
        <v>0</v>
      </c>
      <c r="S37" s="83">
        <f>'2b.  Complex Form Data Entry'!M83</f>
        <v>0</v>
      </c>
      <c r="T37" s="12"/>
    </row>
    <row r="38" spans="1:20" ht="13.5" customHeight="1">
      <c r="A38" s="16"/>
      <c r="B38" s="50" t="s">
        <v>53</v>
      </c>
      <c r="C38" s="20"/>
      <c r="D38" s="45"/>
      <c r="E38" s="45"/>
      <c r="F38" s="45"/>
      <c r="G38" s="45"/>
      <c r="H38" s="200" t="str">
        <f>IF('2b.  Complex Form Data Entry'!E84="", "  ", '2b.  Complex Form Data Entry'!E84)</f>
        <v xml:space="preserve">  </v>
      </c>
      <c r="I38" s="80">
        <f>'2b.  Complex Form Data Entry'!N84</f>
        <v>0</v>
      </c>
      <c r="J38" s="80">
        <f>'2b.  Complex Form Data Entry'!G84</f>
        <v>0</v>
      </c>
      <c r="K38" s="80">
        <f>'2b.  Complex Form Data Entry'!H84</f>
        <v>0</v>
      </c>
      <c r="L38" s="80">
        <f t="shared" si="7"/>
        <v>0</v>
      </c>
      <c r="M38" s="80">
        <f>'2b.  Complex Form Data Entry'!I84</f>
        <v>0</v>
      </c>
      <c r="N38" s="80">
        <f>'2b.  Complex Form Data Entry'!J84</f>
        <v>0</v>
      </c>
      <c r="O38" s="80">
        <f t="shared" si="5"/>
        <v>0</v>
      </c>
      <c r="P38" s="80">
        <f>'2b.  Complex Form Data Entry'!K84</f>
        <v>0</v>
      </c>
      <c r="Q38" s="80">
        <f>'2b.  Complex Form Data Entry'!L84</f>
        <v>0</v>
      </c>
      <c r="R38" s="80">
        <f t="shared" si="6"/>
        <v>0</v>
      </c>
      <c r="S38" s="83">
        <f>'2b.  Complex Form Data Entry'!M84</f>
        <v>0</v>
      </c>
      <c r="T38" s="12"/>
    </row>
    <row r="39" spans="1:20" ht="13.5" customHeight="1">
      <c r="A39" s="16"/>
      <c r="B39" s="447" t="s">
        <v>55</v>
      </c>
      <c r="C39" s="448"/>
      <c r="D39" s="45"/>
      <c r="E39" s="45"/>
      <c r="F39" s="45"/>
      <c r="G39" s="45"/>
      <c r="H39" s="200" t="str">
        <f>IF('2b.  Complex Form Data Entry'!E85="", "  ", '2b.  Complex Form Data Entry'!E85)</f>
        <v xml:space="preserve">  </v>
      </c>
      <c r="I39" s="80">
        <f>'2b.  Complex Form Data Entry'!N85</f>
        <v>0</v>
      </c>
      <c r="J39" s="80">
        <f>'2b.  Complex Form Data Entry'!G85</f>
        <v>0</v>
      </c>
      <c r="K39" s="80">
        <f>'2b.  Complex Form Data Entry'!H85</f>
        <v>0</v>
      </c>
      <c r="L39" s="80">
        <f t="shared" si="7"/>
        <v>0</v>
      </c>
      <c r="M39" s="80">
        <f>'2b.  Complex Form Data Entry'!I85</f>
        <v>0</v>
      </c>
      <c r="N39" s="80">
        <f>'2b.  Complex Form Data Entry'!J85</f>
        <v>0</v>
      </c>
      <c r="O39" s="80">
        <f t="shared" si="5"/>
        <v>0</v>
      </c>
      <c r="P39" s="80">
        <f>'2b.  Complex Form Data Entry'!K85</f>
        <v>0</v>
      </c>
      <c r="Q39" s="80">
        <f>'2b.  Complex Form Data Entry'!L85</f>
        <v>0</v>
      </c>
      <c r="R39" s="80">
        <f t="shared" si="6"/>
        <v>0</v>
      </c>
      <c r="S39" s="83">
        <f>'2b.  Complex Form Data Entry'!M85</f>
        <v>0</v>
      </c>
      <c r="T39" s="12"/>
    </row>
    <row r="40" spans="1:20" ht="13.5" customHeight="1">
      <c r="A40" s="16"/>
      <c r="B40" s="449" t="s">
        <v>56</v>
      </c>
      <c r="C40" s="450"/>
      <c r="D40" s="45"/>
      <c r="E40" s="45"/>
      <c r="F40" s="45"/>
      <c r="G40" s="45"/>
      <c r="H40" s="200" t="str">
        <f>IF('2b.  Complex Form Data Entry'!E86="", "  ", '2b.  Complex Form Data Entry'!E86)</f>
        <v xml:space="preserve">  </v>
      </c>
      <c r="I40" s="80">
        <f>'2b.  Complex Form Data Entry'!N86</f>
        <v>0</v>
      </c>
      <c r="J40" s="80">
        <f>'2b.  Complex Form Data Entry'!G86</f>
        <v>0</v>
      </c>
      <c r="K40" s="80">
        <f>'2b.  Complex Form Data Entry'!H86</f>
        <v>0</v>
      </c>
      <c r="L40" s="80">
        <f t="shared" si="7"/>
        <v>0</v>
      </c>
      <c r="M40" s="80">
        <f>'2b.  Complex Form Data Entry'!I86</f>
        <v>0</v>
      </c>
      <c r="N40" s="80">
        <f>'2b.  Complex Form Data Entry'!J86</f>
        <v>0</v>
      </c>
      <c r="O40" s="80">
        <f t="shared" si="5"/>
        <v>0</v>
      </c>
      <c r="P40" s="80">
        <f>'2b.  Complex Form Data Entry'!K86</f>
        <v>0</v>
      </c>
      <c r="Q40" s="80">
        <f>'2b.  Complex Form Data Entry'!L86</f>
        <v>0</v>
      </c>
      <c r="R40" s="80">
        <f t="shared" si="6"/>
        <v>0</v>
      </c>
      <c r="S40" s="83">
        <f>'2b.  Complex Form Data Entry'!M86</f>
        <v>0</v>
      </c>
      <c r="T40" s="12"/>
    </row>
    <row r="41" spans="1:20" ht="13.5" customHeight="1">
      <c r="A41" s="16"/>
      <c r="B41" s="447" t="s">
        <v>57</v>
      </c>
      <c r="C41" s="448"/>
      <c r="D41" s="45"/>
      <c r="E41" s="45"/>
      <c r="F41" s="45"/>
      <c r="G41" s="45"/>
      <c r="H41" s="200" t="str">
        <f>IF('2b.  Complex Form Data Entry'!E87="", "  ", '2b.  Complex Form Data Entry'!E87)</f>
        <v xml:space="preserve">  </v>
      </c>
      <c r="I41" s="80">
        <f>'2b.  Complex Form Data Entry'!N87</f>
        <v>0</v>
      </c>
      <c r="J41" s="80">
        <f>'2b.  Complex Form Data Entry'!G87</f>
        <v>0</v>
      </c>
      <c r="K41" s="80">
        <f>'2b.  Complex Form Data Entry'!H87</f>
        <v>0</v>
      </c>
      <c r="L41" s="80">
        <f t="shared" si="7"/>
        <v>0</v>
      </c>
      <c r="M41" s="80">
        <f>'2b.  Complex Form Data Entry'!I87</f>
        <v>0</v>
      </c>
      <c r="N41" s="80">
        <f>'2b.  Complex Form Data Entry'!J87</f>
        <v>0</v>
      </c>
      <c r="O41" s="80">
        <f t="shared" si="5"/>
        <v>0</v>
      </c>
      <c r="P41" s="80">
        <f>'2b.  Complex Form Data Entry'!K87</f>
        <v>0</v>
      </c>
      <c r="Q41" s="80">
        <f>'2b.  Complex Form Data Entry'!L87</f>
        <v>0</v>
      </c>
      <c r="R41" s="80">
        <f t="shared" si="6"/>
        <v>0</v>
      </c>
      <c r="S41" s="83">
        <f>'2b.  Complex Form Data Entry'!M87</f>
        <v>0</v>
      </c>
      <c r="T41" s="12"/>
    </row>
    <row r="42" spans="1:20" ht="13.5" customHeight="1">
      <c r="A42" s="16"/>
      <c r="B42" s="463" t="s">
        <v>26</v>
      </c>
      <c r="C42" s="464"/>
      <c r="D42" s="45"/>
      <c r="E42" s="45"/>
      <c r="F42" s="45"/>
      <c r="G42" s="45"/>
      <c r="H42" s="200" t="str">
        <f>IF('2b.  Complex Form Data Entry'!E88="", "  ", '2b.  Complex Form Data Entry'!E88)</f>
        <v xml:space="preserve">  </v>
      </c>
      <c r="I42" s="80">
        <f>'2b.  Complex Form Data Entry'!N88</f>
        <v>0</v>
      </c>
      <c r="J42" s="80">
        <f>'2b.  Complex Form Data Entry'!G88</f>
        <v>0</v>
      </c>
      <c r="K42" s="80">
        <f>'2b.  Complex Form Data Entry'!H88</f>
        <v>0</v>
      </c>
      <c r="L42" s="80">
        <f t="shared" si="7"/>
        <v>0</v>
      </c>
      <c r="M42" s="80">
        <f>'2b.  Complex Form Data Entry'!I88</f>
        <v>0</v>
      </c>
      <c r="N42" s="80">
        <f>'2b.  Complex Form Data Entry'!J88</f>
        <v>0</v>
      </c>
      <c r="O42" s="80">
        <f t="shared" si="5"/>
        <v>0</v>
      </c>
      <c r="P42" s="80">
        <f>'2b.  Complex Form Data Entry'!K88</f>
        <v>0</v>
      </c>
      <c r="Q42" s="80">
        <f>'2b.  Complex Form Data Entry'!L88</f>
        <v>0</v>
      </c>
      <c r="R42" s="80">
        <f t="shared" si="6"/>
        <v>0</v>
      </c>
      <c r="S42" s="83">
        <f>'2b.  Complex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201"/>
      <c r="I43" s="63">
        <f t="shared" ref="I43:S43" si="8">SUM(I36:I42)</f>
        <v>0</v>
      </c>
      <c r="J43" s="63">
        <f t="shared" si="8"/>
        <v>0</v>
      </c>
      <c r="K43" s="63">
        <f t="shared" si="8"/>
        <v>0</v>
      </c>
      <c r="L43" s="63">
        <f t="shared" si="7"/>
        <v>0</v>
      </c>
      <c r="M43" s="63">
        <f t="shared" si="8"/>
        <v>0</v>
      </c>
      <c r="N43" s="63">
        <f t="shared" si="8"/>
        <v>0</v>
      </c>
      <c r="O43" s="63">
        <f t="shared" si="5"/>
        <v>0</v>
      </c>
      <c r="P43" s="63">
        <f t="shared" ref="P43:Q43" si="9">SUM(P36:P42)</f>
        <v>0</v>
      </c>
      <c r="Q43" s="63">
        <f t="shared" si="9"/>
        <v>0</v>
      </c>
      <c r="R43" s="63">
        <f t="shared" si="6"/>
        <v>0</v>
      </c>
      <c r="S43" s="64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6"/>
      <c r="I44" s="47"/>
      <c r="J44" s="24"/>
      <c r="K44" s="24"/>
      <c r="L44" s="24"/>
      <c r="M44" s="24"/>
      <c r="N44" s="24"/>
      <c r="O44" s="24"/>
      <c r="P44" s="24"/>
      <c r="Q44" s="24"/>
      <c r="R44" s="301"/>
      <c r="S44" s="25"/>
      <c r="T44" s="12"/>
    </row>
    <row r="45" spans="1:20" ht="13.5">
      <c r="A45" s="460" t="str">
        <f>IF('2b.  Complex Form Data Entry'!E91="", "   ", '2b.  Complex Form Data Entry'!E91)</f>
        <v xml:space="preserve">   </v>
      </c>
      <c r="B45" s="461"/>
      <c r="C45" s="462"/>
      <c r="D45" s="17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9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7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9" t="str">
        <f>IF('2b.  Complex Form Data Entry'!I91="", "   ", '2b.  Complex Form Data Entry'!I91)</f>
        <v xml:space="preserve"> </v>
      </c>
      <c r="H45" s="198"/>
      <c r="I45" s="48"/>
      <c r="J45" s="38"/>
      <c r="K45" s="38"/>
      <c r="L45" s="38"/>
      <c r="M45" s="38"/>
      <c r="N45" s="38"/>
      <c r="O45" s="38"/>
      <c r="P45" s="38"/>
      <c r="Q45" s="38"/>
      <c r="R45" s="302"/>
      <c r="S45" s="39"/>
      <c r="T45" s="12"/>
    </row>
    <row r="46" spans="1:20" ht="13.5" customHeight="1">
      <c r="A46" s="19"/>
      <c r="B46" s="50" t="s">
        <v>21</v>
      </c>
      <c r="C46" s="20"/>
      <c r="D46" s="45"/>
      <c r="E46" s="45"/>
      <c r="F46" s="45"/>
      <c r="G46" s="45"/>
      <c r="H46" s="200" t="str">
        <f>IF('2b.  Complex Form Data Entry'!E93="", "  ", '2b.  Complex Form Data Entry'!E93)</f>
        <v xml:space="preserve">  </v>
      </c>
      <c r="I46" s="81">
        <f>'2b.  Complex Form Data Entry'!N93</f>
        <v>0</v>
      </c>
      <c r="J46" s="81">
        <f>'2b.  Complex Form Data Entry'!G93</f>
        <v>0</v>
      </c>
      <c r="K46" s="81">
        <f>'2b.  Complex Form Data Entry'!H93</f>
        <v>0</v>
      </c>
      <c r="L46" s="80">
        <f t="shared" ref="L46:L95" si="10">J46+K46</f>
        <v>0</v>
      </c>
      <c r="M46" s="81">
        <f>'2b.  Complex Form Data Entry'!I93</f>
        <v>0</v>
      </c>
      <c r="N46" s="81">
        <f>'2b.  Complex Form Data Entry'!J93</f>
        <v>0</v>
      </c>
      <c r="O46" s="80">
        <f t="shared" ref="O46:O95" si="11">M46+N46</f>
        <v>0</v>
      </c>
      <c r="P46" s="81">
        <f>'2b.  Complex Form Data Entry'!K93</f>
        <v>0</v>
      </c>
      <c r="Q46" s="81">
        <f>'2b.  Complex Form Data Entry'!L93</f>
        <v>0</v>
      </c>
      <c r="R46" s="80">
        <f t="shared" ref="R46:R95" si="12">P46+Q46</f>
        <v>0</v>
      </c>
      <c r="S46" s="83">
        <f>'2b.  Complex Form Data Entry'!M93</f>
        <v>0</v>
      </c>
      <c r="T46" s="12"/>
    </row>
    <row r="47" spans="1:20" ht="13.5" customHeight="1">
      <c r="A47" s="19"/>
      <c r="B47" s="50" t="s">
        <v>25</v>
      </c>
      <c r="C47" s="20"/>
      <c r="D47" s="45"/>
      <c r="E47" s="45"/>
      <c r="F47" s="45"/>
      <c r="G47" s="45"/>
      <c r="H47" s="200" t="str">
        <f>IF('2b.  Complex Form Data Entry'!E94="", "  ", '2b.  Complex Form Data Entry'!E94)</f>
        <v xml:space="preserve">  </v>
      </c>
      <c r="I47" s="81">
        <f>'2b.  Complex Form Data Entry'!N94</f>
        <v>0</v>
      </c>
      <c r="J47" s="81">
        <f>'2b.  Complex Form Data Entry'!G94</f>
        <v>0</v>
      </c>
      <c r="K47" s="81">
        <f>'2b.  Complex Form Data Entry'!H94</f>
        <v>0</v>
      </c>
      <c r="L47" s="80">
        <f t="shared" si="10"/>
        <v>0</v>
      </c>
      <c r="M47" s="81">
        <f>'2b.  Complex Form Data Entry'!I94</f>
        <v>0</v>
      </c>
      <c r="N47" s="81">
        <f>'2b.  Complex Form Data Entry'!J94</f>
        <v>0</v>
      </c>
      <c r="O47" s="80">
        <f t="shared" si="11"/>
        <v>0</v>
      </c>
      <c r="P47" s="81">
        <f>'2b.  Complex Form Data Entry'!K94</f>
        <v>0</v>
      </c>
      <c r="Q47" s="81">
        <f>'2b.  Complex Form Data Entry'!L94</f>
        <v>0</v>
      </c>
      <c r="R47" s="80">
        <f t="shared" si="12"/>
        <v>0</v>
      </c>
      <c r="S47" s="83">
        <f>'2b.  Complex Form Data Entry'!M94</f>
        <v>0</v>
      </c>
      <c r="T47" s="12"/>
    </row>
    <row r="48" spans="1:20" ht="13.5" customHeight="1">
      <c r="A48" s="19"/>
      <c r="B48" s="50" t="s">
        <v>53</v>
      </c>
      <c r="C48" s="20"/>
      <c r="D48" s="45"/>
      <c r="E48" s="45"/>
      <c r="F48" s="45"/>
      <c r="G48" s="45"/>
      <c r="H48" s="200" t="str">
        <f>IF('2b.  Complex Form Data Entry'!E95="", "  ", '2b.  Complex Form Data Entry'!E95)</f>
        <v xml:space="preserve">  </v>
      </c>
      <c r="I48" s="81">
        <f>'2b.  Complex Form Data Entry'!N95</f>
        <v>0</v>
      </c>
      <c r="J48" s="81">
        <f>'2b.  Complex Form Data Entry'!G95</f>
        <v>0</v>
      </c>
      <c r="K48" s="81">
        <f>'2b.  Complex Form Data Entry'!H95</f>
        <v>0</v>
      </c>
      <c r="L48" s="80">
        <f t="shared" si="10"/>
        <v>0</v>
      </c>
      <c r="M48" s="81">
        <f>'2b.  Complex Form Data Entry'!I95</f>
        <v>0</v>
      </c>
      <c r="N48" s="81">
        <f>'2b.  Complex Form Data Entry'!J95</f>
        <v>0</v>
      </c>
      <c r="O48" s="80">
        <f t="shared" si="11"/>
        <v>0</v>
      </c>
      <c r="P48" s="81">
        <f>'2b.  Complex Form Data Entry'!K95</f>
        <v>0</v>
      </c>
      <c r="Q48" s="81">
        <f>'2b.  Complex Form Data Entry'!L95</f>
        <v>0</v>
      </c>
      <c r="R48" s="80">
        <f t="shared" si="12"/>
        <v>0</v>
      </c>
      <c r="S48" s="83">
        <f>'2b.  Complex Form Data Entry'!M95</f>
        <v>0</v>
      </c>
      <c r="T48" s="12"/>
    </row>
    <row r="49" spans="1:20" ht="13.5" customHeight="1">
      <c r="A49" s="19"/>
      <c r="B49" s="447" t="s">
        <v>55</v>
      </c>
      <c r="C49" s="448"/>
      <c r="D49" s="45"/>
      <c r="E49" s="45"/>
      <c r="F49" s="45"/>
      <c r="G49" s="45"/>
      <c r="H49" s="200" t="str">
        <f>IF('2b.  Complex Form Data Entry'!E96="", "  ", '2b.  Complex Form Data Entry'!E96)</f>
        <v xml:space="preserve">  </v>
      </c>
      <c r="I49" s="81">
        <f>'2b.  Complex Form Data Entry'!N96</f>
        <v>0</v>
      </c>
      <c r="J49" s="81">
        <f>'2b.  Complex Form Data Entry'!G96</f>
        <v>0</v>
      </c>
      <c r="K49" s="81">
        <f>'2b.  Complex Form Data Entry'!H96</f>
        <v>0</v>
      </c>
      <c r="L49" s="80">
        <f t="shared" si="10"/>
        <v>0</v>
      </c>
      <c r="M49" s="81">
        <f>'2b.  Complex Form Data Entry'!I96</f>
        <v>0</v>
      </c>
      <c r="N49" s="81">
        <f>'2b.  Complex Form Data Entry'!J96</f>
        <v>0</v>
      </c>
      <c r="O49" s="80">
        <f t="shared" si="11"/>
        <v>0</v>
      </c>
      <c r="P49" s="81">
        <f>'2b.  Complex Form Data Entry'!K96</f>
        <v>0</v>
      </c>
      <c r="Q49" s="81">
        <f>'2b.  Complex Form Data Entry'!L96</f>
        <v>0</v>
      </c>
      <c r="R49" s="80">
        <f t="shared" si="12"/>
        <v>0</v>
      </c>
      <c r="S49" s="83">
        <f>'2b.  Complex Form Data Entry'!M96</f>
        <v>0</v>
      </c>
      <c r="T49" s="12"/>
    </row>
    <row r="50" spans="1:20" ht="13.5" customHeight="1">
      <c r="A50" s="19"/>
      <c r="B50" s="449" t="s">
        <v>56</v>
      </c>
      <c r="C50" s="450"/>
      <c r="D50" s="45"/>
      <c r="E50" s="45"/>
      <c r="F50" s="45"/>
      <c r="G50" s="45"/>
      <c r="H50" s="200" t="str">
        <f>IF('2b.  Complex Form Data Entry'!E97="", "  ", '2b.  Complex Form Data Entry'!E97)</f>
        <v xml:space="preserve">  </v>
      </c>
      <c r="I50" s="81">
        <f>'2b.  Complex Form Data Entry'!N97</f>
        <v>0</v>
      </c>
      <c r="J50" s="81">
        <f>'2b.  Complex Form Data Entry'!G97</f>
        <v>0</v>
      </c>
      <c r="K50" s="81">
        <f>'2b.  Complex Form Data Entry'!H97</f>
        <v>0</v>
      </c>
      <c r="L50" s="80">
        <f t="shared" si="10"/>
        <v>0</v>
      </c>
      <c r="M50" s="81">
        <f>'2b.  Complex Form Data Entry'!I97</f>
        <v>0</v>
      </c>
      <c r="N50" s="81">
        <f>'2b.  Complex Form Data Entry'!J97</f>
        <v>0</v>
      </c>
      <c r="O50" s="80">
        <f t="shared" si="11"/>
        <v>0</v>
      </c>
      <c r="P50" s="81">
        <f>'2b.  Complex Form Data Entry'!K97</f>
        <v>0</v>
      </c>
      <c r="Q50" s="81">
        <f>'2b.  Complex Form Data Entry'!L97</f>
        <v>0</v>
      </c>
      <c r="R50" s="80">
        <f t="shared" si="12"/>
        <v>0</v>
      </c>
      <c r="S50" s="83">
        <f>'2b.  Complex Form Data Entry'!M97</f>
        <v>0</v>
      </c>
      <c r="T50" s="12"/>
    </row>
    <row r="51" spans="1:20" ht="13.5" customHeight="1">
      <c r="A51" s="19"/>
      <c r="B51" s="447" t="s">
        <v>57</v>
      </c>
      <c r="C51" s="448"/>
      <c r="D51" s="45"/>
      <c r="E51" s="45"/>
      <c r="F51" s="45"/>
      <c r="G51" s="45"/>
      <c r="H51" s="200" t="str">
        <f>IF('2b.  Complex Form Data Entry'!E98="", "  ", '2b.  Complex Form Data Entry'!E98)</f>
        <v xml:space="preserve">  </v>
      </c>
      <c r="I51" s="81">
        <f>'2b.  Complex Form Data Entry'!N98</f>
        <v>0</v>
      </c>
      <c r="J51" s="81">
        <f>'2b.  Complex Form Data Entry'!G98</f>
        <v>0</v>
      </c>
      <c r="K51" s="81">
        <f>'2b.  Complex Form Data Entry'!H98</f>
        <v>0</v>
      </c>
      <c r="L51" s="80">
        <f t="shared" si="10"/>
        <v>0</v>
      </c>
      <c r="M51" s="81">
        <f>'2b.  Complex Form Data Entry'!I98</f>
        <v>0</v>
      </c>
      <c r="N51" s="81">
        <f>'2b.  Complex Form Data Entry'!J98</f>
        <v>0</v>
      </c>
      <c r="O51" s="80">
        <f t="shared" si="11"/>
        <v>0</v>
      </c>
      <c r="P51" s="81">
        <f>'2b.  Complex Form Data Entry'!K98</f>
        <v>0</v>
      </c>
      <c r="Q51" s="81">
        <f>'2b.  Complex Form Data Entry'!L98</f>
        <v>0</v>
      </c>
      <c r="R51" s="80">
        <f t="shared" si="12"/>
        <v>0</v>
      </c>
      <c r="S51" s="83">
        <f>'2b.  Complex Form Data Entry'!M98</f>
        <v>0</v>
      </c>
      <c r="T51" s="12"/>
    </row>
    <row r="52" spans="1:20" ht="13.5" customHeight="1">
      <c r="A52" s="19"/>
      <c r="B52" s="463" t="s">
        <v>26</v>
      </c>
      <c r="C52" s="464"/>
      <c r="D52" s="45"/>
      <c r="E52" s="45"/>
      <c r="F52" s="45"/>
      <c r="G52" s="45"/>
      <c r="H52" s="200" t="str">
        <f>IF('2b.  Complex Form Data Entry'!E99="", "  ", '2b.  Complex Form Data Entry'!E99)</f>
        <v xml:space="preserve">  </v>
      </c>
      <c r="I52" s="81">
        <f>'2b.  Complex Form Data Entry'!N99</f>
        <v>0</v>
      </c>
      <c r="J52" s="81">
        <f>'2b.  Complex Form Data Entry'!G99</f>
        <v>0</v>
      </c>
      <c r="K52" s="81">
        <f>'2b.  Complex Form Data Entry'!H99</f>
        <v>0</v>
      </c>
      <c r="L52" s="80">
        <f t="shared" si="10"/>
        <v>0</v>
      </c>
      <c r="M52" s="81">
        <f>'2b.  Complex Form Data Entry'!I99</f>
        <v>0</v>
      </c>
      <c r="N52" s="81">
        <f>'2b.  Complex Form Data Entry'!J99</f>
        <v>0</v>
      </c>
      <c r="O52" s="80">
        <f t="shared" si="11"/>
        <v>0</v>
      </c>
      <c r="P52" s="81">
        <f>'2b.  Complex Form Data Entry'!K99</f>
        <v>0</v>
      </c>
      <c r="Q52" s="81">
        <f>'2b.  Complex Form Data Entry'!L99</f>
        <v>0</v>
      </c>
      <c r="R52" s="80">
        <f t="shared" si="12"/>
        <v>0</v>
      </c>
      <c r="S52" s="83">
        <f>'2b.  Complex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201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202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>
      <c r="A55" s="460" t="str">
        <f>IF('2b.  Complex Form Data Entry'!E102="", "   ", '2b.  Complex Form Data Entry'!E102)</f>
        <v xml:space="preserve">   </v>
      </c>
      <c r="B55" s="461"/>
      <c r="C55" s="462"/>
      <c r="D55" s="17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9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7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9" t="str">
        <f>IF('2b.  Complex Form Data Entry'!I102="", "   ", '2b.  Complex Form Data Entry'!I102)</f>
        <v xml:space="preserve"> </v>
      </c>
      <c r="H55" s="198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customHeight="1">
      <c r="A56" s="19"/>
      <c r="B56" s="50" t="s">
        <v>21</v>
      </c>
      <c r="C56" s="20"/>
      <c r="D56" s="45"/>
      <c r="E56" s="45"/>
      <c r="F56" s="45"/>
      <c r="G56" s="45"/>
      <c r="H56" s="200" t="str">
        <f>IF('2b.  Complex Form Data Entry'!E104="", "  ", '2b.  Complex Form Data Entry'!E104)</f>
        <v xml:space="preserve">  </v>
      </c>
      <c r="I56" s="81">
        <f>'2b.  Complex Form Data Entry'!N104</f>
        <v>0</v>
      </c>
      <c r="J56" s="81">
        <f>'2b.  Complex Form Data Entry'!G104</f>
        <v>0</v>
      </c>
      <c r="K56" s="81">
        <f>'2b.  Complex Form Data Entry'!H104</f>
        <v>0</v>
      </c>
      <c r="L56" s="80">
        <f t="shared" si="10"/>
        <v>0</v>
      </c>
      <c r="M56" s="81">
        <f>'2b.  Complex Form Data Entry'!I104</f>
        <v>0</v>
      </c>
      <c r="N56" s="81">
        <f>'2b.  Complex Form Data Entry'!J104</f>
        <v>0</v>
      </c>
      <c r="O56" s="80">
        <f t="shared" si="11"/>
        <v>0</v>
      </c>
      <c r="P56" s="81">
        <f>'2b.  Complex Form Data Entry'!K104</f>
        <v>0</v>
      </c>
      <c r="Q56" s="81">
        <f>'2b.  Complex Form Data Entry'!L104</f>
        <v>0</v>
      </c>
      <c r="R56" s="80">
        <f t="shared" si="12"/>
        <v>0</v>
      </c>
      <c r="S56" s="83">
        <f>'2b.  Complex Form Data Entry'!M104</f>
        <v>0</v>
      </c>
      <c r="T56" s="12"/>
    </row>
    <row r="57" spans="1:20" ht="13.5" customHeight="1">
      <c r="A57" s="19"/>
      <c r="B57" s="50" t="s">
        <v>25</v>
      </c>
      <c r="C57" s="20"/>
      <c r="D57" s="45"/>
      <c r="E57" s="45"/>
      <c r="F57" s="45"/>
      <c r="G57" s="45"/>
      <c r="H57" s="200" t="str">
        <f>IF('2b.  Complex Form Data Entry'!E105="", "  ", '2b.  Complex Form Data Entry'!E105)</f>
        <v xml:space="preserve">  </v>
      </c>
      <c r="I57" s="81">
        <f>'2b.  Complex Form Data Entry'!N105</f>
        <v>0</v>
      </c>
      <c r="J57" s="81">
        <f>'2b.  Complex Form Data Entry'!G105</f>
        <v>0</v>
      </c>
      <c r="K57" s="81">
        <f>'2b.  Complex Form Data Entry'!H105</f>
        <v>0</v>
      </c>
      <c r="L57" s="80">
        <f t="shared" si="10"/>
        <v>0</v>
      </c>
      <c r="M57" s="81">
        <f>'2b.  Complex Form Data Entry'!I105</f>
        <v>0</v>
      </c>
      <c r="N57" s="81">
        <f>'2b.  Complex Form Data Entry'!J105</f>
        <v>0</v>
      </c>
      <c r="O57" s="80">
        <f t="shared" si="11"/>
        <v>0</v>
      </c>
      <c r="P57" s="81">
        <f>'2b.  Complex Form Data Entry'!K105</f>
        <v>0</v>
      </c>
      <c r="Q57" s="81">
        <f>'2b.  Complex Form Data Entry'!L105</f>
        <v>0</v>
      </c>
      <c r="R57" s="80">
        <f t="shared" si="12"/>
        <v>0</v>
      </c>
      <c r="S57" s="83">
        <f>'2b.  Complex Form Data Entry'!M105</f>
        <v>0</v>
      </c>
      <c r="T57" s="12"/>
    </row>
    <row r="58" spans="1:20" ht="13.5" customHeight="1">
      <c r="A58" s="19"/>
      <c r="B58" s="50" t="s">
        <v>53</v>
      </c>
      <c r="C58" s="20"/>
      <c r="D58" s="45"/>
      <c r="E58" s="45"/>
      <c r="F58" s="45"/>
      <c r="G58" s="45"/>
      <c r="H58" s="200" t="str">
        <f>IF('2b.  Complex Form Data Entry'!E106="", "  ", '2b.  Complex Form Data Entry'!E106)</f>
        <v xml:space="preserve">  </v>
      </c>
      <c r="I58" s="81">
        <f>'2b.  Complex Form Data Entry'!N106</f>
        <v>0</v>
      </c>
      <c r="J58" s="81">
        <f>'2b.  Complex Form Data Entry'!G106</f>
        <v>0</v>
      </c>
      <c r="K58" s="81">
        <f>'2b.  Complex Form Data Entry'!H106</f>
        <v>0</v>
      </c>
      <c r="L58" s="80">
        <f t="shared" si="10"/>
        <v>0</v>
      </c>
      <c r="M58" s="81">
        <f>'2b.  Complex Form Data Entry'!I106</f>
        <v>0</v>
      </c>
      <c r="N58" s="81">
        <f>'2b.  Complex Form Data Entry'!J106</f>
        <v>0</v>
      </c>
      <c r="O58" s="80">
        <f t="shared" si="11"/>
        <v>0</v>
      </c>
      <c r="P58" s="81">
        <f>'2b.  Complex Form Data Entry'!K106</f>
        <v>0</v>
      </c>
      <c r="Q58" s="81">
        <f>'2b.  Complex Form Data Entry'!L106</f>
        <v>0</v>
      </c>
      <c r="R58" s="80">
        <f t="shared" si="12"/>
        <v>0</v>
      </c>
      <c r="S58" s="83">
        <f>'2b.  Complex Form Data Entry'!M106</f>
        <v>0</v>
      </c>
      <c r="T58" s="12"/>
    </row>
    <row r="59" spans="1:20" ht="13.5" customHeight="1">
      <c r="A59" s="19"/>
      <c r="B59" s="447" t="s">
        <v>55</v>
      </c>
      <c r="C59" s="448"/>
      <c r="D59" s="45"/>
      <c r="E59" s="45"/>
      <c r="F59" s="45"/>
      <c r="G59" s="45"/>
      <c r="H59" s="200" t="str">
        <f>IF('2b.  Complex Form Data Entry'!E107="", "  ", '2b.  Complex Form Data Entry'!E107)</f>
        <v xml:space="preserve">  </v>
      </c>
      <c r="I59" s="81">
        <f>'2b.  Complex Form Data Entry'!N107</f>
        <v>0</v>
      </c>
      <c r="J59" s="81">
        <f>'2b.  Complex Form Data Entry'!G107</f>
        <v>0</v>
      </c>
      <c r="K59" s="81">
        <f>'2b.  Complex Form Data Entry'!H107</f>
        <v>0</v>
      </c>
      <c r="L59" s="80">
        <f t="shared" si="10"/>
        <v>0</v>
      </c>
      <c r="M59" s="81">
        <f>'2b.  Complex Form Data Entry'!I107</f>
        <v>0</v>
      </c>
      <c r="N59" s="81">
        <f>'2b.  Complex Form Data Entry'!J107</f>
        <v>0</v>
      </c>
      <c r="O59" s="80">
        <f t="shared" si="11"/>
        <v>0</v>
      </c>
      <c r="P59" s="81">
        <f>'2b.  Complex Form Data Entry'!K107</f>
        <v>0</v>
      </c>
      <c r="Q59" s="81">
        <f>'2b.  Complex Form Data Entry'!L107</f>
        <v>0</v>
      </c>
      <c r="R59" s="80">
        <f t="shared" si="12"/>
        <v>0</v>
      </c>
      <c r="S59" s="83">
        <f>'2b.  Complex Form Data Entry'!M107</f>
        <v>0</v>
      </c>
      <c r="T59" s="12"/>
    </row>
    <row r="60" spans="1:20" ht="13.5" customHeight="1">
      <c r="A60" s="19"/>
      <c r="B60" s="449" t="s">
        <v>56</v>
      </c>
      <c r="C60" s="450"/>
      <c r="D60" s="45"/>
      <c r="E60" s="45"/>
      <c r="F60" s="45"/>
      <c r="G60" s="45"/>
      <c r="H60" s="200" t="str">
        <f>IF('2b.  Complex Form Data Entry'!E108="", "  ", '2b.  Complex Form Data Entry'!E108)</f>
        <v xml:space="preserve">  </v>
      </c>
      <c r="I60" s="81">
        <f>'2b.  Complex Form Data Entry'!N108</f>
        <v>0</v>
      </c>
      <c r="J60" s="81">
        <f>'2b.  Complex Form Data Entry'!G108</f>
        <v>0</v>
      </c>
      <c r="K60" s="81">
        <f>'2b.  Complex Form Data Entry'!H108</f>
        <v>0</v>
      </c>
      <c r="L60" s="80">
        <f t="shared" si="10"/>
        <v>0</v>
      </c>
      <c r="M60" s="81">
        <f>'2b.  Complex Form Data Entry'!I108</f>
        <v>0</v>
      </c>
      <c r="N60" s="81">
        <f>'2b.  Complex Form Data Entry'!J108</f>
        <v>0</v>
      </c>
      <c r="O60" s="80">
        <f t="shared" si="11"/>
        <v>0</v>
      </c>
      <c r="P60" s="81">
        <f>'2b.  Complex Form Data Entry'!K108</f>
        <v>0</v>
      </c>
      <c r="Q60" s="81">
        <f>'2b.  Complex Form Data Entry'!L108</f>
        <v>0</v>
      </c>
      <c r="R60" s="80">
        <f t="shared" si="12"/>
        <v>0</v>
      </c>
      <c r="S60" s="83">
        <f>'2b.  Complex Form Data Entry'!M108</f>
        <v>0</v>
      </c>
      <c r="T60" s="12"/>
    </row>
    <row r="61" spans="1:20" ht="13.5" customHeight="1">
      <c r="A61" s="19"/>
      <c r="B61" s="447" t="s">
        <v>57</v>
      </c>
      <c r="C61" s="448"/>
      <c r="D61" s="45"/>
      <c r="E61" s="45"/>
      <c r="F61" s="45"/>
      <c r="G61" s="45"/>
      <c r="H61" s="200" t="str">
        <f>IF('2b.  Complex Form Data Entry'!E109="", "  ", '2b.  Complex Form Data Entry'!E109)</f>
        <v xml:space="preserve">  </v>
      </c>
      <c r="I61" s="81">
        <f>'2b.  Complex Form Data Entry'!N109</f>
        <v>0</v>
      </c>
      <c r="J61" s="81">
        <f>'2b.  Complex Form Data Entry'!G109</f>
        <v>0</v>
      </c>
      <c r="K61" s="81">
        <f>'2b.  Complex Form Data Entry'!H109</f>
        <v>0</v>
      </c>
      <c r="L61" s="80">
        <f t="shared" si="10"/>
        <v>0</v>
      </c>
      <c r="M61" s="81">
        <f>'2b.  Complex Form Data Entry'!I109</f>
        <v>0</v>
      </c>
      <c r="N61" s="81">
        <f>'2b.  Complex Form Data Entry'!J109</f>
        <v>0</v>
      </c>
      <c r="O61" s="80">
        <f t="shared" si="11"/>
        <v>0</v>
      </c>
      <c r="P61" s="81">
        <f>'2b.  Complex Form Data Entry'!K109</f>
        <v>0</v>
      </c>
      <c r="Q61" s="81">
        <f>'2b.  Complex Form Data Entry'!L109</f>
        <v>0</v>
      </c>
      <c r="R61" s="80">
        <f t="shared" si="12"/>
        <v>0</v>
      </c>
      <c r="S61" s="83">
        <f>'2b.  Complex Form Data Entry'!M109</f>
        <v>0</v>
      </c>
      <c r="T61" s="12"/>
    </row>
    <row r="62" spans="1:20" ht="13.5" customHeight="1">
      <c r="A62" s="19"/>
      <c r="B62" s="463" t="s">
        <v>26</v>
      </c>
      <c r="C62" s="464"/>
      <c r="D62" s="45"/>
      <c r="E62" s="45"/>
      <c r="F62" s="45"/>
      <c r="G62" s="45"/>
      <c r="H62" s="200" t="str">
        <f>IF('2b.  Complex Form Data Entry'!E110="", "  ", '2b.  Complex Form Data Entry'!E110)</f>
        <v xml:space="preserve">  </v>
      </c>
      <c r="I62" s="81">
        <f>'2b.  Complex Form Data Entry'!N110</f>
        <v>0</v>
      </c>
      <c r="J62" s="81">
        <f>'2b.  Complex Form Data Entry'!G110</f>
        <v>0</v>
      </c>
      <c r="K62" s="81">
        <f>'2b.  Complex Form Data Entry'!H110</f>
        <v>0</v>
      </c>
      <c r="L62" s="80">
        <f t="shared" si="10"/>
        <v>0</v>
      </c>
      <c r="M62" s="81">
        <f>'2b.  Complex Form Data Entry'!I110</f>
        <v>0</v>
      </c>
      <c r="N62" s="81">
        <f>'2b.  Complex Form Data Entry'!J110</f>
        <v>0</v>
      </c>
      <c r="O62" s="80">
        <f t="shared" si="11"/>
        <v>0</v>
      </c>
      <c r="P62" s="81">
        <f>'2b.  Complex Form Data Entry'!K110</f>
        <v>0</v>
      </c>
      <c r="Q62" s="81">
        <f>'2b.  Complex Form Data Entry'!L110</f>
        <v>0</v>
      </c>
      <c r="R62" s="80">
        <f t="shared" si="12"/>
        <v>0</v>
      </c>
      <c r="S62" s="83">
        <f>'2b.  Complex Form Data Entry'!M110</f>
        <v>0</v>
      </c>
      <c r="T62" s="12"/>
    </row>
    <row r="63" spans="1:20" ht="13.5">
      <c r="A63" s="26"/>
      <c r="B63" s="27"/>
      <c r="C63" s="28" t="s">
        <v>12</v>
      </c>
      <c r="D63" s="29"/>
      <c r="E63" s="29"/>
      <c r="F63" s="29"/>
      <c r="G63" s="29"/>
      <c r="H63" s="201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63">
        <f t="shared" si="10"/>
        <v>0</v>
      </c>
      <c r="M63" s="63">
        <f t="shared" si="15"/>
        <v>0</v>
      </c>
      <c r="N63" s="63">
        <f t="shared" si="15"/>
        <v>0</v>
      </c>
      <c r="O63" s="63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63">
        <f t="shared" si="12"/>
        <v>0</v>
      </c>
      <c r="S63" s="64">
        <f t="shared" si="15"/>
        <v>0</v>
      </c>
      <c r="T63" s="12"/>
    </row>
    <row r="64" spans="1:20" ht="3" customHeight="1">
      <c r="A64" s="57"/>
      <c r="B64" s="58"/>
      <c r="C64" s="2"/>
      <c r="D64" s="23"/>
      <c r="E64" s="23"/>
      <c r="F64" s="23"/>
      <c r="G64" s="23"/>
      <c r="H64" s="202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>
      <c r="A65" s="460" t="str">
        <f>IF('2b.  Complex Form Data Entry'!E113="", "   ", '2b.  Complex Form Data Entry'!E113)</f>
        <v xml:space="preserve">   </v>
      </c>
      <c r="B65" s="461"/>
      <c r="C65" s="462"/>
      <c r="D65" s="17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9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7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9" t="str">
        <f>IF('2b.  Complex Form Data Entry'!I113="", "   ", '2b.  Complex Form Data Entry'!I113)</f>
        <v xml:space="preserve"> </v>
      </c>
      <c r="H65" s="198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customHeight="1">
      <c r="A66" s="19"/>
      <c r="B66" s="50" t="s">
        <v>21</v>
      </c>
      <c r="C66" s="20"/>
      <c r="D66" s="45"/>
      <c r="E66" s="45"/>
      <c r="F66" s="45"/>
      <c r="G66" s="45"/>
      <c r="H66" s="200" t="str">
        <f>IF('2b.  Complex Form Data Entry'!E115="", "  ", '2b.  Complex Form Data Entry'!E115)</f>
        <v xml:space="preserve">  </v>
      </c>
      <c r="I66" s="81">
        <f>'2b.  Complex Form Data Entry'!N115</f>
        <v>0</v>
      </c>
      <c r="J66" s="81">
        <f>'2b.  Complex Form Data Entry'!G115</f>
        <v>0</v>
      </c>
      <c r="K66" s="81">
        <f>'2b.  Complex Form Data Entry'!H115</f>
        <v>0</v>
      </c>
      <c r="L66" s="80">
        <f t="shared" si="10"/>
        <v>0</v>
      </c>
      <c r="M66" s="81">
        <f>'2b.  Complex Form Data Entry'!I115</f>
        <v>0</v>
      </c>
      <c r="N66" s="81">
        <f>'2b.  Complex Form Data Entry'!J115</f>
        <v>0</v>
      </c>
      <c r="O66" s="80">
        <f t="shared" si="11"/>
        <v>0</v>
      </c>
      <c r="P66" s="81">
        <f>'2b.  Complex Form Data Entry'!K115</f>
        <v>0</v>
      </c>
      <c r="Q66" s="81">
        <f>'2b.  Complex Form Data Entry'!L115</f>
        <v>0</v>
      </c>
      <c r="R66" s="80">
        <f t="shared" si="12"/>
        <v>0</v>
      </c>
      <c r="S66" s="83">
        <f>'2b.  Complex Form Data Entry'!M115</f>
        <v>0</v>
      </c>
      <c r="T66" s="12"/>
    </row>
    <row r="67" spans="1:20" ht="13.5" customHeight="1">
      <c r="A67" s="19"/>
      <c r="B67" s="50" t="s">
        <v>25</v>
      </c>
      <c r="C67" s="20"/>
      <c r="D67" s="45"/>
      <c r="E67" s="45"/>
      <c r="F67" s="45"/>
      <c r="G67" s="45"/>
      <c r="H67" s="200" t="str">
        <f>IF('2b.  Complex Form Data Entry'!E116="", "  ", '2b.  Complex Form Data Entry'!E116)</f>
        <v xml:space="preserve">  </v>
      </c>
      <c r="I67" s="81">
        <f>'2b.  Complex Form Data Entry'!N116</f>
        <v>0</v>
      </c>
      <c r="J67" s="81">
        <f>'2b.  Complex Form Data Entry'!G116</f>
        <v>0</v>
      </c>
      <c r="K67" s="81">
        <f>'2b.  Complex Form Data Entry'!H116</f>
        <v>0</v>
      </c>
      <c r="L67" s="80">
        <f t="shared" si="10"/>
        <v>0</v>
      </c>
      <c r="M67" s="81">
        <f>'2b.  Complex Form Data Entry'!I116</f>
        <v>0</v>
      </c>
      <c r="N67" s="81">
        <f>'2b.  Complex Form Data Entry'!J116</f>
        <v>0</v>
      </c>
      <c r="O67" s="80">
        <f t="shared" si="11"/>
        <v>0</v>
      </c>
      <c r="P67" s="81">
        <f>'2b.  Complex Form Data Entry'!K116</f>
        <v>0</v>
      </c>
      <c r="Q67" s="81">
        <f>'2b.  Complex Form Data Entry'!L116</f>
        <v>0</v>
      </c>
      <c r="R67" s="80">
        <f t="shared" si="12"/>
        <v>0</v>
      </c>
      <c r="S67" s="83">
        <f>'2b.  Complex Form Data Entry'!M116</f>
        <v>0</v>
      </c>
      <c r="T67" s="12"/>
    </row>
    <row r="68" spans="1:20" ht="13.5" customHeight="1">
      <c r="A68" s="19"/>
      <c r="B68" s="50" t="s">
        <v>53</v>
      </c>
      <c r="C68" s="20"/>
      <c r="D68" s="45"/>
      <c r="E68" s="45"/>
      <c r="F68" s="45"/>
      <c r="G68" s="45"/>
      <c r="H68" s="200" t="str">
        <f>IF('2b.  Complex Form Data Entry'!E117="", "  ", '2b.  Complex Form Data Entry'!E117)</f>
        <v xml:space="preserve">  </v>
      </c>
      <c r="I68" s="81">
        <f>'2b.  Complex Form Data Entry'!N117</f>
        <v>0</v>
      </c>
      <c r="J68" s="81">
        <f>'2b.  Complex Form Data Entry'!G117</f>
        <v>0</v>
      </c>
      <c r="K68" s="81">
        <f>'2b.  Complex Form Data Entry'!H117</f>
        <v>0</v>
      </c>
      <c r="L68" s="80">
        <f t="shared" si="10"/>
        <v>0</v>
      </c>
      <c r="M68" s="81">
        <f>'2b.  Complex Form Data Entry'!I117</f>
        <v>0</v>
      </c>
      <c r="N68" s="81">
        <f>'2b.  Complex Form Data Entry'!J117</f>
        <v>0</v>
      </c>
      <c r="O68" s="80">
        <f t="shared" si="11"/>
        <v>0</v>
      </c>
      <c r="P68" s="81">
        <f>'2b.  Complex Form Data Entry'!K117</f>
        <v>0</v>
      </c>
      <c r="Q68" s="81">
        <f>'2b.  Complex Form Data Entry'!L117</f>
        <v>0</v>
      </c>
      <c r="R68" s="80">
        <f t="shared" si="12"/>
        <v>0</v>
      </c>
      <c r="S68" s="83">
        <f>'2b.  Complex Form Data Entry'!M117</f>
        <v>0</v>
      </c>
      <c r="T68" s="12"/>
    </row>
    <row r="69" spans="1:20" ht="13.5" customHeight="1">
      <c r="A69" s="19"/>
      <c r="B69" s="447" t="s">
        <v>55</v>
      </c>
      <c r="C69" s="448"/>
      <c r="D69" s="45"/>
      <c r="E69" s="45"/>
      <c r="F69" s="45"/>
      <c r="G69" s="45"/>
      <c r="H69" s="200" t="str">
        <f>IF('2b.  Complex Form Data Entry'!E118="", "  ", '2b.  Complex Form Data Entry'!E118)</f>
        <v xml:space="preserve">  </v>
      </c>
      <c r="I69" s="81">
        <f>'2b.  Complex Form Data Entry'!N118</f>
        <v>0</v>
      </c>
      <c r="J69" s="81">
        <f>'2b.  Complex Form Data Entry'!G118</f>
        <v>0</v>
      </c>
      <c r="K69" s="81">
        <f>'2b.  Complex Form Data Entry'!H118</f>
        <v>0</v>
      </c>
      <c r="L69" s="80">
        <f t="shared" si="10"/>
        <v>0</v>
      </c>
      <c r="M69" s="81">
        <f>'2b.  Complex Form Data Entry'!I118</f>
        <v>0</v>
      </c>
      <c r="N69" s="81">
        <f>'2b.  Complex Form Data Entry'!J118</f>
        <v>0</v>
      </c>
      <c r="O69" s="80">
        <f t="shared" si="11"/>
        <v>0</v>
      </c>
      <c r="P69" s="81">
        <f>'2b.  Complex Form Data Entry'!K118</f>
        <v>0</v>
      </c>
      <c r="Q69" s="81">
        <f>'2b.  Complex Form Data Entry'!L118</f>
        <v>0</v>
      </c>
      <c r="R69" s="80">
        <f t="shared" si="12"/>
        <v>0</v>
      </c>
      <c r="S69" s="83">
        <f>'2b.  Complex Form Data Entry'!M118</f>
        <v>0</v>
      </c>
      <c r="T69" s="12"/>
    </row>
    <row r="70" spans="1:20" ht="13.5" customHeight="1">
      <c r="A70" s="19"/>
      <c r="B70" s="449" t="s">
        <v>56</v>
      </c>
      <c r="C70" s="450"/>
      <c r="D70" s="45"/>
      <c r="E70" s="45"/>
      <c r="F70" s="45"/>
      <c r="G70" s="45"/>
      <c r="H70" s="200" t="str">
        <f>IF('2b.  Complex Form Data Entry'!E119="", "  ", '2b.  Complex Form Data Entry'!E119)</f>
        <v xml:space="preserve">  </v>
      </c>
      <c r="I70" s="81">
        <f>'2b.  Complex Form Data Entry'!N119</f>
        <v>0</v>
      </c>
      <c r="J70" s="81">
        <f>'2b.  Complex Form Data Entry'!G119</f>
        <v>0</v>
      </c>
      <c r="K70" s="81">
        <f>'2b.  Complex Form Data Entry'!H119</f>
        <v>0</v>
      </c>
      <c r="L70" s="80">
        <f t="shared" si="10"/>
        <v>0</v>
      </c>
      <c r="M70" s="81">
        <f>'2b.  Complex Form Data Entry'!I119</f>
        <v>0</v>
      </c>
      <c r="N70" s="81">
        <f>'2b.  Complex Form Data Entry'!J119</f>
        <v>0</v>
      </c>
      <c r="O70" s="80">
        <f t="shared" si="11"/>
        <v>0</v>
      </c>
      <c r="P70" s="81">
        <f>'2b.  Complex Form Data Entry'!K119</f>
        <v>0</v>
      </c>
      <c r="Q70" s="81">
        <f>'2b.  Complex Form Data Entry'!L119</f>
        <v>0</v>
      </c>
      <c r="R70" s="80">
        <f t="shared" si="12"/>
        <v>0</v>
      </c>
      <c r="S70" s="83">
        <f>'2b.  Complex Form Data Entry'!M119</f>
        <v>0</v>
      </c>
      <c r="T70" s="12"/>
    </row>
    <row r="71" spans="1:20" ht="13.5" customHeight="1">
      <c r="A71" s="19"/>
      <c r="B71" s="447" t="s">
        <v>57</v>
      </c>
      <c r="C71" s="448"/>
      <c r="D71" s="45"/>
      <c r="E71" s="45"/>
      <c r="F71" s="45"/>
      <c r="G71" s="45"/>
      <c r="H71" s="200" t="str">
        <f>IF('2b.  Complex Form Data Entry'!E120="", "  ", '2b.  Complex Form Data Entry'!E120)</f>
        <v xml:space="preserve">  </v>
      </c>
      <c r="I71" s="81">
        <f>'2b.  Complex Form Data Entry'!N120</f>
        <v>0</v>
      </c>
      <c r="J71" s="81">
        <f>'2b.  Complex Form Data Entry'!G120</f>
        <v>0</v>
      </c>
      <c r="K71" s="81">
        <f>'2b.  Complex Form Data Entry'!H120</f>
        <v>0</v>
      </c>
      <c r="L71" s="80">
        <f t="shared" si="10"/>
        <v>0</v>
      </c>
      <c r="M71" s="81">
        <f>'2b.  Complex Form Data Entry'!I120</f>
        <v>0</v>
      </c>
      <c r="N71" s="81">
        <f>'2b.  Complex Form Data Entry'!J120</f>
        <v>0</v>
      </c>
      <c r="O71" s="80">
        <f t="shared" si="11"/>
        <v>0</v>
      </c>
      <c r="P71" s="81">
        <f>'2b.  Complex Form Data Entry'!K120</f>
        <v>0</v>
      </c>
      <c r="Q71" s="81">
        <f>'2b.  Complex Form Data Entry'!L120</f>
        <v>0</v>
      </c>
      <c r="R71" s="80">
        <f t="shared" si="12"/>
        <v>0</v>
      </c>
      <c r="S71" s="83">
        <f>'2b.  Complex Form Data Entry'!M120</f>
        <v>0</v>
      </c>
      <c r="T71" s="12"/>
    </row>
    <row r="72" spans="1:20" ht="13.5" customHeight="1">
      <c r="A72" s="19"/>
      <c r="B72" s="463" t="s">
        <v>26</v>
      </c>
      <c r="C72" s="464"/>
      <c r="D72" s="45"/>
      <c r="E72" s="45"/>
      <c r="F72" s="45"/>
      <c r="G72" s="45"/>
      <c r="H72" s="200" t="str">
        <f>IF('2b.  Complex Form Data Entry'!E121="", "  ", '2b.  Complex Form Data Entry'!E121)</f>
        <v xml:space="preserve">  </v>
      </c>
      <c r="I72" s="81">
        <f>'2b.  Complex Form Data Entry'!N121</f>
        <v>0</v>
      </c>
      <c r="J72" s="81">
        <f>'2b.  Complex Form Data Entry'!G121</f>
        <v>0</v>
      </c>
      <c r="K72" s="81">
        <f>'2b.  Complex Form Data Entry'!H121</f>
        <v>0</v>
      </c>
      <c r="L72" s="80">
        <f t="shared" si="10"/>
        <v>0</v>
      </c>
      <c r="M72" s="81">
        <f>'2b.  Complex Form Data Entry'!I121</f>
        <v>0</v>
      </c>
      <c r="N72" s="81">
        <f>'2b.  Complex Form Data Entry'!J121</f>
        <v>0</v>
      </c>
      <c r="O72" s="80">
        <f t="shared" si="11"/>
        <v>0</v>
      </c>
      <c r="P72" s="81">
        <f>'2b.  Complex Form Data Entry'!K121</f>
        <v>0</v>
      </c>
      <c r="Q72" s="81">
        <f>'2b.  Complex Form Data Entry'!L121</f>
        <v>0</v>
      </c>
      <c r="R72" s="80">
        <f t="shared" si="12"/>
        <v>0</v>
      </c>
      <c r="S72" s="83">
        <f>'2b.  Complex Form Data Entry'!M121</f>
        <v>0</v>
      </c>
      <c r="T72" s="12"/>
    </row>
    <row r="73" spans="1:20" ht="13.5">
      <c r="A73" s="26"/>
      <c r="B73" s="27"/>
      <c r="C73" s="28" t="s">
        <v>12</v>
      </c>
      <c r="D73" s="29"/>
      <c r="E73" s="29"/>
      <c r="F73" s="29"/>
      <c r="G73" s="29"/>
      <c r="H73" s="201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63">
        <f t="shared" si="10"/>
        <v>0</v>
      </c>
      <c r="M73" s="63">
        <f t="shared" si="17"/>
        <v>0</v>
      </c>
      <c r="N73" s="63">
        <f t="shared" si="17"/>
        <v>0</v>
      </c>
      <c r="O73" s="63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63">
        <f t="shared" si="12"/>
        <v>0</v>
      </c>
      <c r="S73" s="64">
        <f t="shared" si="17"/>
        <v>0</v>
      </c>
      <c r="T73" s="12"/>
    </row>
    <row r="74" spans="1:20" ht="3" customHeight="1">
      <c r="A74" s="57"/>
      <c r="B74" s="58"/>
      <c r="C74" s="2"/>
      <c r="D74" s="23"/>
      <c r="E74" s="23"/>
      <c r="F74" s="23"/>
      <c r="G74" s="23"/>
      <c r="H74" s="202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>
      <c r="A75" s="460" t="str">
        <f>IF('2b.  Complex Form Data Entry'!E124="", "   ", '2b.  Complex Form Data Entry'!E124)</f>
        <v xml:space="preserve">   </v>
      </c>
      <c r="B75" s="461"/>
      <c r="C75" s="462"/>
      <c r="D75" s="17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9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7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9" t="str">
        <f>IF('2b.  Complex Form Data Entry'!I124="", "   ", '2b.  Complex Form Data Entry'!I124)</f>
        <v xml:space="preserve"> </v>
      </c>
      <c r="H75" s="198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>
      <c r="A76" s="19"/>
      <c r="B76" s="50" t="s">
        <v>21</v>
      </c>
      <c r="C76" s="20"/>
      <c r="D76" s="45"/>
      <c r="E76" s="45"/>
      <c r="F76" s="45"/>
      <c r="G76" s="45"/>
      <c r="H76" s="200" t="str">
        <f>IF('2b.  Complex Form Data Entry'!E126="", "  ", '2b.  Complex Form Data Entry'!E126)</f>
        <v xml:space="preserve">  </v>
      </c>
      <c r="I76" s="81">
        <f>'2b.  Complex Form Data Entry'!N126</f>
        <v>0</v>
      </c>
      <c r="J76" s="81">
        <f>'2b.  Complex Form Data Entry'!G126</f>
        <v>0</v>
      </c>
      <c r="K76" s="81">
        <f>'2b.  Complex Form Data Entry'!H126</f>
        <v>0</v>
      </c>
      <c r="L76" s="80">
        <f t="shared" si="10"/>
        <v>0</v>
      </c>
      <c r="M76" s="81">
        <f>'2b.  Complex Form Data Entry'!I126</f>
        <v>0</v>
      </c>
      <c r="N76" s="81">
        <f>'2b.  Complex Form Data Entry'!J126</f>
        <v>0</v>
      </c>
      <c r="O76" s="80">
        <f t="shared" si="11"/>
        <v>0</v>
      </c>
      <c r="P76" s="81">
        <f>'2b.  Complex Form Data Entry'!K126</f>
        <v>0</v>
      </c>
      <c r="Q76" s="81">
        <f>'2b.  Complex Form Data Entry'!L126</f>
        <v>0</v>
      </c>
      <c r="R76" s="80">
        <f t="shared" si="12"/>
        <v>0</v>
      </c>
      <c r="S76" s="104">
        <f>'2b.  Complex Form Data Entry'!M126</f>
        <v>0</v>
      </c>
      <c r="T76" s="12"/>
    </row>
    <row r="77" spans="1:20" ht="13.5">
      <c r="A77" s="19"/>
      <c r="B77" s="50" t="s">
        <v>25</v>
      </c>
      <c r="C77" s="20"/>
      <c r="D77" s="45"/>
      <c r="E77" s="45"/>
      <c r="F77" s="45"/>
      <c r="G77" s="45"/>
      <c r="H77" s="200" t="str">
        <f>IF('2b.  Complex Form Data Entry'!E127="", "  ", '2b.  Complex Form Data Entry'!E127)</f>
        <v xml:space="preserve">  </v>
      </c>
      <c r="I77" s="81">
        <f>'2b.  Complex Form Data Entry'!N127</f>
        <v>0</v>
      </c>
      <c r="J77" s="81">
        <f>'2b.  Complex Form Data Entry'!G127</f>
        <v>0</v>
      </c>
      <c r="K77" s="81">
        <f>'2b.  Complex Form Data Entry'!H127</f>
        <v>0</v>
      </c>
      <c r="L77" s="80">
        <f t="shared" si="10"/>
        <v>0</v>
      </c>
      <c r="M77" s="81">
        <f>'2b.  Complex Form Data Entry'!I127</f>
        <v>0</v>
      </c>
      <c r="N77" s="81">
        <f>'2b.  Complex Form Data Entry'!J127</f>
        <v>0</v>
      </c>
      <c r="O77" s="80">
        <f t="shared" si="11"/>
        <v>0</v>
      </c>
      <c r="P77" s="81">
        <f>'2b.  Complex Form Data Entry'!K127</f>
        <v>0</v>
      </c>
      <c r="Q77" s="81">
        <f>'2b.  Complex Form Data Entry'!L127</f>
        <v>0</v>
      </c>
      <c r="R77" s="80">
        <f t="shared" si="12"/>
        <v>0</v>
      </c>
      <c r="S77" s="104">
        <f>'2b.  Complex Form Data Entry'!M127</f>
        <v>0</v>
      </c>
      <c r="T77" s="12"/>
    </row>
    <row r="78" spans="1:20" ht="13.5">
      <c r="A78" s="19"/>
      <c r="B78" s="50" t="s">
        <v>53</v>
      </c>
      <c r="C78" s="20"/>
      <c r="D78" s="45"/>
      <c r="E78" s="45"/>
      <c r="F78" s="45"/>
      <c r="G78" s="45"/>
      <c r="H78" s="200" t="str">
        <f>IF('2b.  Complex Form Data Entry'!E128="", "  ", '2b.  Complex Form Data Entry'!E128)</f>
        <v xml:space="preserve">  </v>
      </c>
      <c r="I78" s="81">
        <f>'2b.  Complex Form Data Entry'!N128</f>
        <v>0</v>
      </c>
      <c r="J78" s="81">
        <f>'2b.  Complex Form Data Entry'!G128</f>
        <v>0</v>
      </c>
      <c r="K78" s="81">
        <f>'2b.  Complex Form Data Entry'!H128</f>
        <v>0</v>
      </c>
      <c r="L78" s="80">
        <f t="shared" si="10"/>
        <v>0</v>
      </c>
      <c r="M78" s="81">
        <f>'2b.  Complex Form Data Entry'!I128</f>
        <v>0</v>
      </c>
      <c r="N78" s="81">
        <f>'2b.  Complex Form Data Entry'!J128</f>
        <v>0</v>
      </c>
      <c r="O78" s="80">
        <f t="shared" si="11"/>
        <v>0</v>
      </c>
      <c r="P78" s="81">
        <f>'2b.  Complex Form Data Entry'!K128</f>
        <v>0</v>
      </c>
      <c r="Q78" s="81">
        <f>'2b.  Complex Form Data Entry'!L128</f>
        <v>0</v>
      </c>
      <c r="R78" s="80">
        <f t="shared" si="12"/>
        <v>0</v>
      </c>
      <c r="S78" s="104">
        <f>'2b.  Complex Form Data Entry'!M128</f>
        <v>0</v>
      </c>
      <c r="T78" s="12"/>
    </row>
    <row r="79" spans="1:20" ht="13.5">
      <c r="A79" s="19"/>
      <c r="B79" s="447" t="s">
        <v>55</v>
      </c>
      <c r="C79" s="448"/>
      <c r="D79" s="45"/>
      <c r="E79" s="45"/>
      <c r="F79" s="45"/>
      <c r="G79" s="45"/>
      <c r="H79" s="200" t="str">
        <f>IF('2b.  Complex Form Data Entry'!E129="", "  ", '2b.  Complex Form Data Entry'!E129)</f>
        <v xml:space="preserve">  </v>
      </c>
      <c r="I79" s="81">
        <f>'2b.  Complex Form Data Entry'!N129</f>
        <v>0</v>
      </c>
      <c r="J79" s="81">
        <f>'2b.  Complex Form Data Entry'!G129</f>
        <v>0</v>
      </c>
      <c r="K79" s="81">
        <f>'2b.  Complex Form Data Entry'!H129</f>
        <v>0</v>
      </c>
      <c r="L79" s="80">
        <f t="shared" si="10"/>
        <v>0</v>
      </c>
      <c r="M79" s="81">
        <f>'2b.  Complex Form Data Entry'!I129</f>
        <v>0</v>
      </c>
      <c r="N79" s="81">
        <f>'2b.  Complex Form Data Entry'!J129</f>
        <v>0</v>
      </c>
      <c r="O79" s="80">
        <f t="shared" si="11"/>
        <v>0</v>
      </c>
      <c r="P79" s="81">
        <f>'2b.  Complex Form Data Entry'!K129</f>
        <v>0</v>
      </c>
      <c r="Q79" s="81">
        <f>'2b.  Complex Form Data Entry'!L129</f>
        <v>0</v>
      </c>
      <c r="R79" s="80">
        <f t="shared" si="12"/>
        <v>0</v>
      </c>
      <c r="S79" s="104">
        <f>'2b.  Complex Form Data Entry'!M129</f>
        <v>0</v>
      </c>
      <c r="T79" s="12"/>
    </row>
    <row r="80" spans="1:20" ht="13.5">
      <c r="A80" s="19"/>
      <c r="B80" s="449" t="s">
        <v>56</v>
      </c>
      <c r="C80" s="450"/>
      <c r="D80" s="45"/>
      <c r="E80" s="45"/>
      <c r="F80" s="45"/>
      <c r="G80" s="45"/>
      <c r="H80" s="200" t="str">
        <f>IF('2b.  Complex Form Data Entry'!E130="", "  ", '2b.  Complex Form Data Entry'!E130)</f>
        <v xml:space="preserve">  </v>
      </c>
      <c r="I80" s="81">
        <f>'2b.  Complex Form Data Entry'!N130</f>
        <v>0</v>
      </c>
      <c r="J80" s="81">
        <f>'2b.  Complex Form Data Entry'!G130</f>
        <v>0</v>
      </c>
      <c r="K80" s="81">
        <f>'2b.  Complex Form Data Entry'!H130</f>
        <v>0</v>
      </c>
      <c r="L80" s="80">
        <f t="shared" si="10"/>
        <v>0</v>
      </c>
      <c r="M80" s="81">
        <f>'2b.  Complex Form Data Entry'!I130</f>
        <v>0</v>
      </c>
      <c r="N80" s="81">
        <f>'2b.  Complex Form Data Entry'!J130</f>
        <v>0</v>
      </c>
      <c r="O80" s="80">
        <f t="shared" si="11"/>
        <v>0</v>
      </c>
      <c r="P80" s="81">
        <f>'2b.  Complex Form Data Entry'!K130</f>
        <v>0</v>
      </c>
      <c r="Q80" s="81">
        <f>'2b.  Complex Form Data Entry'!L130</f>
        <v>0</v>
      </c>
      <c r="R80" s="80">
        <f t="shared" si="12"/>
        <v>0</v>
      </c>
      <c r="S80" s="104">
        <f>'2b.  Complex Form Data Entry'!M130</f>
        <v>0</v>
      </c>
      <c r="T80" s="12"/>
    </row>
    <row r="81" spans="1:20" ht="13.5">
      <c r="A81" s="19"/>
      <c r="B81" s="447" t="s">
        <v>57</v>
      </c>
      <c r="C81" s="448"/>
      <c r="D81" s="45"/>
      <c r="E81" s="45"/>
      <c r="F81" s="45"/>
      <c r="G81" s="45"/>
      <c r="H81" s="200" t="str">
        <f>IF('2b.  Complex Form Data Entry'!E131="", "  ", '2b.  Complex Form Data Entry'!E131)</f>
        <v xml:space="preserve">  </v>
      </c>
      <c r="I81" s="81">
        <f>'2b.  Complex Form Data Entry'!N131</f>
        <v>0</v>
      </c>
      <c r="J81" s="81">
        <f>'2b.  Complex Form Data Entry'!G131</f>
        <v>0</v>
      </c>
      <c r="K81" s="81">
        <f>'2b.  Complex Form Data Entry'!H131</f>
        <v>0</v>
      </c>
      <c r="L81" s="80">
        <f t="shared" si="10"/>
        <v>0</v>
      </c>
      <c r="M81" s="81">
        <f>'2b.  Complex Form Data Entry'!I131</f>
        <v>0</v>
      </c>
      <c r="N81" s="81">
        <f>'2b.  Complex Form Data Entry'!J131</f>
        <v>0</v>
      </c>
      <c r="O81" s="80">
        <f t="shared" si="11"/>
        <v>0</v>
      </c>
      <c r="P81" s="81">
        <f>'2b.  Complex Form Data Entry'!K131</f>
        <v>0</v>
      </c>
      <c r="Q81" s="81">
        <f>'2b.  Complex Form Data Entry'!L131</f>
        <v>0</v>
      </c>
      <c r="R81" s="80">
        <f t="shared" si="12"/>
        <v>0</v>
      </c>
      <c r="S81" s="104">
        <f>'2b.  Complex Form Data Entry'!M131</f>
        <v>0</v>
      </c>
      <c r="T81" s="12"/>
    </row>
    <row r="82" spans="1:20" ht="13.5">
      <c r="A82" s="19"/>
      <c r="B82" s="463" t="s">
        <v>26</v>
      </c>
      <c r="C82" s="464"/>
      <c r="D82" s="45"/>
      <c r="E82" s="45"/>
      <c r="F82" s="45"/>
      <c r="G82" s="45"/>
      <c r="H82" s="200" t="str">
        <f>IF('2b.  Complex Form Data Entry'!E132="", "  ", '2b.  Complex Form Data Entry'!E132)</f>
        <v xml:space="preserve">  </v>
      </c>
      <c r="I82" s="81">
        <f>'2b.  Complex Form Data Entry'!N132</f>
        <v>0</v>
      </c>
      <c r="J82" s="81">
        <f>'2b.  Complex Form Data Entry'!G132</f>
        <v>0</v>
      </c>
      <c r="K82" s="81">
        <f>'2b.  Complex Form Data Entry'!H132</f>
        <v>0</v>
      </c>
      <c r="L82" s="80">
        <f t="shared" si="10"/>
        <v>0</v>
      </c>
      <c r="M82" s="81">
        <f>'2b.  Complex Form Data Entry'!I132</f>
        <v>0</v>
      </c>
      <c r="N82" s="81">
        <f>'2b.  Complex Form Data Entry'!J132</f>
        <v>0</v>
      </c>
      <c r="O82" s="80">
        <f t="shared" si="11"/>
        <v>0</v>
      </c>
      <c r="P82" s="81">
        <f>'2b.  Complex Form Data Entry'!K132</f>
        <v>0</v>
      </c>
      <c r="Q82" s="81">
        <f>'2b.  Complex Form Data Entry'!L132</f>
        <v>0</v>
      </c>
      <c r="R82" s="80">
        <f t="shared" si="12"/>
        <v>0</v>
      </c>
      <c r="S82" s="104">
        <f>'2b.  Complex Form Data Entry'!M132</f>
        <v>0</v>
      </c>
      <c r="T82" s="12"/>
    </row>
    <row r="83" spans="1:20" ht="13.5">
      <c r="A83" s="26"/>
      <c r="B83" s="27"/>
      <c r="C83" s="28" t="s">
        <v>12</v>
      </c>
      <c r="D83" s="29"/>
      <c r="E83" s="29"/>
      <c r="F83" s="29"/>
      <c r="G83" s="29"/>
      <c r="H83" s="201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63">
        <f t="shared" si="10"/>
        <v>0</v>
      </c>
      <c r="M83" s="63">
        <f t="shared" si="19"/>
        <v>0</v>
      </c>
      <c r="N83" s="63">
        <f t="shared" si="19"/>
        <v>0</v>
      </c>
      <c r="O83" s="63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63">
        <f t="shared" si="12"/>
        <v>0</v>
      </c>
      <c r="S83" s="64">
        <f t="shared" si="19"/>
        <v>0</v>
      </c>
      <c r="T83" s="12"/>
    </row>
    <row r="84" spans="1:20" ht="3" customHeight="1">
      <c r="A84" s="57"/>
      <c r="B84" s="58"/>
      <c r="C84" s="2"/>
      <c r="D84" s="23"/>
      <c r="E84" s="23"/>
      <c r="F84" s="23"/>
      <c r="G84" s="23"/>
      <c r="H84" s="202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>
      <c r="A85" s="460" t="str">
        <f>IF('2b.  Complex Form Data Entry'!E135="", "   ", '2b.  Complex Form Data Entry'!E135)</f>
        <v xml:space="preserve">   </v>
      </c>
      <c r="B85" s="461"/>
      <c r="C85" s="462"/>
      <c r="D85" s="17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9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7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9" t="str">
        <f>IF('2b.  Complex Form Data Entry'!I135="", "   ", '2b.  Complex Form Data Entry'!I135)</f>
        <v xml:space="preserve"> </v>
      </c>
      <c r="H85" s="198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>
      <c r="A86" s="19"/>
      <c r="B86" s="50" t="s">
        <v>21</v>
      </c>
      <c r="C86" s="20"/>
      <c r="D86" s="45"/>
      <c r="E86" s="45"/>
      <c r="F86" s="45"/>
      <c r="G86" s="45"/>
      <c r="H86" s="200" t="str">
        <f>IF('2b.  Complex Form Data Entry'!E137="", "  ", '2b.  Complex Form Data Entry'!E137)</f>
        <v xml:space="preserve">  </v>
      </c>
      <c r="I86" s="81">
        <f>'2b.  Complex Form Data Entry'!N137</f>
        <v>0</v>
      </c>
      <c r="J86" s="81">
        <f>'2b.  Complex Form Data Entry'!G137</f>
        <v>0</v>
      </c>
      <c r="K86" s="81">
        <f>'2b.  Complex Form Data Entry'!H137</f>
        <v>0</v>
      </c>
      <c r="L86" s="80">
        <f t="shared" si="10"/>
        <v>0</v>
      </c>
      <c r="M86" s="81">
        <f>'2b.  Complex Form Data Entry'!I137</f>
        <v>0</v>
      </c>
      <c r="N86" s="81">
        <f>'2b.  Complex Form Data Entry'!J137</f>
        <v>0</v>
      </c>
      <c r="O86" s="80">
        <f t="shared" si="11"/>
        <v>0</v>
      </c>
      <c r="P86" s="81">
        <f>'2b.  Complex Form Data Entry'!K137</f>
        <v>0</v>
      </c>
      <c r="Q86" s="81">
        <f>'2b.  Complex Form Data Entry'!L137</f>
        <v>0</v>
      </c>
      <c r="R86" s="80">
        <f t="shared" si="12"/>
        <v>0</v>
      </c>
      <c r="S86" s="104">
        <f>'2b.  Complex Form Data Entry'!M137</f>
        <v>0</v>
      </c>
      <c r="T86" s="12"/>
    </row>
    <row r="87" spans="1:20" ht="13.5">
      <c r="A87" s="19"/>
      <c r="B87" s="50" t="s">
        <v>25</v>
      </c>
      <c r="C87" s="20"/>
      <c r="D87" s="45"/>
      <c r="E87" s="45"/>
      <c r="F87" s="45"/>
      <c r="G87" s="45"/>
      <c r="H87" s="200" t="str">
        <f>IF('2b.  Complex Form Data Entry'!E138="", "  ", '2b.  Complex Form Data Entry'!E138)</f>
        <v xml:space="preserve">  </v>
      </c>
      <c r="I87" s="81">
        <f>'2b.  Complex Form Data Entry'!N138</f>
        <v>0</v>
      </c>
      <c r="J87" s="81">
        <f>'2b.  Complex Form Data Entry'!G138</f>
        <v>0</v>
      </c>
      <c r="K87" s="81">
        <f>'2b.  Complex Form Data Entry'!H138</f>
        <v>0</v>
      </c>
      <c r="L87" s="80">
        <f t="shared" si="10"/>
        <v>0</v>
      </c>
      <c r="M87" s="81">
        <f>'2b.  Complex Form Data Entry'!I138</f>
        <v>0</v>
      </c>
      <c r="N87" s="81">
        <f>'2b.  Complex Form Data Entry'!J138</f>
        <v>0</v>
      </c>
      <c r="O87" s="80">
        <f t="shared" si="11"/>
        <v>0</v>
      </c>
      <c r="P87" s="81">
        <f>'2b.  Complex Form Data Entry'!K138</f>
        <v>0</v>
      </c>
      <c r="Q87" s="81">
        <f>'2b.  Complex Form Data Entry'!L138</f>
        <v>0</v>
      </c>
      <c r="R87" s="80">
        <f t="shared" si="12"/>
        <v>0</v>
      </c>
      <c r="S87" s="104">
        <f>'2b.  Complex Form Data Entry'!M138</f>
        <v>0</v>
      </c>
      <c r="T87" s="12"/>
    </row>
    <row r="88" spans="1:20" ht="13.5">
      <c r="A88" s="19"/>
      <c r="B88" s="50" t="s">
        <v>53</v>
      </c>
      <c r="C88" s="20"/>
      <c r="D88" s="45"/>
      <c r="E88" s="45"/>
      <c r="F88" s="45"/>
      <c r="G88" s="45"/>
      <c r="H88" s="200" t="str">
        <f>IF('2b.  Complex Form Data Entry'!E139="", "  ", '2b.  Complex Form Data Entry'!E139)</f>
        <v xml:space="preserve">  </v>
      </c>
      <c r="I88" s="81">
        <f>'2b.  Complex Form Data Entry'!N139</f>
        <v>0</v>
      </c>
      <c r="J88" s="81">
        <f>'2b.  Complex Form Data Entry'!G139</f>
        <v>0</v>
      </c>
      <c r="K88" s="81">
        <f>'2b.  Complex Form Data Entry'!H139</f>
        <v>0</v>
      </c>
      <c r="L88" s="80">
        <f t="shared" si="10"/>
        <v>0</v>
      </c>
      <c r="M88" s="81">
        <f>'2b.  Complex Form Data Entry'!I139</f>
        <v>0</v>
      </c>
      <c r="N88" s="81">
        <f>'2b.  Complex Form Data Entry'!J139</f>
        <v>0</v>
      </c>
      <c r="O88" s="80">
        <f t="shared" si="11"/>
        <v>0</v>
      </c>
      <c r="P88" s="81">
        <f>'2b.  Complex Form Data Entry'!K139</f>
        <v>0</v>
      </c>
      <c r="Q88" s="81">
        <f>'2b.  Complex Form Data Entry'!L139</f>
        <v>0</v>
      </c>
      <c r="R88" s="80">
        <f t="shared" si="12"/>
        <v>0</v>
      </c>
      <c r="S88" s="104">
        <f>'2b.  Complex Form Data Entry'!M139</f>
        <v>0</v>
      </c>
      <c r="T88" s="12"/>
    </row>
    <row r="89" spans="1:20" ht="13.5">
      <c r="A89" s="19"/>
      <c r="B89" s="447" t="s">
        <v>55</v>
      </c>
      <c r="C89" s="448"/>
      <c r="D89" s="45"/>
      <c r="E89" s="45"/>
      <c r="F89" s="45"/>
      <c r="G89" s="45"/>
      <c r="H89" s="200" t="str">
        <f>IF('2b.  Complex Form Data Entry'!E140="", "  ", '2b.  Complex Form Data Entry'!E140)</f>
        <v xml:space="preserve">  </v>
      </c>
      <c r="I89" s="81">
        <f>'2b.  Complex Form Data Entry'!N140</f>
        <v>0</v>
      </c>
      <c r="J89" s="81">
        <f>'2b.  Complex Form Data Entry'!G140</f>
        <v>0</v>
      </c>
      <c r="K89" s="81">
        <f>'2b.  Complex Form Data Entry'!H140</f>
        <v>0</v>
      </c>
      <c r="L89" s="80">
        <f t="shared" si="10"/>
        <v>0</v>
      </c>
      <c r="M89" s="81">
        <f>'2b.  Complex Form Data Entry'!I140</f>
        <v>0</v>
      </c>
      <c r="N89" s="81">
        <f>'2b.  Complex Form Data Entry'!J140</f>
        <v>0</v>
      </c>
      <c r="O89" s="80">
        <f t="shared" si="11"/>
        <v>0</v>
      </c>
      <c r="P89" s="81">
        <f>'2b.  Complex Form Data Entry'!K140</f>
        <v>0</v>
      </c>
      <c r="Q89" s="81">
        <f>'2b.  Complex Form Data Entry'!L140</f>
        <v>0</v>
      </c>
      <c r="R89" s="80">
        <f t="shared" si="12"/>
        <v>0</v>
      </c>
      <c r="S89" s="104">
        <f>'2b.  Complex Form Data Entry'!M140</f>
        <v>0</v>
      </c>
      <c r="T89" s="12"/>
    </row>
    <row r="90" spans="1:20" ht="13.5">
      <c r="A90" s="19"/>
      <c r="B90" s="449" t="s">
        <v>56</v>
      </c>
      <c r="C90" s="450"/>
      <c r="D90" s="45"/>
      <c r="E90" s="45"/>
      <c r="F90" s="45"/>
      <c r="G90" s="45"/>
      <c r="H90" s="200" t="str">
        <f>IF('2b.  Complex Form Data Entry'!E141="", "  ", '2b.  Complex Form Data Entry'!E141)</f>
        <v xml:space="preserve">  </v>
      </c>
      <c r="I90" s="81">
        <f>'2b.  Complex Form Data Entry'!N141</f>
        <v>0</v>
      </c>
      <c r="J90" s="81">
        <f>'2b.  Complex Form Data Entry'!G141</f>
        <v>0</v>
      </c>
      <c r="K90" s="81">
        <f>'2b.  Complex Form Data Entry'!H141</f>
        <v>0</v>
      </c>
      <c r="L90" s="80">
        <f t="shared" si="10"/>
        <v>0</v>
      </c>
      <c r="M90" s="81">
        <f>'2b.  Complex Form Data Entry'!I141</f>
        <v>0</v>
      </c>
      <c r="N90" s="81">
        <f>'2b.  Complex Form Data Entry'!J141</f>
        <v>0</v>
      </c>
      <c r="O90" s="80">
        <f t="shared" si="11"/>
        <v>0</v>
      </c>
      <c r="P90" s="81">
        <f>'2b.  Complex Form Data Entry'!K141</f>
        <v>0</v>
      </c>
      <c r="Q90" s="81">
        <f>'2b.  Complex Form Data Entry'!L141</f>
        <v>0</v>
      </c>
      <c r="R90" s="80">
        <f t="shared" si="12"/>
        <v>0</v>
      </c>
      <c r="S90" s="104">
        <f>'2b.  Complex Form Data Entry'!M141</f>
        <v>0</v>
      </c>
      <c r="T90" s="12"/>
    </row>
    <row r="91" spans="1:20" ht="13.5">
      <c r="A91" s="19"/>
      <c r="B91" s="447" t="s">
        <v>57</v>
      </c>
      <c r="C91" s="448"/>
      <c r="D91" s="45"/>
      <c r="E91" s="45"/>
      <c r="F91" s="45"/>
      <c r="G91" s="45"/>
      <c r="H91" s="200" t="str">
        <f>IF('2b.  Complex Form Data Entry'!E142="", "  ", '2b.  Complex Form Data Entry'!E142)</f>
        <v xml:space="preserve">  </v>
      </c>
      <c r="I91" s="81">
        <f>'2b.  Complex Form Data Entry'!N142</f>
        <v>0</v>
      </c>
      <c r="J91" s="81">
        <f>'2b.  Complex Form Data Entry'!G142</f>
        <v>0</v>
      </c>
      <c r="K91" s="81">
        <f>'2b.  Complex Form Data Entry'!H142</f>
        <v>0</v>
      </c>
      <c r="L91" s="80">
        <f t="shared" si="10"/>
        <v>0</v>
      </c>
      <c r="M91" s="81">
        <f>'2b.  Complex Form Data Entry'!I142</f>
        <v>0</v>
      </c>
      <c r="N91" s="81">
        <f>'2b.  Complex Form Data Entry'!J142</f>
        <v>0</v>
      </c>
      <c r="O91" s="80">
        <f t="shared" si="11"/>
        <v>0</v>
      </c>
      <c r="P91" s="81">
        <f>'2b.  Complex Form Data Entry'!K142</f>
        <v>0</v>
      </c>
      <c r="Q91" s="81">
        <f>'2b.  Complex Form Data Entry'!L142</f>
        <v>0</v>
      </c>
      <c r="R91" s="80">
        <f t="shared" si="12"/>
        <v>0</v>
      </c>
      <c r="S91" s="104">
        <f>'2b.  Complex Form Data Entry'!M142</f>
        <v>0</v>
      </c>
      <c r="T91" s="12"/>
    </row>
    <row r="92" spans="1:20" ht="13.5">
      <c r="A92" s="19"/>
      <c r="B92" s="463" t="s">
        <v>26</v>
      </c>
      <c r="C92" s="464"/>
      <c r="D92" s="45"/>
      <c r="E92" s="45"/>
      <c r="F92" s="45"/>
      <c r="G92" s="45"/>
      <c r="H92" s="203" t="str">
        <f>IF('2b.  Complex Form Data Entry'!E143="", "  ", '2b.  Complex Form Data Entry'!E143)</f>
        <v xml:space="preserve">  </v>
      </c>
      <c r="I92" s="81">
        <f>'2b.  Complex Form Data Entry'!N143</f>
        <v>0</v>
      </c>
      <c r="J92" s="81">
        <f>'2b.  Complex Form Data Entry'!G143</f>
        <v>0</v>
      </c>
      <c r="K92" s="81">
        <f>'2b.  Complex Form Data Entry'!H143</f>
        <v>0</v>
      </c>
      <c r="L92" s="80">
        <f t="shared" si="10"/>
        <v>0</v>
      </c>
      <c r="M92" s="81">
        <f>'2b.  Complex Form Data Entry'!I143</f>
        <v>0</v>
      </c>
      <c r="N92" s="81">
        <f>'2b.  Complex Form Data Entry'!J143</f>
        <v>0</v>
      </c>
      <c r="O92" s="80">
        <f t="shared" si="11"/>
        <v>0</v>
      </c>
      <c r="P92" s="81">
        <f>'2b.  Complex Form Data Entry'!K143</f>
        <v>0</v>
      </c>
      <c r="Q92" s="81">
        <f>'2b.  Complex Form Data Entry'!L143</f>
        <v>0</v>
      </c>
      <c r="R92" s="80">
        <f t="shared" si="12"/>
        <v>0</v>
      </c>
      <c r="S92" s="104">
        <f>'2b.  Complex Form Data Entry'!M143</f>
        <v>0</v>
      </c>
      <c r="T92" s="12"/>
    </row>
    <row r="93" spans="1:20" ht="12.75" customHeight="1">
      <c r="A93" s="26"/>
      <c r="B93" s="27"/>
      <c r="C93" s="28" t="s">
        <v>12</v>
      </c>
      <c r="D93" s="29"/>
      <c r="E93" s="29"/>
      <c r="F93" s="29"/>
      <c r="G93" s="29"/>
      <c r="H93" s="204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63">
        <f t="shared" si="10"/>
        <v>0</v>
      </c>
      <c r="M93" s="63">
        <f t="shared" si="21"/>
        <v>0</v>
      </c>
      <c r="N93" s="63">
        <f t="shared" si="21"/>
        <v>0</v>
      </c>
      <c r="O93" s="63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63">
        <f t="shared" si="12"/>
        <v>0</v>
      </c>
      <c r="S93" s="64">
        <f t="shared" si="21"/>
        <v>0</v>
      </c>
      <c r="T93" s="12"/>
    </row>
    <row r="94" spans="1:20" ht="3" customHeight="1">
      <c r="A94" s="30"/>
      <c r="B94" s="2"/>
      <c r="C94" s="2"/>
      <c r="D94" s="31"/>
      <c r="E94" s="31"/>
      <c r="F94" s="31"/>
      <c r="G94" s="32"/>
      <c r="H94" s="205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.25" thickBot="1">
      <c r="A95" s="6"/>
      <c r="B95" s="7"/>
      <c r="C95" s="290" t="s">
        <v>6</v>
      </c>
      <c r="D95" s="8"/>
      <c r="E95" s="8"/>
      <c r="F95" s="8"/>
      <c r="G95" s="21"/>
      <c r="H95" s="206"/>
      <c r="I95" s="56">
        <f t="shared" ref="I95:S95" si="23">I73+I63+I53+I43+I83+I93</f>
        <v>0</v>
      </c>
      <c r="J95" s="56">
        <f t="shared" si="23"/>
        <v>0</v>
      </c>
      <c r="K95" s="56">
        <f t="shared" si="23"/>
        <v>0</v>
      </c>
      <c r="L95" s="56">
        <f t="shared" si="10"/>
        <v>0</v>
      </c>
      <c r="M95" s="56">
        <f t="shared" si="23"/>
        <v>0</v>
      </c>
      <c r="N95" s="56">
        <f t="shared" si="23"/>
        <v>0</v>
      </c>
      <c r="O95" s="56">
        <f t="shared" si="11"/>
        <v>0</v>
      </c>
      <c r="P95" s="56">
        <f t="shared" ref="P95:Q95" si="24">P73+P63+P53+P43+P83+P93</f>
        <v>0</v>
      </c>
      <c r="Q95" s="56">
        <f t="shared" si="24"/>
        <v>0</v>
      </c>
      <c r="R95" s="56">
        <f t="shared" si="12"/>
        <v>0</v>
      </c>
      <c r="S95" s="65">
        <f t="shared" si="23"/>
        <v>0</v>
      </c>
      <c r="T95" s="5"/>
    </row>
    <row r="96" spans="1:20" ht="3" customHeight="1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18.75">
      <c r="A97" s="487" t="s">
        <v>133</v>
      </c>
      <c r="B97" s="487"/>
      <c r="C97" s="487"/>
      <c r="D97" s="487"/>
      <c r="E97" s="487"/>
      <c r="F97" s="487"/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1"/>
    </row>
    <row r="98" spans="1:20" ht="3" customHeight="1" thickBo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1"/>
      <c r="T98" s="1"/>
    </row>
    <row r="99" spans="1:20" ht="18" customHeight="1" thickTop="1" thickBot="1">
      <c r="A99" s="443" t="s">
        <v>31</v>
      </c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1"/>
    </row>
    <row r="100" spans="1:20" ht="3" customHeight="1" thickTop="1" thickBot="1">
      <c r="A100" s="494"/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1"/>
    </row>
    <row r="101" spans="1:20" ht="13.5">
      <c r="A101" s="504" t="s">
        <v>7</v>
      </c>
      <c r="B101" s="502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3"/>
    </row>
    <row r="102" spans="1:20" ht="13.5">
      <c r="A102" s="500" t="s">
        <v>0</v>
      </c>
      <c r="B102" s="501"/>
      <c r="C102" s="499" t="str">
        <f>IF('2b.  Complex Form Data Entry'!G11="", "   ",'2b.  Complex Form Data Entry'!G11)</f>
        <v xml:space="preserve">   </v>
      </c>
      <c r="D102" s="499"/>
      <c r="E102" s="499"/>
      <c r="F102" s="499"/>
      <c r="G102" s="499"/>
      <c r="H102" s="499"/>
      <c r="I102" s="499"/>
      <c r="J102" s="499"/>
      <c r="L102" s="293" t="s">
        <v>16</v>
      </c>
      <c r="M102" s="293"/>
      <c r="O102" s="72"/>
      <c r="Q102" s="72"/>
      <c r="R102" s="319" t="str">
        <f>IF('2b.  Complex Form Data Entry'!G117="", "   ",'2b.  Complex Form Data Entry'!G117)</f>
        <v xml:space="preserve">   </v>
      </c>
      <c r="S102" s="71" t="s">
        <v>17</v>
      </c>
      <c r="T102" s="11"/>
    </row>
    <row r="103" spans="1:20" ht="13.5" customHeight="1">
      <c r="A103" s="505" t="s">
        <v>152</v>
      </c>
      <c r="B103" s="496"/>
      <c r="C103" s="486" t="str">
        <f>IF('2b.  Complex Form Data Entry'!G12="", "   ",'2b.  Complex Form Data Entry'!G12)</f>
        <v xml:space="preserve">   </v>
      </c>
      <c r="D103" s="486"/>
      <c r="E103" s="486"/>
      <c r="F103" s="486"/>
      <c r="G103" s="486"/>
      <c r="H103" s="486"/>
      <c r="I103" s="486"/>
      <c r="J103" s="486"/>
      <c r="L103" s="299" t="s">
        <v>27</v>
      </c>
      <c r="M103" s="299"/>
      <c r="P103" s="73"/>
      <c r="Q103" s="73"/>
      <c r="R103" s="320">
        <f>'2b.  Complex Form Data Entry'!G118</f>
        <v>0</v>
      </c>
      <c r="S103" s="54"/>
      <c r="T103" s="11"/>
    </row>
    <row r="104" spans="1:20" ht="13.5" customHeight="1">
      <c r="A104" s="497" t="s">
        <v>2</v>
      </c>
      <c r="B104" s="498"/>
      <c r="C104" s="298" t="str">
        <f>IF('2b.  Complex Form Data Entry'!G15="", "   ",'2b.  Complex Form Data Entry'!G15)</f>
        <v xml:space="preserve">   </v>
      </c>
      <c r="E104" s="298"/>
      <c r="F104" s="498" t="s">
        <v>8</v>
      </c>
      <c r="G104" s="498"/>
      <c r="H104" s="329" t="str">
        <f>IF('2b.  Complex Form Data Entry'!G15="", " ", '2b.  Complex Form Data Entry'!G16)</f>
        <v xml:space="preserve"> </v>
      </c>
      <c r="I104" s="298"/>
      <c r="J104" s="298"/>
      <c r="L104" s="496" t="s">
        <v>10</v>
      </c>
      <c r="M104" s="496"/>
      <c r="N104" s="496"/>
      <c r="O104" s="496"/>
      <c r="P104" s="74"/>
      <c r="Q104" s="74"/>
      <c r="R104" s="298" t="str">
        <f>IF('2b.  Complex Form Data Entry'!G13="", "   ",'2b.  Complex Form Data Entry'!G13)</f>
        <v xml:space="preserve">   </v>
      </c>
      <c r="S104" s="328"/>
      <c r="T104" s="11"/>
    </row>
    <row r="105" spans="1:20" ht="13.5" customHeight="1">
      <c r="A105" s="497" t="s">
        <v>3</v>
      </c>
      <c r="B105" s="498"/>
      <c r="C105" s="300"/>
      <c r="D105" s="298"/>
      <c r="E105" s="298"/>
      <c r="F105" s="498" t="s">
        <v>13</v>
      </c>
      <c r="G105" s="498"/>
      <c r="H105" s="298"/>
      <c r="I105" s="298"/>
      <c r="J105" s="298"/>
      <c r="L105" s="496" t="s">
        <v>9</v>
      </c>
      <c r="M105" s="496"/>
      <c r="N105" s="496"/>
      <c r="O105" s="496"/>
      <c r="P105" s="55"/>
      <c r="Q105" s="55"/>
      <c r="R105" s="298" t="str">
        <f>IF('2b.  Complex Form Data Entry'!G14="", "   ",'2b.  Complex Form Data Entry'!G14)</f>
        <v xml:space="preserve">   </v>
      </c>
      <c r="S105" s="328"/>
      <c r="T105" s="11"/>
    </row>
    <row r="106" spans="1:20">
      <c r="A106" s="330" t="s">
        <v>151</v>
      </c>
      <c r="B106" s="331"/>
      <c r="C106" s="439" t="str">
        <f>IF('2b.  Complex Form Data Entry'!G10="", " ", '2b.  Complex Form Data Entry'!G10)</f>
        <v xml:space="preserve"> </v>
      </c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40"/>
      <c r="T106" s="11"/>
    </row>
    <row r="107" spans="1:20" ht="13.5" thickBot="1">
      <c r="A107" s="332"/>
      <c r="B107" s="333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2"/>
      <c r="T107" s="11"/>
    </row>
    <row r="108" spans="1:20" ht="18.75" customHeight="1" thickTop="1" thickBot="1">
      <c r="A108" s="488" t="s">
        <v>15</v>
      </c>
      <c r="B108" s="488"/>
      <c r="C108" s="488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5"/>
    </row>
    <row r="109" spans="1:20" ht="3" customHeight="1" thickTop="1">
      <c r="A109" s="2"/>
      <c r="B109" s="2"/>
      <c r="C109" s="2"/>
      <c r="D109" s="2"/>
      <c r="E109" s="2"/>
      <c r="F109" s="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5"/>
      <c r="T109" s="5"/>
    </row>
    <row r="110" spans="1:20" ht="15.75">
      <c r="A110" s="37" t="s">
        <v>128</v>
      </c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3" customHeight="1" thickBot="1">
      <c r="A111" s="2"/>
      <c r="B111" s="2"/>
      <c r="C111" s="2"/>
      <c r="D111" s="2"/>
      <c r="E111" s="2"/>
      <c r="F111" s="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5" customHeight="1">
      <c r="A112" s="506" t="s">
        <v>18</v>
      </c>
      <c r="B112" s="507"/>
      <c r="C112" s="508"/>
      <c r="D112" s="472" t="s">
        <v>19</v>
      </c>
      <c r="E112" s="472" t="s">
        <v>5</v>
      </c>
      <c r="F112" s="465" t="s">
        <v>104</v>
      </c>
      <c r="G112" s="472" t="s">
        <v>11</v>
      </c>
      <c r="H112" s="483" t="s">
        <v>23</v>
      </c>
      <c r="I112" s="315"/>
      <c r="J112" s="190">
        <f>'2b.  Complex Form Data Entry'!G19</f>
        <v>2019</v>
      </c>
      <c r="K112" s="286">
        <f>'2b.  Complex Form Data Entry'!H155</f>
        <v>2020</v>
      </c>
      <c r="L112" s="467" t="str">
        <f>CONCATENATE(L34, " Appropriation Change")</f>
        <v>2019 / 2020 Appropriation Change</v>
      </c>
      <c r="O112" s="303"/>
      <c r="P112" s="303"/>
      <c r="Q112" s="303"/>
      <c r="R112" s="476" t="s">
        <v>138</v>
      </c>
      <c r="S112" s="477"/>
      <c r="T112" s="42"/>
    </row>
    <row r="113" spans="1:20" ht="37.5" customHeight="1" thickBot="1">
      <c r="A113" s="509"/>
      <c r="B113" s="510"/>
      <c r="C113" s="511"/>
      <c r="D113" s="473"/>
      <c r="E113" s="473"/>
      <c r="F113" s="466"/>
      <c r="G113" s="473"/>
      <c r="H113" s="484"/>
      <c r="I113" s="316"/>
      <c r="J113" s="191" t="s">
        <v>24</v>
      </c>
      <c r="K113" s="287" t="str">
        <f>'2b.  Complex Form Data Entry'!H156</f>
        <v>Allocation Change</v>
      </c>
      <c r="L113" s="468"/>
      <c r="O113" s="303"/>
      <c r="P113" s="303"/>
      <c r="Q113" s="303"/>
      <c r="R113" s="478"/>
      <c r="S113" s="479"/>
      <c r="T113" s="42"/>
    </row>
    <row r="114" spans="1:20" ht="47.25" customHeight="1">
      <c r="A114" s="99" t="str">
        <f>IF('2b.  Complex Form Data Entry'!C157="", "   ",'2b.  Complex Form Data Entry'!C157)</f>
        <v xml:space="preserve">   </v>
      </c>
      <c r="B114" s="78"/>
      <c r="C114" s="78"/>
      <c r="D114" s="17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9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7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90" t="str">
        <f>IF('2b.  Complex Form Data Entry'!C157="", "   ", '2b.  Complex Form Data Entry'!D157)</f>
        <v xml:space="preserve">   </v>
      </c>
      <c r="H114" s="197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317"/>
      <c r="J114" s="100">
        <f>'2b.  Complex Form Data Entry'!G157</f>
        <v>0</v>
      </c>
      <c r="K114" s="100">
        <f>'2b.  Complex Form Data Entry'!H157</f>
        <v>0</v>
      </c>
      <c r="L114" s="311">
        <f>J114+K114</f>
        <v>0</v>
      </c>
      <c r="O114" s="304"/>
      <c r="P114" s="304"/>
      <c r="Q114" s="304"/>
      <c r="R114" s="516">
        <f>'2b.  Complex Form Data Entry'!J157</f>
        <v>0</v>
      </c>
      <c r="S114" s="517"/>
      <c r="T114" s="42"/>
    </row>
    <row r="115" spans="1:20" ht="13.5">
      <c r="A115" s="99" t="str">
        <f>IF('2b.  Complex Form Data Entry'!C158="", "   ",'2b.  Complex Form Data Entry'!C158)</f>
        <v xml:space="preserve">   </v>
      </c>
      <c r="B115" s="75"/>
      <c r="C115" s="75"/>
      <c r="D115" s="17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9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7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90" t="str">
        <f>IF('2b.  Complex Form Data Entry'!C158="", "   ", '2b.  Complex Form Data Entry'!D158)</f>
        <v xml:space="preserve">   </v>
      </c>
      <c r="H115" s="200" t="str">
        <f>IF('2b.  Complex Form Data Entry'!E158=0, "  ", '2b.  Complex Form Data Entry'!E158)</f>
        <v xml:space="preserve">  </v>
      </c>
      <c r="I115" s="317"/>
      <c r="J115" s="82">
        <f>'2b.  Complex Form Data Entry'!G158</f>
        <v>0</v>
      </c>
      <c r="K115" s="82">
        <f>'2b.  Complex Form Data Entry'!H158</f>
        <v>0</v>
      </c>
      <c r="L115" s="311">
        <f t="shared" ref="L115:L120" si="25">J115+K115</f>
        <v>0</v>
      </c>
      <c r="O115" s="304"/>
      <c r="P115" s="304"/>
      <c r="Q115" s="304"/>
      <c r="R115" s="516">
        <f>'2b.  Complex Form Data Entry'!J158</f>
        <v>0</v>
      </c>
      <c r="S115" s="517"/>
      <c r="T115" s="42"/>
    </row>
    <row r="116" spans="1:20" ht="13.5">
      <c r="A116" s="99" t="str">
        <f>IF('2b.  Complex Form Data Entry'!C159="", "   ",'2b.  Complex Form Data Entry'!C159)</f>
        <v xml:space="preserve">   </v>
      </c>
      <c r="B116" s="75"/>
      <c r="C116" s="75"/>
      <c r="D116" s="17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9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7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90" t="str">
        <f>IF('2b.  Complex Form Data Entry'!C159="", "   ", '2b.  Complex Form Data Entry'!D159)</f>
        <v xml:space="preserve">   </v>
      </c>
      <c r="H116" s="200" t="str">
        <f>IF('2b.  Complex Form Data Entry'!E159=0, "  ", '2b.  Complex Form Data Entry'!E159)</f>
        <v xml:space="preserve">  </v>
      </c>
      <c r="I116" s="317"/>
      <c r="J116" s="82">
        <f>'2b.  Complex Form Data Entry'!G159</f>
        <v>0</v>
      </c>
      <c r="K116" s="82">
        <f>'2b.  Complex Form Data Entry'!H159</f>
        <v>0</v>
      </c>
      <c r="L116" s="311">
        <f t="shared" si="25"/>
        <v>0</v>
      </c>
      <c r="O116" s="304"/>
      <c r="P116" s="304"/>
      <c r="Q116" s="304"/>
      <c r="R116" s="516">
        <f>'2b.  Complex Form Data Entry'!J159</f>
        <v>0</v>
      </c>
      <c r="S116" s="517"/>
      <c r="T116" s="42"/>
    </row>
    <row r="117" spans="1:20" ht="13.5">
      <c r="A117" s="99" t="str">
        <f>IF('2b.  Complex Form Data Entry'!C160="", "   ",'2b.  Complex Form Data Entry'!C160)</f>
        <v xml:space="preserve">   </v>
      </c>
      <c r="B117" s="75"/>
      <c r="C117" s="75"/>
      <c r="D117" s="17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9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7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90" t="str">
        <f>IF('2b.  Complex Form Data Entry'!C160="", "   ", '2b.  Complex Form Data Entry'!D160)</f>
        <v xml:space="preserve">   </v>
      </c>
      <c r="H117" s="200" t="str">
        <f>IF('2b.  Complex Form Data Entry'!E160=0, "  ", '2b.  Complex Form Data Entry'!E160)</f>
        <v xml:space="preserve">  </v>
      </c>
      <c r="I117" s="317"/>
      <c r="J117" s="82">
        <f>'2b.  Complex Form Data Entry'!G160</f>
        <v>0</v>
      </c>
      <c r="K117" s="82">
        <f>'2b.  Complex Form Data Entry'!H160</f>
        <v>0</v>
      </c>
      <c r="L117" s="311">
        <f t="shared" si="25"/>
        <v>0</v>
      </c>
      <c r="O117" s="304"/>
      <c r="P117" s="304"/>
      <c r="Q117" s="304"/>
      <c r="R117" s="516">
        <f>'2b.  Complex Form Data Entry'!J160</f>
        <v>0</v>
      </c>
      <c r="S117" s="517"/>
      <c r="T117" s="42"/>
    </row>
    <row r="118" spans="1:20" ht="13.5">
      <c r="A118" s="99" t="str">
        <f>IF('2b.  Complex Form Data Entry'!C161="", "   ",'2b.  Complex Form Data Entry'!C161)</f>
        <v xml:space="preserve">   </v>
      </c>
      <c r="B118" s="75"/>
      <c r="C118" s="75"/>
      <c r="D118" s="17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9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7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90" t="str">
        <f>IF('2b.  Complex Form Data Entry'!C161="", "   ", '2b.  Complex Form Data Entry'!D161)</f>
        <v xml:space="preserve">   </v>
      </c>
      <c r="H118" s="200" t="str">
        <f>IF('2b.  Complex Form Data Entry'!E161=0, "  ", '2b.  Complex Form Data Entry'!E161)</f>
        <v xml:space="preserve">  </v>
      </c>
      <c r="I118" s="317"/>
      <c r="J118" s="82">
        <f>'2b.  Complex Form Data Entry'!G161</f>
        <v>0</v>
      </c>
      <c r="K118" s="82">
        <f>'2b.  Complex Form Data Entry'!H161</f>
        <v>0</v>
      </c>
      <c r="L118" s="311">
        <f t="shared" si="25"/>
        <v>0</v>
      </c>
      <c r="O118" s="304"/>
      <c r="P118" s="304"/>
      <c r="Q118" s="304"/>
      <c r="R118" s="516">
        <f>'2b.  Complex Form Data Entry'!J161</f>
        <v>0</v>
      </c>
      <c r="S118" s="517"/>
      <c r="T118" s="42"/>
    </row>
    <row r="119" spans="1:20" ht="13.5">
      <c r="A119" s="99" t="str">
        <f>IF('2b.  Complex Form Data Entry'!C162="", "   ",'2b.  Complex Form Data Entry'!C162)</f>
        <v xml:space="preserve">   </v>
      </c>
      <c r="B119" s="75"/>
      <c r="C119" s="75"/>
      <c r="D119" s="17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9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7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90" t="str">
        <f>IF('2b.  Complex Form Data Entry'!C162="", "   ", '2b.  Complex Form Data Entry'!D162)</f>
        <v xml:space="preserve">   </v>
      </c>
      <c r="H119" s="200" t="str">
        <f>IF('2b.  Complex Form Data Entry'!E162=0, "  ", '2b.  Complex Form Data Entry'!E162)</f>
        <v xml:space="preserve">  </v>
      </c>
      <c r="I119" s="317"/>
      <c r="J119" s="82">
        <f>'2b.  Complex Form Data Entry'!G162</f>
        <v>0</v>
      </c>
      <c r="K119" s="82">
        <f>'2b.  Complex Form Data Entry'!H162</f>
        <v>0</v>
      </c>
      <c r="L119" s="311">
        <f t="shared" si="25"/>
        <v>0</v>
      </c>
      <c r="O119" s="304"/>
      <c r="P119" s="304"/>
      <c r="Q119" s="304"/>
      <c r="R119" s="516">
        <f>'2b.  Complex Form Data Entry'!J162</f>
        <v>0</v>
      </c>
      <c r="S119" s="517"/>
      <c r="T119" s="42"/>
    </row>
    <row r="120" spans="1:20" ht="14.25" thickBot="1">
      <c r="A120" s="6"/>
      <c r="B120" s="7"/>
      <c r="C120" s="291" t="s">
        <v>4</v>
      </c>
      <c r="D120" s="43"/>
      <c r="E120" s="43"/>
      <c r="F120" s="43"/>
      <c r="G120" s="43"/>
      <c r="H120" s="207"/>
      <c r="I120" s="318"/>
      <c r="J120" s="66">
        <f>SUM(J114:J119)</f>
        <v>0</v>
      </c>
      <c r="K120" s="66">
        <f>SUM(K114:K119)</f>
        <v>0</v>
      </c>
      <c r="L120" s="312">
        <f t="shared" si="25"/>
        <v>0</v>
      </c>
      <c r="O120" s="305"/>
      <c r="P120" s="305"/>
      <c r="Q120" s="305"/>
      <c r="R120" s="518">
        <f>SUM(R114:S119)</f>
        <v>0</v>
      </c>
      <c r="S120" s="519"/>
      <c r="T120" s="42"/>
    </row>
    <row r="121" spans="1:20" ht="3" customHeight="1">
      <c r="A121" s="2"/>
      <c r="B121" s="2"/>
      <c r="C121" s="2"/>
      <c r="D121" s="2"/>
      <c r="E121" s="2"/>
      <c r="F121" s="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 ht="13.5">
      <c r="A122" s="3" t="s">
        <v>30</v>
      </c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5"/>
    </row>
    <row r="123" spans="1:20" ht="19.5" customHeight="1">
      <c r="A123" s="321" t="s">
        <v>142</v>
      </c>
      <c r="B123" s="485" t="str">
        <f>IF('2b.  Complex Form Data Entry'!G39="Y", "See note 5 below.", '2b.  Complex Form Data Entry'!D43)</f>
        <v>An NPV analysis was not performed because …</v>
      </c>
      <c r="C123" s="485"/>
      <c r="D123" s="485"/>
      <c r="E123" s="485"/>
      <c r="F123" s="485"/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  <c r="S123" s="485"/>
      <c r="T123" s="5"/>
    </row>
    <row r="124" spans="1:20" ht="13.5">
      <c r="A124" s="68" t="s">
        <v>112</v>
      </c>
      <c r="B124" s="480" t="s">
        <v>150</v>
      </c>
      <c r="C124" s="480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0"/>
      <c r="P124" s="480"/>
      <c r="Q124" s="480"/>
      <c r="R124" s="480"/>
      <c r="S124" s="480"/>
      <c r="T124" s="5"/>
    </row>
    <row r="125" spans="1:20" ht="14.25" customHeight="1">
      <c r="A125" s="69" t="s">
        <v>52</v>
      </c>
      <c r="B125" s="515" t="s">
        <v>116</v>
      </c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"/>
    </row>
    <row r="126" spans="1:20" ht="16.5" customHeight="1">
      <c r="A126" s="69" t="s">
        <v>113</v>
      </c>
      <c r="B126" s="482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5"/>
    </row>
    <row r="127" spans="1:20" ht="14.25" customHeight="1">
      <c r="A127" s="67" t="s">
        <v>114</v>
      </c>
      <c r="B127" s="471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71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Q127" s="471"/>
      <c r="R127" s="471"/>
      <c r="S127" s="471"/>
      <c r="T127" s="5"/>
    </row>
    <row r="128" spans="1:20" ht="16.5" customHeight="1">
      <c r="A128" s="67" t="s">
        <v>118</v>
      </c>
      <c r="B128" s="470" t="s">
        <v>111</v>
      </c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5"/>
    </row>
    <row r="129" spans="1:20" ht="14.25" customHeight="1">
      <c r="A129" s="67"/>
      <c r="B129" s="469" t="str">
        <f>'2b.  Complex Form Data Entry'!C174</f>
        <v>-</v>
      </c>
      <c r="C129" s="469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</row>
    <row r="130" spans="1:20" ht="13.5">
      <c r="A130" s="67"/>
      <c r="B130" s="469" t="str">
        <f>'2b.  Complex Form Data Entry'!C175</f>
        <v xml:space="preserve">- </v>
      </c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</row>
    <row r="131" spans="1:20" ht="12.75" customHeight="1">
      <c r="A131" s="67"/>
      <c r="B131" s="469" t="str">
        <f>'2b.  Complex Form Data Entry'!C176</f>
        <v xml:space="preserve">- </v>
      </c>
      <c r="C131" s="469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</row>
    <row r="132" spans="1:20" ht="15" customHeight="1">
      <c r="A132" s="67"/>
      <c r="B132" s="469" t="str">
        <f>'2b.  Complex Form Data Entry'!C177</f>
        <v xml:space="preserve">- </v>
      </c>
      <c r="C132" s="469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</row>
    <row r="133" spans="1:20" ht="13.5">
      <c r="A133" s="67"/>
      <c r="B133" s="469" t="str">
        <f>'2b.  Complex Form Data Entry'!C178</f>
        <v xml:space="preserve">- </v>
      </c>
      <c r="C133" s="469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5"/>
    </row>
    <row r="134" spans="1:20" ht="13.5">
      <c r="A134" s="67"/>
      <c r="B134" s="469"/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</row>
    <row r="135" spans="1:20" ht="13.5">
      <c r="A135" t="str">
        <f>IF('2b.  Complex Form Data Entry'!C181="", " ", "6.")</f>
        <v xml:space="preserve"> </v>
      </c>
      <c r="B135" s="469"/>
      <c r="C135" s="469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</row>
    <row r="136" spans="1:20" ht="13.5">
      <c r="A136" s="69"/>
      <c r="B136" s="469"/>
      <c r="C136" s="469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469"/>
    </row>
    <row r="137" spans="1:20" ht="13.5">
      <c r="A137" s="69"/>
      <c r="B137" s="469"/>
      <c r="C137" s="469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</row>
    <row r="138" spans="1:20" ht="13.5">
      <c r="A138" s="69"/>
      <c r="D138" s="53"/>
      <c r="E138" s="49"/>
      <c r="F138" s="49"/>
    </row>
    <row r="139" spans="1:20">
      <c r="D139" s="53"/>
      <c r="E139" s="49"/>
      <c r="F139" s="49"/>
    </row>
    <row r="140" spans="1:20">
      <c r="C140" s="52"/>
      <c r="D140" s="53"/>
      <c r="E140" s="49"/>
      <c r="F140" s="49"/>
    </row>
  </sheetData>
  <mergeCells count="100"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:S1"/>
    <mergeCell ref="A3:S3"/>
    <mergeCell ref="A4:S4"/>
    <mergeCell ref="A5:B5"/>
    <mergeCell ref="C5:S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YQKKTEHHRR7V-1353-3663</_dlc_DocId>
    <_dlc_DocIdUrl xmlns="cfc4bdfe-72e7-4bcf-8777-527aa6965755">
      <Url>https://kc1-portal38.sharepoint.com/FMD/Legislation2015/_layouts/15/DocIdRedir.aspx?ID=YQKKTEHHRR7V-1353-3663</Url>
      <Description>YQKKTEHHRR7V-1353-3663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3" ma:contentTypeDescription="Create a new document." ma:contentTypeScope="" ma:versionID="cd1b8f4ef520d3bb464396a3dcc5db60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bfc014ce51d7881349525cec04a0890d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66F75-E298-49D7-923C-92FD04AD8C51}">
  <ds:schemaRefs>
    <ds:schemaRef ds:uri="b516f40b-13c9-483a-b8d0-25e20c0c5f62"/>
    <ds:schemaRef ds:uri="http://schemas.microsoft.com/office/2006/documentManagement/types"/>
    <ds:schemaRef ds:uri="cfc4bdfe-72e7-4bcf-8777-527aa696575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f4bbbe-e948-4d8f-bbf3-024ce416f147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12A2C95-B960-411F-9E23-A6841A24A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 Instructions</vt:lpstr>
      <vt:lpstr>2a.  Simple Form Data Entry</vt:lpstr>
      <vt:lpstr>3a.  Simple Form Fiscal Note</vt:lpstr>
      <vt:lpstr>Cost Calc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Masuo, Janet</cp:lastModifiedBy>
  <cp:lastPrinted>2015-03-19T18:52:03Z</cp:lastPrinted>
  <dcterms:created xsi:type="dcterms:W3CDTF">1999-06-02T23:29:55Z</dcterms:created>
  <dcterms:modified xsi:type="dcterms:W3CDTF">2019-09-13T15:50:43Z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c72146d9-5b50-49be-b6b1-fb33ed66930e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