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Fiscal Note" sheetId="2" r:id="rId1"/>
  </sheets>
  <definedNames>
    <definedName name="_xlnm.Print_Area" localSheetId="0">'Fiscal Note'!$A$1:$G$52</definedName>
  </definedNames>
  <calcPr calcId="152511"/>
  <extLst/>
</workbook>
</file>

<file path=xl/sharedStrings.xml><?xml version="1.0" encoding="utf-8"?>
<sst xmlns="http://schemas.openxmlformats.org/spreadsheetml/2006/main" count="66" uniqueCount="53">
  <si>
    <t>2019-2020 FISCAL NOTE</t>
  </si>
  <si>
    <t xml:space="preserve">Ordinance/Motion:  </t>
  </si>
  <si>
    <t>2019-XXXX</t>
  </si>
  <si>
    <t>Title:  King County Parks 2020 Supplemental Appropriations Ordinance</t>
  </si>
  <si>
    <t>Affected Agency and/or Agencies:  Parks and Recreation Division, Department of Natural Resources and Parks (DNRP)</t>
  </si>
  <si>
    <t>Note Prepared By:  Jennifer Lehman, Parks and Recreation Division, DNRP</t>
  </si>
  <si>
    <t>Date Prepared:  August 29, 2019</t>
  </si>
  <si>
    <t>Note Reviewed By:  Chris McGowan, Office of Performance, Strategy, and Budget</t>
  </si>
  <si>
    <t>Date Reviewed:  August 29, 2019</t>
  </si>
  <si>
    <t>Description of request:</t>
  </si>
  <si>
    <t>AN ORDINANCE making a net supplemental appropriation of to the parks and recreation operating fund, parks capital fund, and a new sub-fund for the parks, recreation, open space, and trails fund.</t>
  </si>
  <si>
    <t>Revenue to:</t>
  </si>
  <si>
    <t>Agency</t>
  </si>
  <si>
    <t>Fund Code</t>
  </si>
  <si>
    <t>Revenue Source</t>
  </si>
  <si>
    <t>2019-2020</t>
  </si>
  <si>
    <r>
      <t>2021-2022</t>
    </r>
    <r>
      <rPr>
        <vertAlign val="superscript"/>
        <sz val="10.5"/>
        <rFont val="Arial"/>
        <family val="2"/>
      </rPr>
      <t>2</t>
    </r>
  </si>
  <si>
    <r>
      <t>2023-2024</t>
    </r>
    <r>
      <rPr>
        <vertAlign val="superscript"/>
        <sz val="10.5"/>
        <rFont val="Arial"/>
        <family val="2"/>
      </rPr>
      <t>2</t>
    </r>
  </si>
  <si>
    <t>Parks and Recreation Division, DNRP</t>
  </si>
  <si>
    <t>1454</t>
  </si>
  <si>
    <t xml:space="preserve">TOTAL </t>
  </si>
  <si>
    <r>
      <t>Expenditures from</t>
    </r>
    <r>
      <rPr>
        <b/>
        <sz val="10.5"/>
        <rFont val="Arial"/>
        <family val="2"/>
      </rPr>
      <t>:</t>
    </r>
  </si>
  <si>
    <t>Department</t>
  </si>
  <si>
    <r>
      <t>Parks, Recreation, Open Space, Trails Fund</t>
    </r>
    <r>
      <rPr>
        <vertAlign val="superscript"/>
        <sz val="10.5"/>
        <rFont val="Univers"/>
        <family val="2"/>
      </rPr>
      <t>3</t>
    </r>
  </si>
  <si>
    <t>DNRP</t>
  </si>
  <si>
    <t>Parks Operating Fund</t>
  </si>
  <si>
    <t>Parks Capital Fund</t>
  </si>
  <si>
    <t>TOTAL</t>
  </si>
  <si>
    <t xml:space="preserve">Expenditures by Categories </t>
  </si>
  <si>
    <t>Reimbursement of Election Costs</t>
  </si>
  <si>
    <t>Seattle Aquarium</t>
  </si>
  <si>
    <r>
      <t>Public Pools Capital Grant Program</t>
    </r>
    <r>
      <rPr>
        <vertAlign val="superscript"/>
        <sz val="10.5"/>
        <rFont val="Univers"/>
        <family val="2"/>
      </rPr>
      <t>4,5</t>
    </r>
  </si>
  <si>
    <r>
      <t>Open Space - River Corridors Grant Program</t>
    </r>
    <r>
      <rPr>
        <vertAlign val="superscript"/>
        <sz val="10.5"/>
        <rFont val="Univers"/>
        <family val="2"/>
      </rPr>
      <t>4,5</t>
    </r>
  </si>
  <si>
    <t>King County Parks Operations (40% of remaining levy proceeds)</t>
  </si>
  <si>
    <r>
      <t>King County Parks Capital (47% of remaining levy proceeds)</t>
    </r>
    <r>
      <rPr>
        <vertAlign val="superscript"/>
        <sz val="10.5"/>
        <rFont val="Univers"/>
        <family val="2"/>
      </rPr>
      <t>4</t>
    </r>
  </si>
  <si>
    <r>
      <t>King County Towns and Cities (8% of remaining levy proceeds)</t>
    </r>
    <r>
      <rPr>
        <vertAlign val="superscript"/>
        <sz val="10.5"/>
        <rFont val="Univers"/>
        <family val="2"/>
      </rPr>
      <t>4</t>
    </r>
  </si>
  <si>
    <r>
      <t>Woodland Park Zoo (5% of remaining levy proceeds)</t>
    </r>
    <r>
      <rPr>
        <vertAlign val="superscript"/>
        <sz val="10.5"/>
        <rFont val="Univers"/>
        <family val="2"/>
      </rPr>
      <t>4</t>
    </r>
  </si>
  <si>
    <r>
      <t>King County Parks Operating Budget</t>
    </r>
    <r>
      <rPr>
        <vertAlign val="superscript"/>
        <sz val="10.5"/>
        <rFont val="Univers"/>
        <family val="2"/>
      </rPr>
      <t>6</t>
    </r>
  </si>
  <si>
    <r>
      <t>Targeted Equity Grants</t>
    </r>
    <r>
      <rPr>
        <vertAlign val="superscript"/>
        <sz val="10.5"/>
        <rFont val="Univers"/>
        <family val="2"/>
      </rPr>
      <t>7</t>
    </r>
  </si>
  <si>
    <r>
      <t>King County Parks Capital Improvement Program</t>
    </r>
    <r>
      <rPr>
        <vertAlign val="superscript"/>
        <sz val="10.5"/>
        <rFont val="Univers"/>
        <family val="2"/>
      </rPr>
      <t>4,5</t>
    </r>
  </si>
  <si>
    <t>Does this legislation require a budget supplemental?</t>
  </si>
  <si>
    <t>Yes</t>
  </si>
  <si>
    <t>Notes and Assumptions:</t>
  </si>
  <si>
    <t>3. This fiscal note shows the total appropriation of the three funds within this ordinance, including two instances of "double budgeting". Double budgeting is when a funds transfer is budgeted in the originating fund and the receiving fund. Fund 1454 receives total levy proceeds and transfer funds from Fund 1454 to the Parks Operating Fund 1451 and the Parks Capital Fund 3581. The amounts coming from Fund 1454 are shown separately, in the two lines below.</t>
  </si>
  <si>
    <t>4. Funding for the new capital grant programs will transfer to, and be awarded from, Fund 3581.</t>
  </si>
  <si>
    <t>5. A portion of levy proceeds is allowed to be retained by the county to be used for expenditures related to administration of the distribution of levy proceeds.</t>
  </si>
  <si>
    <t>6. In addition to the 2020-2025 levy proceeds, the King County Parks Operating Budget is supported by entrepreneurial efforts, user fees, reimbursement from other revenue sources, administration fees, and fund balance in excess of required reserves.  More detail can be found in the Parks Operating Fund financial plan accompanying this legislative package.</t>
  </si>
  <si>
    <t>7. The Targeted Equity Grant Program is part of the 40 percent of remaining levy proceeds for King County Parks Operations.</t>
  </si>
  <si>
    <t>Fund Transfer</t>
  </si>
  <si>
    <r>
      <t>Property Tax Levy</t>
    </r>
    <r>
      <rPr>
        <vertAlign val="superscript"/>
        <sz val="10.5"/>
        <rFont val="Univers"/>
        <family val="2"/>
      </rPr>
      <t>1</t>
    </r>
  </si>
  <si>
    <r>
      <t>Other Revenues</t>
    </r>
    <r>
      <rPr>
        <vertAlign val="superscript"/>
        <sz val="10.5"/>
        <rFont val="Univers"/>
        <family val="2"/>
      </rPr>
      <t>6</t>
    </r>
  </si>
  <si>
    <t>1. Revenue assumptions are based on the August forecast from the Office of Economic and Financial Analysis, with a 1% delinquency/under-collection assumption.</t>
  </si>
  <si>
    <t>2. Economic projections for the 2020-2025 Parks Levy declined by approximately 3 percent since the enacting ordinance was adopted. As a result, each expenditure category is proportionately decreased by approximately 3 percent, compared to initial estimates within Attachment C of the King County Motion #15378. Out-year funding decisions will be updated in future appropriation ordinances and reflect the most recent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</si>
</sst>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quot;$&quot;#,##0"/>
  </numFmts>
  <fonts count="10">
    <font>
      <sz val="10"/>
      <name val="Arial"/>
      <family val="2"/>
    </font>
    <font>
      <sz val="10.5"/>
      <name val="Univers"/>
      <family val="2"/>
    </font>
    <font>
      <sz val="8"/>
      <name val="Univers"/>
      <family val="2"/>
    </font>
    <font>
      <b/>
      <sz val="10.5"/>
      <name val="Univers"/>
      <family val="2"/>
    </font>
    <font>
      <b/>
      <sz val="11"/>
      <name val="Arial"/>
      <family val="2"/>
    </font>
    <font>
      <sz val="10.5"/>
      <name val="Arial"/>
      <family val="2"/>
    </font>
    <font>
      <b/>
      <sz val="10.5"/>
      <name val="Arial"/>
      <family val="2"/>
    </font>
    <font>
      <vertAlign val="superscript"/>
      <sz val="10.5"/>
      <name val="Univers"/>
      <family val="2"/>
    </font>
    <font>
      <b/>
      <sz val="10"/>
      <name val="Arial"/>
      <family val="2"/>
    </font>
    <font>
      <vertAlign val="superscript"/>
      <sz val="10.5"/>
      <name val="Arial"/>
      <family val="2"/>
    </font>
  </fonts>
  <fills count="3">
    <fill>
      <patternFill/>
    </fill>
    <fill>
      <patternFill patternType="gray125"/>
    </fill>
    <fill>
      <patternFill patternType="solid">
        <fgColor theme="0"/>
        <bgColor indexed="64"/>
      </patternFill>
    </fill>
  </fills>
  <borders count="32">
    <border>
      <left/>
      <right/>
      <top/>
      <bottom/>
      <diagonal/>
    </border>
    <border>
      <left/>
      <right/>
      <top style="double"/>
      <bottom/>
    </border>
    <border>
      <left/>
      <right style="double"/>
      <top style="double"/>
      <bottom/>
    </border>
    <border>
      <left/>
      <right/>
      <top style="medium"/>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double"/>
      <right/>
      <top style="double"/>
      <botto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09">
    <xf numFmtId="0" fontId="0" fillId="0" borderId="0" xfId="0"/>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0" xfId="0" applyFont="1"/>
    <xf numFmtId="3" fontId="0" fillId="0" borderId="0" xfId="0" applyNumberFormat="1"/>
    <xf numFmtId="0" fontId="2" fillId="0" borderId="0" xfId="0" applyFont="1" applyAlignment="1">
      <alignment horizontal="left"/>
    </xf>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right"/>
    </xf>
    <xf numFmtId="0" fontId="5" fillId="0" borderId="9" xfId="0" applyFont="1" applyBorder="1" applyAlignment="1">
      <alignment horizontal="left"/>
    </xf>
    <xf numFmtId="0" fontId="5" fillId="0" borderId="0" xfId="0" applyFont="1" applyBorder="1"/>
    <xf numFmtId="0" fontId="6" fillId="0" borderId="0" xfId="0" applyFont="1" applyBorder="1"/>
    <xf numFmtId="0" fontId="6" fillId="0" borderId="0" xfId="0" applyFont="1"/>
    <xf numFmtId="0" fontId="5" fillId="0" borderId="10" xfId="0" applyFont="1" applyBorder="1"/>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2" borderId="13" xfId="0" applyFont="1" applyFill="1" applyBorder="1" applyAlignment="1">
      <alignment horizontal="center" wrapText="1"/>
    </xf>
    <xf numFmtId="0" fontId="1" fillId="0" borderId="7" xfId="0" applyFont="1" applyBorder="1" applyAlignment="1">
      <alignment horizontal="center" vertical="center" wrapText="1"/>
    </xf>
    <xf numFmtId="0" fontId="5" fillId="0" borderId="5" xfId="0" applyFont="1" applyBorder="1"/>
    <xf numFmtId="0" fontId="5" fillId="0" borderId="11" xfId="0" applyFont="1" applyBorder="1" applyAlignment="1">
      <alignment horizontal="center"/>
    </xf>
    <xf numFmtId="3" fontId="3" fillId="0" borderId="0" xfId="0" applyNumberFormat="1" applyFont="1" applyBorder="1" applyAlignment="1">
      <alignment horizontal="right"/>
    </xf>
    <xf numFmtId="0" fontId="8" fillId="0" borderId="0" xfId="0" applyFont="1"/>
    <xf numFmtId="0" fontId="3" fillId="0" borderId="10" xfId="0" applyFont="1" applyFill="1" applyBorder="1" applyAlignment="1">
      <alignment vertical="center"/>
    </xf>
    <xf numFmtId="0" fontId="1" fillId="0" borderId="3" xfId="0" applyFont="1" applyFill="1" applyBorder="1"/>
    <xf numFmtId="0" fontId="1" fillId="0" borderId="3" xfId="0" applyFont="1" applyFill="1" applyBorder="1" applyAlignment="1">
      <alignment horizontal="center"/>
    </xf>
    <xf numFmtId="0" fontId="0" fillId="0" borderId="0" xfId="0" applyBorder="1" applyAlignment="1">
      <alignment horizontal="right"/>
    </xf>
    <xf numFmtId="0" fontId="5" fillId="0" borderId="4" xfId="0" applyFont="1" applyBorder="1"/>
    <xf numFmtId="0" fontId="5" fillId="0" borderId="0" xfId="0" applyFont="1" applyBorder="1" applyAlignment="1">
      <alignment horizontal="center"/>
    </xf>
    <xf numFmtId="3" fontId="0" fillId="0" borderId="0" xfId="0" applyNumberFormat="1" applyAlignment="1">
      <alignment horizontal="right"/>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xf numFmtId="0" fontId="1" fillId="0" borderId="16" xfId="20" applyFont="1" applyBorder="1" applyAlignment="1">
      <alignment vertical="center"/>
      <protection/>
    </xf>
    <xf numFmtId="0" fontId="1" fillId="0" borderId="0" xfId="0" applyFont="1" applyBorder="1" applyAlignment="1">
      <alignment vertical="center"/>
    </xf>
    <xf numFmtId="0" fontId="1" fillId="0" borderId="17" xfId="0" applyFont="1" applyBorder="1" applyAlignment="1">
      <alignment vertical="center"/>
    </xf>
    <xf numFmtId="0" fontId="0" fillId="0" borderId="0" xfId="0" applyAlignment="1">
      <alignment horizontal="right" vertical="center"/>
    </xf>
    <xf numFmtId="0" fontId="0" fillId="0" borderId="0" xfId="0" applyAlignment="1">
      <alignment vertical="center"/>
    </xf>
    <xf numFmtId="0" fontId="5" fillId="0" borderId="16"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5" fillId="0" borderId="16" xfId="0" applyFont="1" applyBorder="1" applyAlignment="1">
      <alignment vertical="top"/>
    </xf>
    <xf numFmtId="0" fontId="1" fillId="0" borderId="0" xfId="0" applyFont="1" applyBorder="1" applyAlignment="1">
      <alignment vertical="top"/>
    </xf>
    <xf numFmtId="0" fontId="1" fillId="0" borderId="17" xfId="0" applyFont="1" applyBorder="1" applyAlignment="1">
      <alignment vertical="top"/>
    </xf>
    <xf numFmtId="0" fontId="0" fillId="0" borderId="0" xfId="0" applyAlignment="1">
      <alignment horizontal="right" vertical="top"/>
    </xf>
    <xf numFmtId="0" fontId="0" fillId="0" borderId="0" xfId="0" applyAlignment="1">
      <alignment vertical="top"/>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10"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4" xfId="0" applyFont="1" applyBorder="1" applyAlignment="1">
      <alignment horizontal="center"/>
    </xf>
    <xf numFmtId="0" fontId="5" fillId="0" borderId="5" xfId="0" applyFont="1" applyBorder="1" applyAlignment="1">
      <alignment horizontal="center"/>
    </xf>
    <xf numFmtId="0" fontId="1" fillId="0" borderId="14" xfId="0" applyFont="1" applyBorder="1" applyAlignment="1">
      <alignment horizontal="left"/>
    </xf>
    <xf numFmtId="0" fontId="0" fillId="0" borderId="0" xfId="0" applyBorder="1" applyAlignment="1">
      <alignment horizontal="right" vertical="center"/>
    </xf>
    <xf numFmtId="3" fontId="0" fillId="0" borderId="0" xfId="0" applyNumberFormat="1" applyBorder="1" applyAlignment="1">
      <alignment horizontal="right" vertical="center"/>
    </xf>
    <xf numFmtId="0" fontId="0" fillId="0" borderId="0" xfId="0" applyFont="1" applyBorder="1"/>
    <xf numFmtId="0" fontId="1" fillId="0" borderId="22" xfId="0" applyFont="1" applyBorder="1" applyAlignment="1">
      <alignment horizontal="center" vertical="center" wrapText="1"/>
    </xf>
    <xf numFmtId="165" fontId="1" fillId="0" borderId="7" xfId="0" applyNumberFormat="1" applyFont="1" applyBorder="1" applyAlignment="1">
      <alignment vertical="center"/>
    </xf>
    <xf numFmtId="165" fontId="1" fillId="0" borderId="7" xfId="0" applyNumberFormat="1" applyFont="1" applyFill="1" applyBorder="1" applyAlignment="1">
      <alignment vertical="center"/>
    </xf>
    <xf numFmtId="165" fontId="1" fillId="0" borderId="23" xfId="0" applyNumberFormat="1" applyFont="1" applyFill="1" applyBorder="1" applyAlignment="1">
      <alignment vertical="center"/>
    </xf>
    <xf numFmtId="165" fontId="1" fillId="0" borderId="22" xfId="0" applyNumberFormat="1" applyFont="1" applyBorder="1" applyAlignment="1">
      <alignment vertical="center"/>
    </xf>
    <xf numFmtId="165" fontId="1" fillId="0" borderId="24" xfId="0" applyNumberFormat="1" applyFont="1" applyBorder="1" applyAlignment="1">
      <alignment vertical="center"/>
    </xf>
    <xf numFmtId="165" fontId="6" fillId="0" borderId="8" xfId="0" applyNumberFormat="1" applyFont="1" applyBorder="1" applyAlignment="1">
      <alignment/>
    </xf>
    <xf numFmtId="165" fontId="6" fillId="0" borderId="25" xfId="0" applyNumberFormat="1" applyFont="1" applyBorder="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65" fontId="1" fillId="0" borderId="7" xfId="0" applyNumberFormat="1" applyFont="1" applyBorder="1" applyAlignment="1">
      <alignment/>
    </xf>
    <xf numFmtId="165" fontId="1" fillId="0" borderId="23" xfId="0" applyNumberFormat="1" applyFont="1" applyBorder="1" applyAlignment="1">
      <alignment/>
    </xf>
    <xf numFmtId="165" fontId="1" fillId="0" borderId="7" xfId="0" applyNumberFormat="1" applyFont="1" applyBorder="1" applyAlignment="1">
      <alignment wrapText="1"/>
    </xf>
    <xf numFmtId="165" fontId="1" fillId="0" borderId="7" xfId="0" applyNumberFormat="1" applyFont="1" applyFill="1" applyBorder="1" applyAlignment="1">
      <alignment wrapText="1"/>
    </xf>
    <xf numFmtId="165" fontId="1" fillId="0" borderId="23" xfId="0" applyNumberFormat="1" applyFont="1" applyFill="1" applyBorder="1" applyAlignment="1">
      <alignment wrapText="1"/>
    </xf>
    <xf numFmtId="165" fontId="6" fillId="0" borderId="8" xfId="0" applyNumberFormat="1" applyFont="1" applyFill="1" applyBorder="1" applyAlignment="1">
      <alignment/>
    </xf>
    <xf numFmtId="165" fontId="6" fillId="0" borderId="25" xfId="0" applyNumberFormat="1" applyFont="1" applyFill="1" applyBorder="1" applyAlignment="1">
      <alignment/>
    </xf>
    <xf numFmtId="165" fontId="1" fillId="0" borderId="23" xfId="0" applyNumberFormat="1" applyFont="1" applyBorder="1" applyAlignment="1">
      <alignment vertical="center"/>
    </xf>
    <xf numFmtId="0" fontId="1" fillId="0" borderId="7" xfId="0" applyFont="1" applyBorder="1" applyAlignment="1">
      <alignment horizontal="center" vertical="center"/>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2" xfId="20"/>
    <cellStyle name="Comma 2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topLeftCell="A19">
      <selection activeCell="A48" sqref="A48:G48"/>
    </sheetView>
  </sheetViews>
  <sheetFormatPr defaultColWidth="9.140625" defaultRowHeight="12.75"/>
  <cols>
    <col min="1" max="1" width="30.28125" style="0" customWidth="1"/>
    <col min="2" max="2" width="12.421875" style="0" customWidth="1"/>
    <col min="3" max="3" width="10.8515625" style="0" customWidth="1"/>
    <col min="4" max="4" width="19.57421875" style="0" customWidth="1"/>
    <col min="5" max="5" width="16.421875" style="0" bestFit="1" customWidth="1"/>
    <col min="6" max="7" width="17.7109375" style="0" bestFit="1" customWidth="1"/>
    <col min="9" max="9" width="11.140625" style="0" bestFit="1" customWidth="1"/>
  </cols>
  <sheetData>
    <row r="1" spans="1:9" ht="15">
      <c r="A1" s="22" t="s">
        <v>0</v>
      </c>
      <c r="B1" s="2"/>
      <c r="C1" s="23"/>
      <c r="D1" s="23"/>
      <c r="E1" s="23"/>
      <c r="F1" s="2"/>
      <c r="G1" s="2"/>
      <c r="H1" s="24"/>
      <c r="I1" s="1"/>
    </row>
    <row r="2" spans="1:8" ht="14.25" thickBot="1">
      <c r="A2" s="9"/>
      <c r="B2" s="2"/>
      <c r="C2" s="2"/>
      <c r="D2" s="2"/>
      <c r="E2" s="2"/>
      <c r="F2" s="2"/>
      <c r="G2" s="2"/>
      <c r="H2" s="24"/>
    </row>
    <row r="3" spans="1:8" ht="14.25" thickTop="1">
      <c r="A3" s="25" t="s">
        <v>1</v>
      </c>
      <c r="B3" s="3" t="s">
        <v>2</v>
      </c>
      <c r="C3" s="4"/>
      <c r="D3" s="4"/>
      <c r="E3" s="4"/>
      <c r="F3" s="4"/>
      <c r="G3" s="5"/>
      <c r="H3" s="24"/>
    </row>
    <row r="4" spans="1:8" s="52" customFormat="1" ht="17.25" customHeight="1">
      <c r="A4" s="53" t="s">
        <v>3</v>
      </c>
      <c r="B4" s="54"/>
      <c r="C4" s="55"/>
      <c r="D4" s="55"/>
      <c r="E4" s="55"/>
      <c r="F4" s="55"/>
      <c r="G4" s="56"/>
      <c r="H4" s="51"/>
    </row>
    <row r="5" spans="1:8" s="52" customFormat="1" ht="16.5" customHeight="1">
      <c r="A5" s="48" t="s">
        <v>4</v>
      </c>
      <c r="B5" s="57"/>
      <c r="C5" s="49"/>
      <c r="D5" s="49"/>
      <c r="E5" s="49"/>
      <c r="F5" s="49"/>
      <c r="G5" s="50"/>
      <c r="H5" s="51"/>
    </row>
    <row r="6" spans="1:8" s="52" customFormat="1" ht="18" customHeight="1">
      <c r="A6" s="48" t="s">
        <v>5</v>
      </c>
      <c r="B6" s="49"/>
      <c r="C6" s="49"/>
      <c r="D6" s="49"/>
      <c r="E6" s="49"/>
      <c r="F6" s="49"/>
      <c r="G6" s="50"/>
      <c r="H6" s="51"/>
    </row>
    <row r="7" spans="1:8" s="66" customFormat="1" ht="15" customHeight="1">
      <c r="A7" s="62" t="s">
        <v>6</v>
      </c>
      <c r="B7" s="63"/>
      <c r="C7" s="63"/>
      <c r="D7" s="63"/>
      <c r="E7" s="63"/>
      <c r="F7" s="63"/>
      <c r="G7" s="64"/>
      <c r="H7" s="65"/>
    </row>
    <row r="8" spans="1:8" s="52" customFormat="1" ht="15" customHeight="1">
      <c r="A8" s="58" t="s">
        <v>7</v>
      </c>
      <c r="B8" s="49"/>
      <c r="C8" s="49"/>
      <c r="D8" s="49"/>
      <c r="E8" s="49"/>
      <c r="F8" s="49"/>
      <c r="G8" s="50"/>
      <c r="H8" s="51"/>
    </row>
    <row r="9" spans="1:8" s="52" customFormat="1" ht="15" customHeight="1" thickBot="1">
      <c r="A9" s="59" t="s">
        <v>8</v>
      </c>
      <c r="B9" s="60"/>
      <c r="C9" s="60"/>
      <c r="D9" s="60"/>
      <c r="E9" s="60"/>
      <c r="F9" s="60"/>
      <c r="G9" s="61"/>
      <c r="H9" s="51"/>
    </row>
    <row r="10" spans="1:8" ht="14.25" thickTop="1">
      <c r="A10" s="7"/>
      <c r="C10" s="7"/>
      <c r="D10" s="6"/>
      <c r="E10" s="6"/>
      <c r="F10" s="6"/>
      <c r="G10" s="6"/>
      <c r="H10" s="24"/>
    </row>
    <row r="11" spans="1:8" ht="14.25" thickBot="1">
      <c r="A11" s="27" t="s">
        <v>9</v>
      </c>
      <c r="C11" s="7"/>
      <c r="D11" s="7"/>
      <c r="E11" s="7"/>
      <c r="F11" s="7"/>
      <c r="G11" s="7"/>
      <c r="H11" s="24"/>
    </row>
    <row r="12" spans="1:9" ht="13.5" customHeight="1">
      <c r="A12" s="99" t="s">
        <v>10</v>
      </c>
      <c r="B12" s="100"/>
      <c r="C12" s="100"/>
      <c r="D12" s="100"/>
      <c r="E12" s="100"/>
      <c r="F12" s="100"/>
      <c r="G12" s="101"/>
      <c r="H12" s="24"/>
      <c r="I12" s="14"/>
    </row>
    <row r="13" spans="1:8" ht="18.75" customHeight="1" thickBot="1">
      <c r="A13" s="102"/>
      <c r="B13" s="103"/>
      <c r="C13" s="103"/>
      <c r="D13" s="103"/>
      <c r="E13" s="103"/>
      <c r="F13" s="103"/>
      <c r="G13" s="104"/>
      <c r="H13" s="24"/>
    </row>
    <row r="14" spans="1:8" ht="13.5">
      <c r="A14" s="21"/>
      <c r="B14" s="21"/>
      <c r="C14" s="21"/>
      <c r="D14" s="21"/>
      <c r="E14" s="21"/>
      <c r="F14" s="21"/>
      <c r="G14" s="21"/>
      <c r="H14" s="24"/>
    </row>
    <row r="15" spans="1:8" ht="14.25" thickBot="1">
      <c r="A15" s="28" t="s">
        <v>11</v>
      </c>
      <c r="B15" s="6"/>
      <c r="C15" s="7"/>
      <c r="D15" s="7"/>
      <c r="E15" s="7"/>
      <c r="F15" s="7"/>
      <c r="G15" s="7"/>
      <c r="H15" s="24"/>
    </row>
    <row r="16" spans="1:8" ht="27">
      <c r="A16" s="29" t="s">
        <v>12</v>
      </c>
      <c r="B16" s="10"/>
      <c r="C16" s="30" t="s">
        <v>13</v>
      </c>
      <c r="D16" s="30" t="s">
        <v>14</v>
      </c>
      <c r="E16" s="31" t="s">
        <v>15</v>
      </c>
      <c r="F16" s="31" t="s">
        <v>16</v>
      </c>
      <c r="G16" s="32" t="s">
        <v>17</v>
      </c>
      <c r="H16" s="24"/>
    </row>
    <row r="17" spans="1:8" ht="15.75">
      <c r="A17" s="105" t="s">
        <v>18</v>
      </c>
      <c r="B17" s="106"/>
      <c r="C17" s="33" t="s">
        <v>19</v>
      </c>
      <c r="D17" s="33" t="s">
        <v>49</v>
      </c>
      <c r="E17" s="79">
        <v>114703035.48</v>
      </c>
      <c r="F17" s="80">
        <v>247400883.18</v>
      </c>
      <c r="G17" s="81">
        <v>271541727.27</v>
      </c>
      <c r="H17" s="24"/>
    </row>
    <row r="18" spans="1:8" ht="13.5">
      <c r="A18" s="74" t="s">
        <v>25</v>
      </c>
      <c r="B18" s="71"/>
      <c r="C18" s="15">
        <v>1451</v>
      </c>
      <c r="D18" s="78" t="s">
        <v>48</v>
      </c>
      <c r="E18" s="82">
        <f>-E36</f>
        <v>42440714.192</v>
      </c>
      <c r="F18" s="82">
        <f>-F36</f>
        <v>87970286.60533334</v>
      </c>
      <c r="G18" s="82">
        <f>-G36</f>
        <v>98403857.57466668</v>
      </c>
      <c r="H18" s="24"/>
    </row>
    <row r="19" spans="1:8" ht="15.75">
      <c r="A19" s="74" t="s">
        <v>25</v>
      </c>
      <c r="B19" s="71"/>
      <c r="C19" s="15">
        <v>1451</v>
      </c>
      <c r="D19" s="78" t="s">
        <v>50</v>
      </c>
      <c r="E19" s="82">
        <v>9764434</v>
      </c>
      <c r="F19" s="82">
        <v>21916403.994047</v>
      </c>
      <c r="G19" s="83">
        <v>23103149.565244</v>
      </c>
      <c r="H19" s="24"/>
    </row>
    <row r="20" spans="1:8" ht="13.5">
      <c r="A20" s="74" t="s">
        <v>26</v>
      </c>
      <c r="B20" s="71"/>
      <c r="C20" s="16">
        <v>3581</v>
      </c>
      <c r="D20" s="78" t="s">
        <v>48</v>
      </c>
      <c r="E20" s="82">
        <f aca="true" t="shared" si="0" ref="E20:G20">-E27</f>
        <v>54455285.783844</v>
      </c>
      <c r="F20" s="82">
        <f t="shared" si="0"/>
        <v>125684546</v>
      </c>
      <c r="G20" s="83">
        <f t="shared" si="0"/>
        <v>137821397</v>
      </c>
      <c r="H20" s="24"/>
    </row>
    <row r="21" spans="1:8" ht="14.25" thickBot="1">
      <c r="A21" s="11"/>
      <c r="B21" s="34" t="s">
        <v>20</v>
      </c>
      <c r="C21" s="17"/>
      <c r="D21" s="17"/>
      <c r="E21" s="84">
        <f>SUM(E17:E20)</f>
        <v>221363469.45584399</v>
      </c>
      <c r="F21" s="84">
        <f>SUM(F17:F20)</f>
        <v>482972119.7793803</v>
      </c>
      <c r="G21" s="85">
        <f>SUM(G17:G20)</f>
        <v>530870131.4099107</v>
      </c>
      <c r="H21" s="24"/>
    </row>
    <row r="22" spans="1:8" ht="13.5">
      <c r="A22" s="7"/>
      <c r="B22" s="7"/>
      <c r="C22" s="18"/>
      <c r="D22" s="18"/>
      <c r="E22" s="86"/>
      <c r="F22" s="87"/>
      <c r="G22" s="87"/>
      <c r="H22" s="24"/>
    </row>
    <row r="23" spans="1:8" ht="14.25" thickBot="1">
      <c r="A23" s="27" t="s">
        <v>21</v>
      </c>
      <c r="B23" s="26"/>
      <c r="C23" s="19"/>
      <c r="D23" s="18"/>
      <c r="E23" s="88"/>
      <c r="F23" s="89"/>
      <c r="G23" s="89"/>
      <c r="H23" s="24"/>
    </row>
    <row r="24" spans="1:8" ht="27">
      <c r="A24" s="69"/>
      <c r="B24" s="70"/>
      <c r="C24" s="30" t="s">
        <v>13</v>
      </c>
      <c r="D24" s="35" t="s">
        <v>22</v>
      </c>
      <c r="E24" s="30" t="str">
        <f>E16</f>
        <v>2019-2020</v>
      </c>
      <c r="F24" s="67" t="s">
        <v>16</v>
      </c>
      <c r="G24" s="68" t="s">
        <v>17</v>
      </c>
      <c r="H24" s="24"/>
    </row>
    <row r="25" spans="1:8" ht="15.75">
      <c r="A25" s="74" t="s">
        <v>23</v>
      </c>
      <c r="B25" s="71"/>
      <c r="C25" s="15">
        <v>1454</v>
      </c>
      <c r="D25" s="15" t="s">
        <v>24</v>
      </c>
      <c r="E25" s="90">
        <f>-E17</f>
        <v>-114703035.48</v>
      </c>
      <c r="F25" s="90">
        <f>-F17</f>
        <v>-247400883.18</v>
      </c>
      <c r="G25" s="91">
        <f>-G17</f>
        <v>-271541727.27</v>
      </c>
      <c r="H25" s="24"/>
    </row>
    <row r="26" spans="1:8" ht="13.5">
      <c r="A26" s="74" t="s">
        <v>25</v>
      </c>
      <c r="B26" s="71"/>
      <c r="C26" s="15">
        <v>1451</v>
      </c>
      <c r="D26" s="15" t="s">
        <v>24</v>
      </c>
      <c r="E26" s="92">
        <f>SUM(E40,E41)</f>
        <v>-53233958</v>
      </c>
      <c r="F26" s="93">
        <f aca="true" t="shared" si="1" ref="F26">SUM(F40,F41)</f>
        <v>-114214698.05420001</v>
      </c>
      <c r="G26" s="94">
        <f>SUM(G40,G41)</f>
        <v>-125160932.648643</v>
      </c>
      <c r="H26" s="24"/>
    </row>
    <row r="27" spans="1:8" ht="13.5">
      <c r="A27" s="74" t="s">
        <v>26</v>
      </c>
      <c r="B27" s="71"/>
      <c r="C27" s="16">
        <v>3581</v>
      </c>
      <c r="D27" s="15" t="s">
        <v>24</v>
      </c>
      <c r="E27" s="90">
        <f>SUM(E42)</f>
        <v>-54455285.783844</v>
      </c>
      <c r="F27" s="90">
        <f aca="true" t="shared" si="2" ref="F27:G27">SUM(F42)</f>
        <v>-125684546</v>
      </c>
      <c r="G27" s="91">
        <f t="shared" si="2"/>
        <v>-137821397</v>
      </c>
      <c r="H27" s="24"/>
    </row>
    <row r="28" spans="1:8" ht="14.25" thickBot="1">
      <c r="A28" s="72"/>
      <c r="B28" s="73" t="s">
        <v>27</v>
      </c>
      <c r="C28" s="17"/>
      <c r="D28" s="17"/>
      <c r="E28" s="84">
        <f>SUM(E25:E27)</f>
        <v>-222392279.263844</v>
      </c>
      <c r="F28" s="95">
        <f>SUM(F25:F27)</f>
        <v>-487300127.2342</v>
      </c>
      <c r="G28" s="96">
        <f>SUM(G25:G27)</f>
        <v>-534524056.918643</v>
      </c>
      <c r="H28" s="36"/>
    </row>
    <row r="29" spans="1:8" ht="13.5">
      <c r="A29" s="7"/>
      <c r="B29" s="7"/>
      <c r="C29" s="7"/>
      <c r="D29" s="7"/>
      <c r="E29" s="86"/>
      <c r="F29" s="86"/>
      <c r="G29" s="86"/>
      <c r="H29" s="24"/>
    </row>
    <row r="30" spans="1:8" ht="14.25" thickBot="1">
      <c r="A30" s="27" t="s">
        <v>28</v>
      </c>
      <c r="B30" s="26"/>
      <c r="C30" s="6"/>
      <c r="D30" s="6"/>
      <c r="E30" s="88"/>
      <c r="F30" s="89"/>
      <c r="G30" s="89"/>
      <c r="H30" s="24"/>
    </row>
    <row r="31" spans="1:8" ht="15.75">
      <c r="A31" s="38"/>
      <c r="B31" s="39"/>
      <c r="C31" s="40"/>
      <c r="D31" s="35" t="s">
        <v>13</v>
      </c>
      <c r="E31" s="30" t="str">
        <f>E16</f>
        <v>2019-2020</v>
      </c>
      <c r="F31" s="67" t="s">
        <v>16</v>
      </c>
      <c r="G31" s="68" t="s">
        <v>17</v>
      </c>
      <c r="H31" s="41"/>
    </row>
    <row r="32" spans="1:8" ht="15.75" customHeight="1">
      <c r="A32" s="45" t="s">
        <v>29</v>
      </c>
      <c r="B32" s="46"/>
      <c r="C32" s="47"/>
      <c r="D32" s="98">
        <v>1454</v>
      </c>
      <c r="E32" s="79">
        <v>-1522000</v>
      </c>
      <c r="F32" s="79">
        <v>0</v>
      </c>
      <c r="G32" s="97">
        <v>0</v>
      </c>
      <c r="H32" s="41"/>
    </row>
    <row r="33" spans="1:8" ht="15.75" customHeight="1">
      <c r="A33" s="45" t="s">
        <v>30</v>
      </c>
      <c r="B33" s="46"/>
      <c r="C33" s="47"/>
      <c r="D33" s="98">
        <v>1454</v>
      </c>
      <c r="E33" s="79">
        <v>-1941750</v>
      </c>
      <c r="F33" s="79">
        <v>-3886166.66666667</v>
      </c>
      <c r="G33" s="97">
        <v>-1943083.33333333</v>
      </c>
      <c r="H33" s="41"/>
    </row>
    <row r="34" spans="1:8" ht="15.75" customHeight="1">
      <c r="A34" s="45" t="s">
        <v>31</v>
      </c>
      <c r="B34" s="46"/>
      <c r="C34" s="47"/>
      <c r="D34" s="98">
        <v>1454</v>
      </c>
      <c r="E34" s="79">
        <v>-3425000</v>
      </c>
      <c r="F34" s="79">
        <v>-15726000</v>
      </c>
      <c r="G34" s="97">
        <v>-15726000</v>
      </c>
      <c r="H34" s="41"/>
    </row>
    <row r="35" spans="1:8" ht="15.75" customHeight="1">
      <c r="A35" s="45" t="s">
        <v>32</v>
      </c>
      <c r="B35" s="46"/>
      <c r="C35" s="47"/>
      <c r="D35" s="98">
        <v>1454</v>
      </c>
      <c r="E35" s="79">
        <v>-1712500</v>
      </c>
      <c r="F35" s="79">
        <v>-7863000</v>
      </c>
      <c r="G35" s="97">
        <v>-7863000</v>
      </c>
      <c r="H35" s="41"/>
    </row>
    <row r="36" spans="1:9" s="52" customFormat="1" ht="15.75" customHeight="1">
      <c r="A36" s="45" t="s">
        <v>33</v>
      </c>
      <c r="B36" s="46"/>
      <c r="C36" s="47"/>
      <c r="D36" s="98">
        <v>1454</v>
      </c>
      <c r="E36" s="79">
        <f>-40%*SUM(E$17,E$32:E$35)</f>
        <v>-42440714.192</v>
      </c>
      <c r="F36" s="79">
        <f>-40%*SUM(F$17,F$32:F$35)</f>
        <v>-87970286.60533334</v>
      </c>
      <c r="G36" s="97">
        <f>-40%*SUM(G$17,G$32:G$35)</f>
        <v>-98403857.57466668</v>
      </c>
      <c r="H36" s="75"/>
      <c r="I36"/>
    </row>
    <row r="37" spans="1:9" s="52" customFormat="1" ht="15.75" customHeight="1">
      <c r="A37" s="45" t="s">
        <v>34</v>
      </c>
      <c r="B37" s="46"/>
      <c r="C37" s="47"/>
      <c r="D37" s="98">
        <v>1454</v>
      </c>
      <c r="E37" s="79">
        <f>-47%*SUM(E$17,E$32:E$35)</f>
        <v>-49867839.1756</v>
      </c>
      <c r="F37" s="79">
        <f>-47%*SUM(F$17,F$32:F$35)</f>
        <v>-103365086.76126666</v>
      </c>
      <c r="G37" s="97">
        <f>-47%*SUM(G$17,G$32:G$35)</f>
        <v>-115624532.65023333</v>
      </c>
      <c r="H37" s="75"/>
      <c r="I37"/>
    </row>
    <row r="38" spans="1:9" s="52" customFormat="1" ht="15.75" customHeight="1">
      <c r="A38" s="45" t="s">
        <v>35</v>
      </c>
      <c r="B38" s="46"/>
      <c r="C38" s="46"/>
      <c r="D38" s="98">
        <v>1454</v>
      </c>
      <c r="E38" s="79">
        <f>-8%*SUM(E$17,E$32:E$35)</f>
        <v>-8488142.8384</v>
      </c>
      <c r="F38" s="79">
        <f>-8%*SUM(F$17,F$32:F$35)</f>
        <v>-17594057.32106667</v>
      </c>
      <c r="G38" s="97">
        <f>-8%*SUM(G$17,G$32:G$35)</f>
        <v>-19680771.514933333</v>
      </c>
      <c r="H38" s="76"/>
      <c r="I38"/>
    </row>
    <row r="39" spans="1:9" s="52" customFormat="1" ht="15.75" customHeight="1">
      <c r="A39" s="45" t="s">
        <v>36</v>
      </c>
      <c r="B39" s="46"/>
      <c r="C39" s="46"/>
      <c r="D39" s="98">
        <v>1454</v>
      </c>
      <c r="E39" s="79">
        <f>-5%*SUM(E$17,E$32:E$35)</f>
        <v>-5305089.274</v>
      </c>
      <c r="F39" s="79">
        <f>-5%*SUM(F$17,F$32:F$35)</f>
        <v>-10996285.825666668</v>
      </c>
      <c r="G39" s="97">
        <f>-5%*SUM(G$17,G$32:G$35)</f>
        <v>-12300482.196833335</v>
      </c>
      <c r="H39" s="51"/>
      <c r="I39"/>
    </row>
    <row r="40" spans="1:8" ht="17.25" customHeight="1">
      <c r="A40" s="45" t="s">
        <v>37</v>
      </c>
      <c r="B40" s="46"/>
      <c r="C40" s="47"/>
      <c r="D40" s="15">
        <v>1451</v>
      </c>
      <c r="E40" s="79">
        <v>-51733958</v>
      </c>
      <c r="F40" s="79">
        <v>-111214698.05420001</v>
      </c>
      <c r="G40" s="97">
        <v>-121660932.648643</v>
      </c>
      <c r="H40" s="41"/>
    </row>
    <row r="41" spans="1:8" ht="15.75" customHeight="1">
      <c r="A41" s="45" t="s">
        <v>38</v>
      </c>
      <c r="B41" s="46"/>
      <c r="C41" s="47"/>
      <c r="D41" s="15">
        <v>1451</v>
      </c>
      <c r="E41" s="79">
        <v>-1500000</v>
      </c>
      <c r="F41" s="79">
        <v>-3000000</v>
      </c>
      <c r="G41" s="97">
        <v>-3500000</v>
      </c>
      <c r="H41" s="41"/>
    </row>
    <row r="42" spans="1:9" ht="15.75" customHeight="1">
      <c r="A42" s="45" t="s">
        <v>39</v>
      </c>
      <c r="B42" s="46"/>
      <c r="C42" s="47"/>
      <c r="D42" s="98">
        <v>3581</v>
      </c>
      <c r="E42" s="79">
        <v>-54455285.783844</v>
      </c>
      <c r="F42" s="79">
        <v>-125684546</v>
      </c>
      <c r="G42" s="97">
        <v>-137821397</v>
      </c>
      <c r="H42" s="41"/>
      <c r="I42" s="77"/>
    </row>
    <row r="43" spans="1:9" ht="14.25" thickBot="1">
      <c r="A43" s="42" t="s">
        <v>27</v>
      </c>
      <c r="B43" s="12"/>
      <c r="C43" s="12"/>
      <c r="D43" s="13"/>
      <c r="E43" s="84">
        <f>SUM(E32:E42)</f>
        <v>-222392279.263844</v>
      </c>
      <c r="F43" s="95">
        <f>SUM(F32:F42)</f>
        <v>-487300127.2342</v>
      </c>
      <c r="G43" s="96">
        <f>SUM(G32:G42)</f>
        <v>-534524056.918643</v>
      </c>
      <c r="H43" s="36"/>
      <c r="I43" s="37"/>
    </row>
    <row r="44" spans="1:9" ht="13.5">
      <c r="A44" s="27" t="s">
        <v>40</v>
      </c>
      <c r="B44" s="26"/>
      <c r="C44" s="26"/>
      <c r="D44" s="43" t="s">
        <v>41</v>
      </c>
      <c r="E44" s="20"/>
      <c r="F44" s="20"/>
      <c r="G44" s="20"/>
      <c r="H44" s="44"/>
      <c r="I44" s="8"/>
    </row>
    <row r="45" spans="1:9" ht="13.5">
      <c r="A45" s="26" t="s">
        <v>42</v>
      </c>
      <c r="B45" s="26"/>
      <c r="C45" s="6"/>
      <c r="D45" s="6"/>
      <c r="E45" s="20"/>
      <c r="F45" s="20"/>
      <c r="G45" s="20"/>
      <c r="H45" s="44"/>
      <c r="I45" s="8"/>
    </row>
    <row r="46" spans="1:9" ht="33" customHeight="1">
      <c r="A46" s="107" t="s">
        <v>51</v>
      </c>
      <c r="B46" s="107"/>
      <c r="C46" s="107"/>
      <c r="D46" s="107"/>
      <c r="E46" s="107"/>
      <c r="F46" s="107"/>
      <c r="G46" s="107"/>
      <c r="H46" s="44"/>
      <c r="I46" s="8"/>
    </row>
    <row r="47" spans="1:8" ht="54.75" customHeight="1">
      <c r="A47" s="107" t="s">
        <v>52</v>
      </c>
      <c r="B47" s="107"/>
      <c r="C47" s="107"/>
      <c r="D47" s="107"/>
      <c r="E47" s="107"/>
      <c r="F47" s="107"/>
      <c r="G47" s="107"/>
      <c r="H47" s="24"/>
    </row>
    <row r="48" spans="1:8" ht="59.25" customHeight="1">
      <c r="A48" s="107" t="s">
        <v>43</v>
      </c>
      <c r="B48" s="107"/>
      <c r="C48" s="107"/>
      <c r="D48" s="107"/>
      <c r="E48" s="107"/>
      <c r="F48" s="107"/>
      <c r="G48" s="107"/>
      <c r="H48" s="24"/>
    </row>
    <row r="49" spans="1:7" ht="20.25" customHeight="1">
      <c r="A49" s="107" t="s">
        <v>44</v>
      </c>
      <c r="B49" s="107"/>
      <c r="C49" s="107"/>
      <c r="D49" s="107"/>
      <c r="E49" s="107"/>
      <c r="F49" s="107"/>
      <c r="G49" s="107"/>
    </row>
    <row r="50" spans="1:8" ht="26.25" customHeight="1">
      <c r="A50" s="107" t="s">
        <v>45</v>
      </c>
      <c r="B50" s="107"/>
      <c r="C50" s="107"/>
      <c r="D50" s="107"/>
      <c r="E50" s="107"/>
      <c r="F50" s="107"/>
      <c r="G50" s="107"/>
      <c r="H50" s="24"/>
    </row>
    <row r="51" spans="1:8" ht="44.25" customHeight="1">
      <c r="A51" s="107" t="s">
        <v>46</v>
      </c>
      <c r="B51" s="107"/>
      <c r="C51" s="107"/>
      <c r="D51" s="107"/>
      <c r="E51" s="107"/>
      <c r="F51" s="107"/>
      <c r="G51" s="107"/>
      <c r="H51" s="24"/>
    </row>
    <row r="52" spans="1:7" ht="18" customHeight="1">
      <c r="A52" s="108" t="s">
        <v>47</v>
      </c>
      <c r="B52" s="108"/>
      <c r="C52" s="108"/>
      <c r="D52" s="108"/>
      <c r="E52" s="108"/>
      <c r="F52" s="108"/>
      <c r="G52" s="108"/>
    </row>
  </sheetData>
  <mergeCells count="9">
    <mergeCell ref="A12:G13"/>
    <mergeCell ref="A17:B17"/>
    <mergeCell ref="A46:G46"/>
    <mergeCell ref="A48:G48"/>
    <mergeCell ref="A52:G52"/>
    <mergeCell ref="A51:G51"/>
    <mergeCell ref="A50:G50"/>
    <mergeCell ref="A49:G49"/>
    <mergeCell ref="A47:G47"/>
  </mergeCells>
  <printOptions/>
  <pageMargins left="0.7" right="0.7" top="0.75" bottom="0.75" header="0.3" footer="0.3"/>
  <pageSetup fitToHeight="0" fitToWidth="1" horizontalDpi="600" verticalDpi="600" orientation="portrait"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94DF337-F2D0-4D20-9982-0A7455500FB1}"/>
</file>

<file path=customXml/itemProps2.xml><?xml version="1.0" encoding="utf-8"?>
<ds:datastoreItem xmlns:ds="http://schemas.openxmlformats.org/officeDocument/2006/customXml" ds:itemID="{EAB52EF8-1A05-4D50-97EC-62DC27B69C34}">
  <ds:schemaRefs>
    <ds:schemaRef ds:uri="http://schemas.microsoft.com/sharepoint/v3/contenttype/forms"/>
  </ds:schemaRefs>
</ds:datastoreItem>
</file>

<file path=customXml/itemProps3.xml><?xml version="1.0" encoding="utf-8"?>
<ds:datastoreItem xmlns:ds="http://schemas.openxmlformats.org/officeDocument/2006/customXml" ds:itemID="{1B3EEDB4-91B3-47E4-9289-B0F7D1FE86D9}">
  <ds:schemaRefs>
    <ds:schemaRef ds:uri="f6d4cc30-5a81-4d3e-964e-0ec9a84ad7d8"/>
    <ds:schemaRef ds:uri="0edc343a-53c0-4aad-ba1e-03670b7797c9"/>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057B0552-EB1D-4F30-931B-6657E47570C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Jennifer.Lehman@kingcounty.gov</dc:creator>
  <cp:keywords/>
  <dc:description/>
  <cp:lastModifiedBy>Lehman, Jennifer</cp:lastModifiedBy>
  <cp:lastPrinted>2019-08-21T20:27:17Z</cp:lastPrinted>
  <dcterms:created xsi:type="dcterms:W3CDTF">1999-06-02T23:29:55Z</dcterms:created>
  <dcterms:modified xsi:type="dcterms:W3CDTF">2019-08-21T20:30:50Z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