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bookViews>
    <workbookView xWindow="480" yWindow="60" windowWidth="19740" windowHeight="4635" tabRatio="963" activeTab="0"/>
  </bookViews>
  <sheets>
    <sheet name="Financial Plan" sheetId="225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w1" localSheetId="0" hidden="1">{"cxtransfer",#N/A,FALSE,"ReorgRevisted"}</definedName>
    <definedName name="___w1" hidden="1">{"cxtransfer",#N/A,FALSE,"ReorgRevisted"}</definedName>
    <definedName name="___w2" localSheetId="0" hidden="1">{"cxtransfer",#N/A,FALSE,"ReorgRevisted"}</definedName>
    <definedName name="___w2" hidden="1">{"cxtransfer",#N/A,FALSE,"ReorgRevisted"}</definedName>
    <definedName name="__w1" localSheetId="0" hidden="1">{"cxtransfer",#N/A,FALSE,"ReorgRevisted"}</definedName>
    <definedName name="__w1" hidden="1">{"cxtransfer",#N/A,FALSE,"ReorgRevisted"}</definedName>
    <definedName name="__w2" localSheetId="0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localSheetId="0" hidden="1">{"cxtransfer",#N/A,FALSE,"ReorgRevisted"}</definedName>
    <definedName name="_w1" hidden="1">{"cxtransfer",#N/A,FALSE,"ReorgRevisted"}</definedName>
    <definedName name="_w2" localSheetId="0" hidden="1">{"cxtransfer",#N/A,FALSE,"ReorgRevisted"}</definedName>
    <definedName name="_w2" hidden="1">{"cxtransfer",#N/A,FALSE,"ReorgRevisted"}</definedName>
    <definedName name="a" localSheetId="0" hidden="1">{"Dis",#N/A,FALSE,"ReorgRevisted"}</definedName>
    <definedName name="a" hidden="1">{"Dis",#N/A,FALSE,"ReorgRevisted"}</definedName>
    <definedName name="aa" localSheetId="0" hidden="1">{"NonWhole",#N/A,FALSE,"ReorgRevisted"}</definedName>
    <definedName name="aa" hidden="1">{"NonWhole",#N/A,FALSE,"ReorgRevisted"}</definedName>
    <definedName name="aaaaaaaa" localSheetId="0" hidden="1">{"Dis",#N/A,FALSE,"ReorgRevisted"}</definedName>
    <definedName name="aaaaaaaa" hidden="1">{"Dis",#N/A,FALSE,"ReorgRevisted"}</definedName>
    <definedName name="ab" localSheetId="0" hidden="1">{"cxtransfer",#N/A,FALSE,"ReorgRevisted"}</definedName>
    <definedName name="ab" hidden="1">{"cxtransfer",#N/A,FALSE,"ReorgRevisted"}</definedName>
    <definedName name="abcd" localSheetId="0" hidden="1">{"cxtransfer",#N/A,FALSE,"ReorgRevisted"}</definedName>
    <definedName name="abcd" hidden="1">{"cxtransfer",#N/A,FALSE,"ReorgRevisted"}</definedName>
    <definedName name="abcde" localSheetId="0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localSheetId="0" hidden="1">{"NonWhole",#N/A,FALSE,"ReorgRevisted"}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localSheetId="0" hidden="1">{"NonWhole",#N/A,FALSE,"ReorgRevisted"}</definedName>
    <definedName name="av" hidden="1">{"NonWhole",#N/A,FALSE,"ReorgRevisted"}</definedName>
    <definedName name="b" localSheetId="0" hidden="1">{"Dis",#N/A,FALSE,"ReorgRevisted"}</definedName>
    <definedName name="b" hidden="1">{"Dis",#N/A,FALSE,"ReorgRevisted"}</definedName>
    <definedName name="bt" localSheetId="0" hidden="1">{"Dis",#N/A,FALSE,"ReorgRevisted"}</definedName>
    <definedName name="bt" hidden="1">{"Dis",#N/A,FALSE,"ReorgRevisted"}</definedName>
    <definedName name="BTT" localSheetId="0" hidden="1">{"NonWhole",#N/A,FALSE,"ReorgRevisted"}</definedName>
    <definedName name="BTT" hidden="1">{"NonWhole",#N/A,FALSE,"ReorgRevisted"}</definedName>
    <definedName name="Budget_Codes">'[6]Replacement Analysis'!$B$8:$B$15</definedName>
    <definedName name="Carryover" localSheetId="0">#REF!</definedName>
    <definedName name="Carryover">#REF!</definedName>
    <definedName name="Cell" localSheetId="0">#REF!</definedName>
    <definedName name="Cell">#REF!</definedName>
    <definedName name="Central_Rate_Categories">#REF!</definedName>
    <definedName name="child" localSheetId="0" hidden="1">{"NonWhole",#N/A,FALSE,"ReorgRevisted"}</definedName>
    <definedName name="child" hidden="1">{"NonWhole",#N/A,FALSE,"ReorgRevisted"}</definedName>
    <definedName name="cj" localSheetId="0" hidden="1">{"Dis",#N/A,FALSE,"ReorgRevisted"}</definedName>
    <definedName name="cj" hidden="1">{"Dis",#N/A,FALSE,"ReorgRevisted"}</definedName>
    <definedName name="cjp" localSheetId="0" hidden="1">{"cxtransfer",#N/A,FALSE,"ReorgRevisted"}</definedName>
    <definedName name="cjp" hidden="1">{"cxtransfer",#N/A,FALSE,"ReorgRevisted"}</definedName>
    <definedName name="cjpf" localSheetId="0" hidden="1">{"Whole",#N/A,FALSE,"ReorgRevisted"}</definedName>
    <definedName name="cjpf" hidden="1">{"Whole",#N/A,FALSE,"ReorgRevisted"}</definedName>
    <definedName name="cjpf1" localSheetId="0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ntract_Account_Types">#REF!</definedName>
    <definedName name="Core_Business_Code">'[7]DATA Tables'!$A$39:$A$48</definedName>
    <definedName name="criminal" localSheetId="0" hidden="1">{"NonWhole",#N/A,FALSE,"ReorgRevisted"}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XAgncy09">'[9]09 REQ Sum Corrected 6-24-08'!$D$7:$D$9,'[9]09 REQ Sum Corrected 6-24-08'!$D$13,'[9]09 REQ Sum Corrected 6-24-08'!$D$17:$D$20</definedName>
    <definedName name="cxs" localSheetId="0" hidden="1">{"Whole",#N/A,FALSE,"ReorgRevisted"}</definedName>
    <definedName name="cxs" hidden="1">{"Whole",#N/A,FALSE,"ReorgRevisted"}</definedName>
    <definedName name="d" localSheetId="0" hidden="1">{"NonWhole",#N/A,FALSE,"ReorgRevisted"}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localSheetId="0" hidden="1">{"NonWhole",#N/A,FALSE,"ReorgRevisted"}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localSheetId="0" hidden="1">{"Whole",#N/A,FALSE,"ReorgRevisted"}</definedName>
    <definedName name="donya" hidden="1">{"Whole",#N/A,FALSE,"ReorgRevisted"}</definedName>
    <definedName name="drop_down">'[10]Replacement Analysis'!$B$8:$B$27</definedName>
    <definedName name="efg" localSheetId="0" hidden="1">{"cxtransfer",#N/A,FALSE,"ReorgRevisted"}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_Types">#REF!</definedName>
    <definedName name="Expenditures" localSheetId="0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localSheetId="0" hidden="1">{"Whole",#N/A,FALSE,"ReorgRevisted"}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localSheetId="0" hidden="1">{"Dis",#N/A,FALSE,"ReorgRevisted"}</definedName>
    <definedName name="form" hidden="1">{"Dis",#N/A,FALSE,"ReorgRevisted"}</definedName>
    <definedName name="Form3BB" localSheetId="0" hidden="1">{"cxtransfer",#N/A,FALSE,"ReorgRevisted"}</definedName>
    <definedName name="Form3BB" hidden="1">{"cxtransfer",#N/A,FALSE,"ReorgRevisted"}</definedName>
    <definedName name="form4a" localSheetId="0" hidden="1">{"Dis",#N/A,FALSE,"ReorgRevisted"}</definedName>
    <definedName name="form4a" hidden="1">{"Dis",#N/A,FALSE,"ReorgRevisted"}</definedName>
    <definedName name="Form5" localSheetId="0" hidden="1">{"cxtransfer",#N/A,FALSE,"ReorgRevisted"}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localSheetId="0" hidden="1">{"NonWhole",#N/A,FALSE,"ReorgRevisted"}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localSheetId="0" hidden="1">{"Dis",#N/A,FALSE,"ReorgRevisted"}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localSheetId="0" hidden="1">{"Dis",#N/A,FALSE,"ReorgRevisted"}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localSheetId="0" hidden="1">{"Dis",#N/A,FALSE,"ReorgRevisted"}</definedName>
    <definedName name="iii" hidden="1">{"Dis",#N/A,FALSE,"ReorgRevisted"}</definedName>
    <definedName name="inn" localSheetId="0" hidden="1">{"NonWhole",#N/A,FALSE,"ReorgRevisted"}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localSheetId="0" hidden="1">{"NonWhole",#N/A,FALSE,"ReorgRevisted"}</definedName>
    <definedName name="k" hidden="1">{"NonWhole",#N/A,FALSE,"ReorgRevisted"}</definedName>
    <definedName name="kk" localSheetId="0" hidden="1">{"cxtransfer",#N/A,FALSE,"ReorgRevisted"}</definedName>
    <definedName name="kk" hidden="1">{"cxtransfer",#N/A,FALSE,"ReorgRevisted"}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localSheetId="0" hidden="1">{"NonWhole",#N/A,FALSE,"ReorgRevisted"}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localSheetId="0" hidden="1">{"cxtransfer",#N/A,FALSE,"ReorgRevisted"}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localSheetId="0" hidden="1">{"Dis",#N/A,FALSE,"ReorgRevisted"}</definedName>
    <definedName name="p" hidden="1">{"Dis",#N/A,FALSE,"ReorgRevisted"}</definedName>
    <definedName name="PERS_Percent">0.0613</definedName>
    <definedName name="Position_Titles">#REF!</definedName>
    <definedName name="_xlnm.Print_Area" localSheetId="0">'Financial Plan'!$A$1:$N$55</definedName>
    <definedName name="Program_Area_Code">'[7]DATA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FTEs" localSheetId="0">#REF!</definedName>
    <definedName name="PSQFTEs">#REF!</definedName>
    <definedName name="PSQRev" localSheetId="0">#REF!</definedName>
    <definedName name="PSQRev">#REF!</definedName>
    <definedName name="PSQTLTs" localSheetId="0">#REF!</definedName>
    <definedName name="PSQTLTs">#REF!</definedName>
    <definedName name="qqq" localSheetId="0" hidden="1">{"Dis",#N/A,FALSE,"ReorgRevisted"}</definedName>
    <definedName name="qqq" hidden="1">{"Dis",#N/A,FALSE,"ReorgRevisted"}</definedName>
    <definedName name="qqqqq" localSheetId="0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localSheetId="0" hidden="1">{"Dis",#N/A,FALSE,"ReorgRevisted"}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'[11]Appro_Sections'!$B$7:$N$137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localSheetId="0" hidden="1">{"NonWhole",#N/A,FALSE,"ReorgRevisted"}</definedName>
    <definedName name="rename" hidden="1">{"NonWhole",#N/A,FALSE,"ReorgRevisted"}</definedName>
    <definedName name="Revenue_Accounts">#REF!</definedName>
    <definedName name="Revenue_Percent_Exemption" localSheetId="0">#REF!</definedName>
    <definedName name="Revenue_Percent_Exemption">#REF!</definedName>
    <definedName name="Revenue_Types">#REF!</definedName>
    <definedName name="Revenues" localSheetId="0">#REF!</definedName>
    <definedName name="Revenues">#REF!</definedName>
    <definedName name="rod" localSheetId="0" hidden="1">{"NonWhole",#N/A,FALSE,"ReorgRevisted"}</definedName>
    <definedName name="rod" hidden="1">{"NonWhole",#N/A,FALSE,"ReorgRevisted"}</definedName>
    <definedName name="sad" localSheetId="0" hidden="1">{"NonWhole",#N/A,FALSE,"ReorgRevisted"}</definedName>
    <definedName name="sad" hidden="1">{"NonWhole",#N/A,FALSE,"ReorgRevisted"}</definedName>
    <definedName name="sdd" localSheetId="0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'[7]DATA Tables'!$A$154:$A$158</definedName>
    <definedName name="sick.sick" localSheetId="0" hidden="1">{"Whole",#N/A,FALSE,"ReorgRevisted"}</definedName>
    <definedName name="sick.sick" hidden="1">{"Whole",#N/A,FALSE,"ReorgRevisted"}</definedName>
    <definedName name="sod" localSheetId="0" hidden="1">{"NonWhole",#N/A,FALSE,"ReorgRevisted"}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localSheetId="0" hidden="1">{"cxtransfer",#N/A,FALSE,"ReorgRevisted"}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'[12]DATA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localSheetId="0" hidden="1">{"cxtransfer",#N/A,FALSE,"ReorgRevisted"}</definedName>
    <definedName name="v" hidden="1">{"cxtransfer",#N/A,FALSE,"ReorgRevisted"}</definedName>
    <definedName name="w" localSheetId="0" hidden="1">{"Dis",#N/A,FALSE,"ReorgRevisted"}</definedName>
    <definedName name="w" hidden="1">{"Dis",#N/A,FALSE,"ReorgRevisted"}</definedName>
    <definedName name="wa" localSheetId="0" hidden="1">{"Dis",#N/A,FALSE,"ReorgRevisted"}</definedName>
    <definedName name="wa" hidden="1">{"Dis",#N/A,FALSE,"ReorgRevisted"}</definedName>
    <definedName name="waa" localSheetId="0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  <definedName name="ws" localSheetId="0" hidden="1">{"Dis",#N/A,FALSE,"ReorgRevisted"}</definedName>
    <definedName name="ws" hidden="1">{"Dis",#N/A,FALSE,"ReorgRevisted"}</definedName>
    <definedName name="x" localSheetId="0" hidden="1">{"cxtransfer",#N/A,FALSE,"ReorgRevisted"}</definedName>
    <definedName name="x" hidden="1">{"cxtransfer",#N/A,FALSE,"ReorgRevisted"}</definedName>
    <definedName name="xls" localSheetId="0" hidden="1">{"cxtransfer",#N/A,FALSE,"ReorgRevisted"}</definedName>
    <definedName name="xls" hidden="1">{"cxtransfer",#N/A,FALSE,"ReorgRevisted"}</definedName>
    <definedName name="xxx" localSheetId="0" hidden="1">{"Dis",#N/A,FALSE,"ReorgRevisted"}</definedName>
    <definedName name="xxx" hidden="1">{"Dis",#N/A,FALSE,"ReorgRevisted"}</definedName>
    <definedName name="y" localSheetId="0" hidden="1">{"cxtransfer",#N/A,FALSE,"ReorgRevisted"}</definedName>
    <definedName name="y" hidden="1">{"cxtransfer",#N/A,FALSE,"ReorgRevisted"}</definedName>
    <definedName name="year" localSheetId="0">#REF!</definedName>
    <definedName name="year">#REF!</definedName>
    <definedName name="Year_1_Extended_FICA">#REF!</definedName>
    <definedName name="Year_1_Extended_FICA_Threshold">#REF!</definedName>
    <definedName name="Year_1_FICA">#REF!</definedName>
    <definedName name="Year_1_Industrial">#REF!</definedName>
    <definedName name="Year_1_Medical">#REF!</definedName>
    <definedName name="Year_1_Name">#REF!</definedName>
    <definedName name="Year_1_Retirement">#REF!</definedName>
    <definedName name="Year_2_Cost_of_Living_Adjustment">#REF!</definedName>
    <definedName name="Year_2_Extended_FICA">#REF!</definedName>
    <definedName name="Year_2_Extended_FICA_Threshold">#REF!</definedName>
    <definedName name="Year_2_FICA">#REF!</definedName>
    <definedName name="Year_2_Industrial">#REF!</definedName>
    <definedName name="Year_2_Medical">#REF!</definedName>
    <definedName name="Year_2_Name">#REF!</definedName>
    <definedName name="Year_2_Retirement">#REF!</definedName>
    <definedName name="yes" localSheetId="0" hidden="1">{"Dis",#N/A,FALSE,"ReorgRevisted"}</definedName>
    <definedName name="yes" hidden="1">{"Dis",#N/A,FALSE,"ReorgRevisted"}</definedName>
    <definedName name="yr" localSheetId="0">#REF!</definedName>
    <definedName name="yr">#REF!</definedName>
    <definedName name="za" localSheetId="0" hidden="1">{"cxtransfer",#N/A,FALSE,"ReorgRevisted"}</definedName>
    <definedName name="za" hidden="1">{"cxtransfer",#N/A,FALSE,"ReorgRevisted"}</definedName>
    <definedName name="zz" localSheetId="0" hidden="1">{"Dis",#N/A,FALSE,"ReorgRevisted"}</definedName>
    <definedName name="zz" hidden="1">{"Dis",#N/A,FALSE,"ReorgRevisted"}</definedName>
    <definedName name="zzz" localSheetId="0" hidden="1">{"cxtransfer",#N/A,FALSE,"ReorgRevisted"}</definedName>
    <definedName name="zzz" hidden="1">{"cxtransfer",#N/A,FALSE,"ReorgRevisted"}</definedName>
  </definedNames>
  <calcPr calcId="152511"/>
</workbook>
</file>

<file path=xl/comments1.xml><?xml version="1.0" encoding="utf-8"?>
<comments xmlns="http://schemas.openxmlformats.org/spreadsheetml/2006/main">
  <authors>
    <author>Rubardt, Aaron</author>
  </authors>
  <commentList>
    <comment ref="B4" authorId="0">
      <text>
        <r>
          <rPr>
            <sz val="9"/>
            <rFont val="Tahoma"/>
            <family val="2"/>
          </rPr>
          <t xml:space="preserve">Change column head to actuals after 2017-2018 books close
</t>
        </r>
      </text>
    </comment>
    <comment ref="C4" authorId="0">
      <text>
        <r>
          <rPr>
            <sz val="9"/>
            <rFont val="Tahoma"/>
            <family val="2"/>
          </rPr>
          <t>Change column head to Adopted after the budget is adopted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sz val="9"/>
            <rFont val="Tahoma"/>
            <family val="2"/>
          </rPr>
          <t xml:space="preserve">Revenue reflects most current revenue estimates. Expenditures reflects adopted budget plus any supplementals.  This column will be greyed out in the proposed budget.  
</t>
        </r>
      </text>
    </comment>
    <comment ref="E4" authorId="0">
      <text>
        <r>
          <rPr>
            <sz val="9"/>
            <rFont val="Tahoma"/>
            <family val="2"/>
          </rPr>
          <t xml:space="preserve">Reflects actual revenue and expenditures as of a certain point of time.  This column will be greyed out in the proposed budget.
</t>
        </r>
      </text>
    </comment>
    <comment ref="F4" authorId="0">
      <text>
        <r>
          <rPr>
            <sz val="9"/>
            <rFont val="Tahoma"/>
            <family val="2"/>
          </rPr>
          <t xml:space="preserve">Estimated figures are the best estimate for biennium revenue and expenditures based on adopted revenue forecasts, biennial to date collections, and spending patterns. 
</t>
        </r>
      </text>
    </comment>
  </commentList>
</comments>
</file>

<file path=xl/sharedStrings.xml><?xml version="1.0" encoding="utf-8"?>
<sst xmlns="http://schemas.openxmlformats.org/spreadsheetml/2006/main" count="58" uniqueCount="57">
  <si>
    <t>Interfund Transfers</t>
  </si>
  <si>
    <t>Federal</t>
  </si>
  <si>
    <t>Local</t>
  </si>
  <si>
    <t>Supplies</t>
  </si>
  <si>
    <t>Central Rates</t>
  </si>
  <si>
    <t>State</t>
  </si>
  <si>
    <t>General Fund</t>
  </si>
  <si>
    <t>Other</t>
  </si>
  <si>
    <t>Category</t>
  </si>
  <si>
    <t xml:space="preserve">Beginning Fund Balance </t>
  </si>
  <si>
    <t>Revenues</t>
  </si>
  <si>
    <t>Total Revenues</t>
  </si>
  <si>
    <t>Salaries, Wages &amp; Benefits</t>
  </si>
  <si>
    <t>Total Expenditures</t>
  </si>
  <si>
    <t>Other Fund Transactions</t>
  </si>
  <si>
    <t>Ending Fund Balance</t>
  </si>
  <si>
    <t>Reserves</t>
  </si>
  <si>
    <t xml:space="preserve">Cash Flow Reserve(s) </t>
  </si>
  <si>
    <t xml:space="preserve">Rate Stabilization Reserve(s) </t>
  </si>
  <si>
    <t>Total Reserves</t>
  </si>
  <si>
    <t>Ending Undesignated Fund Balance</t>
  </si>
  <si>
    <t>Diff: Actuals to Current Budget</t>
  </si>
  <si>
    <t>BTD Actuals as Percent of Current Budget</t>
  </si>
  <si>
    <t>Diff: Estimated to Current Budget</t>
  </si>
  <si>
    <t>Estimated as Percent of Current Budget</t>
  </si>
  <si>
    <t xml:space="preserve">Expenditures 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</si>
  <si>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</t>
    </r>
  </si>
  <si>
    <t>Total Other Fund Transactions</t>
  </si>
  <si>
    <t>Expenditure Reserve (s)</t>
  </si>
  <si>
    <t xml:space="preserve">Reserve Shortfall </t>
  </si>
  <si>
    <t>Intragovernmental</t>
  </si>
  <si>
    <t>HIDDEN COLUMNS - for PSB Variance Analysis</t>
  </si>
  <si>
    <t>2019-2020 Current Budget</t>
  </si>
  <si>
    <t>2019-2020 Biennial-to-Date Actuals</t>
  </si>
  <si>
    <t>2019-2020 Estimated</t>
  </si>
  <si>
    <t>2021-2022 Projected</t>
  </si>
  <si>
    <t>2023-2024 Projected</t>
  </si>
  <si>
    <t xml:space="preserve">Financial Plan Notes </t>
  </si>
  <si>
    <t>Revenues Notes:</t>
  </si>
  <si>
    <t>Expenditure Notes:</t>
  </si>
  <si>
    <t xml:space="preserve">Reserve Notes: </t>
  </si>
  <si>
    <t xml:space="preserve">Interfund Transfers - BSK </t>
  </si>
  <si>
    <t xml:space="preserve">Participant Cost </t>
  </si>
  <si>
    <t xml:space="preserve">Contracted Services </t>
  </si>
  <si>
    <t>Rainy Day Reserve (60 days)</t>
  </si>
  <si>
    <t>Employment and Education Resources Fund /000002240</t>
  </si>
  <si>
    <t>The financial plan was updated by DCHS employees on 02/20/19</t>
  </si>
  <si>
    <t>2019-2020 Adopted Budget</t>
  </si>
  <si>
    <t>Federal revenue decreases from the 2017-2018 biennium due to Workforce Innovation and Opportunity Act (WIOA) and Operator grant reductions.</t>
  </si>
  <si>
    <t xml:space="preserve">Interfund Transfers includes revenues from the Best Starts for Kids (BSK) Levy; Veterans, Seniors and Human Services Levy (VSHSL); and the Mental Illness and Drug Dependency (MIDD) Funds. Increase in Interfund Transfers from 2017-2018 to 2019-2020 is primarily because of increased Best Starts for Kids (BSK) revenue for two full years of contracts.  2017-2018 included only partial year contracts, most of which were executed in late 2017. </t>
  </si>
  <si>
    <t>2019-2020 adopted participant costs are lower than 2017-2018 due to the reduction in the WIOA grant as well as setting targets for participant cost expenses in 2019-2020 to manage the financial health of the fund.</t>
  </si>
  <si>
    <t xml:space="preserve">Increases in contracted services is mostly from BSK for two full year contracts in 2019-2020. </t>
  </si>
  <si>
    <t>This fund carries a 60-day Rainy Day Reserve on expenditures, except those backed by General Fund, BSK, or other interfund transfers.</t>
  </si>
  <si>
    <t>Contracted services are reduced in the 2021-2022 and 2023-2024 biennia to reflect a future need to reduce expenditures to maintain positive fund balance. Decisions about specific program reductions will be made in future years as needed.</t>
  </si>
  <si>
    <t xml:space="preserve">  2019-2020 1st Omnibus Financial Plan</t>
  </si>
  <si>
    <t>2017-2018 Actuals</t>
  </si>
  <si>
    <t xml:space="preserve">All financial plans have the following assumptions, unless otherwise noted in below rows. 
2017-2018 Actuals reflect actual revenue and  expenditures through 3/13/19, before the close of the 2018 adjustment period.
2019-2020 Adopted Budget ties to PBCS and Ordinance 18835.
Outyear revenue and expenditure inflation assumptions are consistent with figures provided by PSB and/or OEFA. 
2019-2020 Estimated includes the impact of proposed supplementals.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</si>
</sst>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mm/dd/yy"/>
    <numFmt numFmtId="167" formatCode="00\-000\-000\-0"/>
    <numFmt numFmtId="168" formatCode="000000000"/>
    <numFmt numFmtId="169" formatCode="0000"/>
    <numFmt numFmtId="170" formatCode="[&lt;=9999999]000\-0000;[&gt;9999999]\(000\)\ 000\-0000;General"/>
    <numFmt numFmtId="171" formatCode="000000"/>
    <numFmt numFmtId="172" formatCode="000"/>
    <numFmt numFmtId="173" formatCode="&quot;$&quot;* #,##0.00_);[Red]&quot;$&quot;* \(#,##0.00\)"/>
  </numFmts>
  <fonts count="7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sz val="11"/>
      <color indexed="8"/>
      <name val="Calibri"/>
      <family val="2"/>
    </font>
    <font>
      <sz val="8"/>
      <color theme="1"/>
      <name val="Times New Roman"/>
      <family val="1"/>
    </font>
    <font>
      <sz val="8"/>
      <color theme="0"/>
      <name val="Tahoma"/>
      <family val="2"/>
    </font>
    <font>
      <sz val="11"/>
      <color indexed="9"/>
      <name val="Calibri"/>
      <family val="2"/>
    </font>
    <font>
      <sz val="8"/>
      <color theme="0"/>
      <name val="Times New Roman"/>
      <family val="1"/>
    </font>
    <font>
      <sz val="11"/>
      <name val="Helvetica"/>
      <family val="2"/>
    </font>
    <font>
      <sz val="8"/>
      <color rgb="FF9C0006"/>
      <name val="Tahoma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1"/>
    </font>
    <font>
      <b/>
      <sz val="8"/>
      <color rgb="FFFA7D00"/>
      <name val="Tahoma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1"/>
    </font>
    <font>
      <b/>
      <sz val="8"/>
      <color theme="0"/>
      <name val="Tahoma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1"/>
    </font>
    <font>
      <sz val="8"/>
      <color indexed="8"/>
      <name val="Tahoma"/>
      <family val="2"/>
    </font>
    <font>
      <sz val="8"/>
      <color indexed="8"/>
      <name val="Times New Roman"/>
      <family val="1"/>
    </font>
    <font>
      <sz val="10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8"/>
      <color rgb="FF7F7F7F"/>
      <name val="Tahoma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1"/>
    </font>
    <font>
      <sz val="8"/>
      <color rgb="FF006100"/>
      <name val="Tahoma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1"/>
    </font>
    <font>
      <b/>
      <sz val="8"/>
      <color theme="3"/>
      <name val="Tahoma"/>
      <family val="2"/>
    </font>
    <font>
      <b/>
      <sz val="15"/>
      <color indexed="56"/>
      <name val="Calibri"/>
      <family val="2"/>
    </font>
    <font>
      <b/>
      <sz val="8"/>
      <color theme="3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rgb="FF0000FF"/>
      <name val="Calibri"/>
      <family val="2"/>
      <scheme val="minor"/>
    </font>
    <font>
      <sz val="8"/>
      <color rgb="FF3F3F76"/>
      <name val="Tahoma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1"/>
    </font>
    <font>
      <sz val="8"/>
      <color rgb="FFFA7D00"/>
      <name val="Tahoma"/>
      <family val="2"/>
    </font>
    <font>
      <sz val="11"/>
      <color indexed="52"/>
      <name val="Calibri"/>
      <family val="2"/>
    </font>
    <font>
      <sz val="8"/>
      <color rgb="FFFA7D00"/>
      <name val="Times New Roman"/>
      <family val="1"/>
    </font>
    <font>
      <sz val="8"/>
      <color rgb="FF9C6500"/>
      <name val="Tahoma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1"/>
    </font>
    <font>
      <sz val="11"/>
      <color theme="1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sz val="12"/>
      <name val="Times New Roman"/>
      <family val="1"/>
    </font>
    <font>
      <b/>
      <sz val="8"/>
      <color rgb="FF3F3F3F"/>
      <name val="Tahoma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1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8"/>
      <color theme="1"/>
      <name val="Tahom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1"/>
    </font>
    <font>
      <sz val="8"/>
      <color rgb="FFFF0000"/>
      <name val="Tahoma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9"/>
      <name val="Tahoma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4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" fillId="34" borderId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8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8" fillId="2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2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2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8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8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8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165" fontId="10" fillId="0" borderId="1">
      <alignment horizontal="center"/>
      <protection/>
    </xf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2" fillId="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2" fillId="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5" fillId="47" borderId="3" applyNumberFormat="0" applyAlignment="0" applyProtection="0"/>
    <xf numFmtId="0" fontId="16" fillId="46" borderId="2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6" fillId="46" borderId="2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6" fillId="46" borderId="2" applyNumberFormat="0" applyAlignment="0" applyProtection="0"/>
    <xf numFmtId="0" fontId="15" fillId="47" borderId="3" applyNumberFormat="0" applyAlignment="0" applyProtection="0"/>
    <xf numFmtId="0" fontId="16" fillId="46" borderId="2" applyNumberFormat="0" applyAlignment="0" applyProtection="0"/>
    <xf numFmtId="0" fontId="15" fillId="47" borderId="3" applyNumberFormat="0" applyAlignment="0" applyProtection="0"/>
    <xf numFmtId="0" fontId="16" fillId="46" borderId="2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5" fillId="47" borderId="3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8" fillId="49" borderId="5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8" fillId="49" borderId="5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0" fontId="17" fillId="48" borderId="4" applyNumberFormat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6" fontId="0" fillId="0" borderId="0">
      <alignment horizont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7" fontId="0" fillId="0" borderId="0">
      <alignment horizontal="center"/>
      <protection locked="0"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168" fontId="10" fillId="0" borderId="1">
      <alignment horizontal="center"/>
      <protection/>
    </xf>
    <xf numFmtId="0" fontId="0" fillId="0" borderId="0">
      <alignment horizontal="center"/>
      <protection/>
    </xf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9" fillId="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9" fillId="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9" fillId="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5" fillId="0" borderId="11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5" fillId="0" borderId="11" applyNumberFormat="0" applyFill="0" applyAlignment="0" applyProtection="0"/>
    <xf numFmtId="0" fontId="33" fillId="0" borderId="10" applyNumberFormat="0" applyFill="0" applyAlignment="0" applyProtection="0"/>
    <xf numFmtId="0" fontId="35" fillId="0" borderId="11" applyNumberFormat="0" applyFill="0" applyAlignment="0" applyProtection="0"/>
    <xf numFmtId="0" fontId="33" fillId="0" borderId="10" applyNumberFormat="0" applyFill="0" applyAlignment="0" applyProtection="0"/>
    <xf numFmtId="0" fontId="35" fillId="0" borderId="11" applyNumberFormat="0" applyFill="0" applyAlignment="0" applyProtection="0"/>
    <xf numFmtId="0" fontId="33" fillId="0" borderId="10" applyNumberFormat="0" applyFill="0" applyAlignment="0" applyProtection="0"/>
    <xf numFmtId="0" fontId="35" fillId="0" borderId="11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>
      <alignment/>
      <protection locked="0"/>
    </xf>
    <xf numFmtId="0" fontId="36" fillId="0" borderId="0" applyNumberFormat="0" applyFill="0" applyBorder="0">
      <alignment/>
      <protection locked="0"/>
    </xf>
    <xf numFmtId="0" fontId="37" fillId="0" borderId="0" applyNumberFormat="0" applyFill="0" applyBorder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9" fillId="13" borderId="3" applyNumberFormat="0" applyAlignment="0" applyProtection="0"/>
    <xf numFmtId="0" fontId="40" fillId="51" borderId="2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40" fillId="51" borderId="2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40" fillId="51" borderId="2" applyNumberFormat="0" applyAlignment="0" applyProtection="0"/>
    <xf numFmtId="0" fontId="39" fillId="13" borderId="3" applyNumberFormat="0" applyAlignment="0" applyProtection="0"/>
    <xf numFmtId="0" fontId="40" fillId="51" borderId="2" applyNumberFormat="0" applyAlignment="0" applyProtection="0"/>
    <xf numFmtId="0" fontId="39" fillId="13" borderId="3" applyNumberFormat="0" applyAlignment="0" applyProtection="0"/>
    <xf numFmtId="0" fontId="40" fillId="51" borderId="2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38" fillId="51" borderId="2" applyNumberFormat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5" fillId="53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3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5" fillId="53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48" fillId="0" borderId="0">
      <alignment/>
      <protection/>
    </xf>
    <xf numFmtId="0" fontId="0" fillId="0" borderId="0">
      <alignment/>
      <protection/>
    </xf>
    <xf numFmtId="169" fontId="48" fillId="0" borderId="0">
      <alignment/>
      <protection/>
    </xf>
    <xf numFmtId="0" fontId="0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169" fontId="48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0" fillId="55" borderId="15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0" fillId="55" borderId="15" applyNumberFormat="0" applyFont="0" applyAlignment="0" applyProtection="0"/>
    <xf numFmtId="0" fontId="5" fillId="55" borderId="15" applyNumberFormat="0" applyFont="0" applyAlignment="0" applyProtection="0"/>
    <xf numFmtId="0" fontId="1" fillId="54" borderId="14" applyNumberFormat="0" applyFont="0" applyAlignment="0" applyProtection="0"/>
    <xf numFmtId="0" fontId="5" fillId="55" borderId="15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5" fillId="55" borderId="15" applyNumberFormat="0" applyFont="0" applyAlignment="0" applyProtection="0"/>
    <xf numFmtId="0" fontId="5" fillId="55" borderId="15" applyNumberFormat="0" applyFont="0" applyAlignment="0" applyProtection="0"/>
    <xf numFmtId="0" fontId="5" fillId="55" borderId="15" applyNumberFormat="0" applyFont="0" applyAlignment="0" applyProtection="0"/>
    <xf numFmtId="0" fontId="5" fillId="55" borderId="15" applyNumberFormat="0" applyFont="0" applyAlignment="0" applyProtection="0"/>
    <xf numFmtId="0" fontId="5" fillId="55" borderId="15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21" fillId="54" borderId="14" applyNumberFormat="0" applyFont="0" applyAlignment="0" applyProtection="0"/>
    <xf numFmtId="0" fontId="5" fillId="55" borderId="15" applyNumberFormat="0" applyFont="0" applyAlignment="0" applyProtection="0"/>
    <xf numFmtId="0" fontId="21" fillId="54" borderId="14" applyNumberFormat="0" applyFont="0" applyAlignment="0" applyProtection="0"/>
    <xf numFmtId="0" fontId="5" fillId="55" borderId="15" applyNumberFormat="0" applyFont="0" applyAlignment="0" applyProtection="0"/>
    <xf numFmtId="0" fontId="21" fillId="54" borderId="14" applyNumberFormat="0" applyFont="0" applyAlignment="0" applyProtection="0"/>
    <xf numFmtId="0" fontId="5" fillId="55" borderId="15" applyNumberFormat="0" applyFont="0" applyAlignment="0" applyProtection="0"/>
    <xf numFmtId="0" fontId="5" fillId="55" borderId="15" applyNumberFormat="0" applyFont="0" applyAlignment="0" applyProtection="0"/>
    <xf numFmtId="0" fontId="5" fillId="55" borderId="15" applyNumberFormat="0" applyFont="0" applyAlignment="0" applyProtection="0"/>
    <xf numFmtId="0" fontId="5" fillId="55" borderId="15" applyNumberFormat="0" applyFont="0" applyAlignment="0" applyProtection="0"/>
    <xf numFmtId="0" fontId="5" fillId="55" borderId="15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0" fontId="20" fillId="54" borderId="14" applyNumberFormat="0" applyFont="0" applyAlignment="0" applyProtection="0"/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169" fontId="10" fillId="0" borderId="1">
      <alignment horizontal="center"/>
      <protection/>
    </xf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4" fillId="47" borderId="17" applyNumberFormat="0" applyAlignment="0" applyProtection="0"/>
    <xf numFmtId="0" fontId="55" fillId="46" borderId="16" applyNumberFormat="0" applyAlignment="0" applyProtection="0"/>
    <xf numFmtId="0" fontId="54" fillId="47" borderId="17" applyNumberFormat="0" applyAlignment="0" applyProtection="0"/>
    <xf numFmtId="0" fontId="55" fillId="46" borderId="16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5" fillId="46" borderId="16" applyNumberFormat="0" applyAlignment="0" applyProtection="0"/>
    <xf numFmtId="0" fontId="54" fillId="47" borderId="17" applyNumberFormat="0" applyAlignment="0" applyProtection="0"/>
    <xf numFmtId="0" fontId="55" fillId="46" borderId="16" applyNumberFormat="0" applyAlignment="0" applyProtection="0"/>
    <xf numFmtId="0" fontId="54" fillId="47" borderId="17" applyNumberFormat="0" applyAlignment="0" applyProtection="0"/>
    <xf numFmtId="0" fontId="55" fillId="46" borderId="16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4" fillId="47" borderId="17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0" fontId="53" fillId="46" borderId="16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0" fontId="56" fillId="0" borderId="0" applyFont="0" applyFill="0" applyBorder="0" applyAlignment="0" applyProtection="0"/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171" fontId="10" fillId="0" borderId="1">
      <alignment horizontal="center"/>
      <protection/>
    </xf>
    <xf numFmtId="42" fontId="2" fillId="0" borderId="18" applyFont="0">
      <alignment/>
      <protection/>
    </xf>
    <xf numFmtId="0" fontId="0" fillId="0" borderId="0" applyNumberFormat="0" applyBorder="0">
      <alignment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172" fontId="10" fillId="0" borderId="1">
      <alignment horizont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19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19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173" fontId="0" fillId="0" borderId="21" applyFont="0" applyFill="0" applyProtection="0">
      <alignment/>
    </xf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41" fontId="52" fillId="0" borderId="22" applyBorder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4" borderId="14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37" fontId="52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9" fillId="48" borderId="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0" fillId="51" borderId="2" applyNumberFormat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0" fillId="55" borderId="15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21" fillId="54" borderId="14" applyNumberFormat="0" applyFon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0" fontId="55" fillId="46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0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78">
    <xf numFmtId="0" fontId="0" fillId="0" borderId="0" xfId="0"/>
    <xf numFmtId="37" fontId="64" fillId="56" borderId="1" xfId="3232" applyFont="1" applyFill="1" applyBorder="1" applyAlignment="1" applyProtection="1">
      <alignment horizontal="left" wrapText="1"/>
      <protection/>
    </xf>
    <xf numFmtId="37" fontId="64" fillId="56" borderId="23" xfId="3232" applyFont="1" applyFill="1" applyBorder="1" applyAlignment="1">
      <alignment horizontal="center" wrapText="1"/>
      <protection/>
    </xf>
    <xf numFmtId="37" fontId="64" fillId="56" borderId="1" xfId="3232" applyFont="1" applyFill="1" applyBorder="1" applyAlignment="1">
      <alignment horizontal="center" wrapText="1"/>
      <protection/>
    </xf>
    <xf numFmtId="0" fontId="1" fillId="56" borderId="0" xfId="4115" applyFill="1">
      <alignment/>
      <protection/>
    </xf>
    <xf numFmtId="0" fontId="1" fillId="56" borderId="0" xfId="4115" applyFill="1" applyProtection="1">
      <alignment/>
      <protection locked="0"/>
    </xf>
    <xf numFmtId="0" fontId="1" fillId="0" borderId="0" xfId="4115" applyProtection="1">
      <alignment/>
      <protection locked="0"/>
    </xf>
    <xf numFmtId="0" fontId="1" fillId="0" borderId="0" xfId="4115" applyFill="1" applyProtection="1">
      <alignment/>
      <protection locked="0"/>
    </xf>
    <xf numFmtId="0" fontId="64" fillId="56" borderId="0" xfId="4115" applyFont="1" applyFill="1" applyAlignment="1">
      <alignment horizontal="center"/>
      <protection/>
    </xf>
    <xf numFmtId="37" fontId="64" fillId="57" borderId="1" xfId="3232" applyFont="1" applyFill="1" applyBorder="1" applyAlignment="1">
      <alignment horizontal="center" wrapText="1"/>
      <protection/>
    </xf>
    <xf numFmtId="37" fontId="64" fillId="0" borderId="1" xfId="3232" applyFont="1" applyFill="1" applyBorder="1" applyAlignment="1">
      <alignment horizontal="center" wrapText="1"/>
      <protection/>
    </xf>
    <xf numFmtId="37" fontId="64" fillId="56" borderId="24" xfId="3232" applyFont="1" applyFill="1" applyBorder="1" applyAlignment="1" applyProtection="1">
      <alignment horizontal="center" wrapText="1"/>
      <protection locked="0"/>
    </xf>
    <xf numFmtId="37" fontId="64" fillId="56" borderId="25" xfId="3232" applyFont="1" applyFill="1" applyBorder="1" applyAlignment="1" applyProtection="1">
      <alignment horizontal="center" wrapText="1"/>
      <protection locked="0"/>
    </xf>
    <xf numFmtId="37" fontId="64" fillId="56" borderId="22" xfId="3232" applyFont="1" applyFill="1" applyBorder="1" applyAlignment="1" applyProtection="1">
      <alignment horizontal="center" wrapText="1"/>
      <protection locked="0"/>
    </xf>
    <xf numFmtId="164" fontId="64" fillId="0" borderId="1" xfId="1449" applyNumberFormat="1" applyFont="1" applyFill="1" applyBorder="1" applyAlignment="1" applyProtection="1">
      <alignment horizontal="right" indent="1"/>
      <protection/>
    </xf>
    <xf numFmtId="164" fontId="1" fillId="56" borderId="26" xfId="4115" applyNumberFormat="1" applyFill="1" applyBorder="1" applyAlignment="1" applyProtection="1">
      <alignment horizontal="right" indent="1"/>
      <protection locked="0"/>
    </xf>
    <xf numFmtId="9" fontId="0" fillId="56" borderId="27" xfId="4116" applyNumberFormat="1" applyFont="1" applyFill="1" applyBorder="1" applyProtection="1">
      <protection locked="0"/>
    </xf>
    <xf numFmtId="164" fontId="66" fillId="0" borderId="26" xfId="1449" applyNumberFormat="1" applyFont="1" applyFill="1" applyBorder="1" applyAlignment="1">
      <alignment horizontal="right" vertical="center" indent="1"/>
    </xf>
    <xf numFmtId="0" fontId="1" fillId="56" borderId="27" xfId="4115" applyFill="1" applyBorder="1" applyProtection="1">
      <alignment/>
      <protection locked="0"/>
    </xf>
    <xf numFmtId="164" fontId="1" fillId="56" borderId="22" xfId="4115" applyNumberFormat="1" applyFill="1" applyBorder="1" applyAlignment="1" applyProtection="1">
      <alignment horizontal="right" indent="1"/>
      <protection locked="0"/>
    </xf>
    <xf numFmtId="9" fontId="0" fillId="56" borderId="28" xfId="4116" applyNumberFormat="1" applyFont="1" applyFill="1" applyBorder="1" applyProtection="1">
      <protection locked="0"/>
    </xf>
    <xf numFmtId="0" fontId="1" fillId="0" borderId="0" xfId="4115" applyFont="1" applyFill="1" applyProtection="1">
      <alignment/>
      <protection locked="0"/>
    </xf>
    <xf numFmtId="0" fontId="1" fillId="0" borderId="0" xfId="4115" applyFont="1" applyProtection="1">
      <alignment/>
      <protection locked="0"/>
    </xf>
    <xf numFmtId="164" fontId="66" fillId="0" borderId="22" xfId="1449" applyNumberFormat="1" applyFont="1" applyFill="1" applyBorder="1" applyAlignment="1" applyProtection="1">
      <alignment horizontal="right" vertical="center" indent="1"/>
      <protection locked="0"/>
    </xf>
    <xf numFmtId="164" fontId="64" fillId="0" borderId="29" xfId="1449" applyNumberFormat="1" applyFont="1" applyFill="1" applyBorder="1" applyAlignment="1">
      <alignment horizontal="right" vertical="center" indent="1"/>
    </xf>
    <xf numFmtId="164" fontId="66" fillId="0" borderId="26" xfId="1449" applyNumberFormat="1" applyFont="1" applyFill="1" applyBorder="1" applyAlignment="1" applyProtection="1">
      <alignment horizontal="right" vertical="center" indent="1"/>
      <protection locked="0"/>
    </xf>
    <xf numFmtId="9" fontId="1" fillId="56" borderId="26" xfId="4115" applyNumberFormat="1" applyFill="1" applyBorder="1" applyProtection="1">
      <alignment/>
      <protection locked="0"/>
    </xf>
    <xf numFmtId="9" fontId="0" fillId="56" borderId="22" xfId="4116" applyNumberFormat="1" applyFont="1" applyFill="1" applyBorder="1" applyProtection="1">
      <protection locked="0"/>
    </xf>
    <xf numFmtId="164" fontId="64" fillId="0" borderId="24" xfId="1449" applyNumberFormat="1" applyFont="1" applyFill="1" applyBorder="1" applyAlignment="1">
      <alignment horizontal="right" vertical="center" indent="1"/>
    </xf>
    <xf numFmtId="9" fontId="0" fillId="56" borderId="24" xfId="4116" applyNumberFormat="1" applyFont="1" applyFill="1" applyBorder="1" applyProtection="1">
      <protection locked="0"/>
    </xf>
    <xf numFmtId="164" fontId="66" fillId="0" borderId="1" xfId="4117" applyNumberFormat="1" applyFont="1" applyFill="1" applyBorder="1" applyAlignment="1" applyProtection="1">
      <alignment horizontal="right" vertical="center" indent="1"/>
      <protection locked="0"/>
    </xf>
    <xf numFmtId="164" fontId="1" fillId="56" borderId="1" xfId="4115" applyNumberFormat="1" applyFill="1" applyBorder="1" applyAlignment="1" applyProtection="1">
      <alignment horizontal="right" indent="1"/>
      <protection locked="0"/>
    </xf>
    <xf numFmtId="9" fontId="0" fillId="56" borderId="1" xfId="4116" applyNumberFormat="1" applyFont="1" applyFill="1" applyBorder="1" applyProtection="1">
      <protection locked="0"/>
    </xf>
    <xf numFmtId="164" fontId="66" fillId="0" borderId="30" xfId="3232" applyNumberFormat="1" applyFont="1" applyFill="1" applyBorder="1" applyAlignment="1" applyProtection="1">
      <alignment horizontal="right" indent="1"/>
      <protection locked="0"/>
    </xf>
    <xf numFmtId="164" fontId="1" fillId="56" borderId="24" xfId="4115" applyNumberFormat="1" applyFill="1" applyBorder="1" applyAlignment="1" applyProtection="1">
      <alignment horizontal="right" indent="1"/>
      <protection locked="0"/>
    </xf>
    <xf numFmtId="164" fontId="66" fillId="0" borderId="1" xfId="1449" applyNumberFormat="1" applyFont="1" applyFill="1" applyBorder="1" applyAlignment="1" applyProtection="1" quotePrefix="1">
      <alignment horizontal="right" vertical="center" indent="1"/>
      <protection/>
    </xf>
    <xf numFmtId="164" fontId="66" fillId="0" borderId="22" xfId="1449" applyNumberFormat="1" applyFont="1" applyFill="1" applyBorder="1" applyAlignment="1">
      <alignment horizontal="right" vertical="center" indent="1"/>
    </xf>
    <xf numFmtId="9" fontId="1" fillId="56" borderId="28" xfId="4115" applyNumberFormat="1" applyFill="1" applyBorder="1" applyProtection="1">
      <alignment/>
      <protection locked="0"/>
    </xf>
    <xf numFmtId="164" fontId="66" fillId="0" borderId="28" xfId="1449" applyNumberFormat="1" applyFont="1" applyFill="1" applyBorder="1" applyAlignment="1" applyProtection="1">
      <alignment horizontal="right" vertical="center" indent="1"/>
      <protection locked="0"/>
    </xf>
    <xf numFmtId="164" fontId="66" fillId="0" borderId="22" xfId="4117" applyNumberFormat="1" applyFont="1" applyFill="1" applyBorder="1" applyAlignment="1" applyProtection="1">
      <alignment horizontal="right" vertical="center" indent="1"/>
      <protection locked="0"/>
    </xf>
    <xf numFmtId="164" fontId="64" fillId="0" borderId="22" xfId="1449" applyNumberFormat="1" applyFont="1" applyFill="1" applyBorder="1" applyAlignment="1">
      <alignment horizontal="right" vertical="center" indent="1"/>
    </xf>
    <xf numFmtId="164" fontId="64" fillId="0" borderId="24" xfId="4117" applyNumberFormat="1" applyFont="1" applyFill="1" applyBorder="1" applyAlignment="1">
      <alignment horizontal="right" vertical="center" indent="1"/>
    </xf>
    <xf numFmtId="164" fontId="64" fillId="0" borderId="1" xfId="4117" applyNumberFormat="1" applyFont="1" applyFill="1" applyBorder="1" applyAlignment="1">
      <alignment horizontal="right" vertical="center" indent="1"/>
    </xf>
    <xf numFmtId="9" fontId="0" fillId="56" borderId="31" xfId="4116" applyNumberFormat="1" applyFont="1" applyFill="1" applyBorder="1" applyProtection="1">
      <protection locked="0"/>
    </xf>
    <xf numFmtId="0" fontId="1" fillId="0" borderId="0" xfId="4115">
      <alignment/>
      <protection/>
    </xf>
    <xf numFmtId="0" fontId="65" fillId="0" borderId="0" xfId="4115" applyFont="1" applyProtection="1">
      <alignment/>
      <protection/>
    </xf>
    <xf numFmtId="0" fontId="3" fillId="0" borderId="0" xfId="4115" applyFont="1" applyProtection="1">
      <alignment/>
      <protection/>
    </xf>
    <xf numFmtId="0" fontId="1" fillId="56" borderId="28" xfId="4115" applyFill="1" applyBorder="1" applyProtection="1">
      <alignment/>
      <protection locked="0"/>
    </xf>
    <xf numFmtId="9" fontId="1" fillId="56" borderId="22" xfId="4115" applyNumberFormat="1" applyFill="1" applyBorder="1" applyProtection="1">
      <alignment/>
      <protection locked="0"/>
    </xf>
    <xf numFmtId="0" fontId="65" fillId="0" borderId="0" xfId="4115" applyFont="1" applyFill="1" applyAlignment="1" applyProtection="1">
      <alignment horizontal="left" vertical="top" wrapText="1"/>
      <protection locked="0"/>
    </xf>
    <xf numFmtId="0" fontId="65" fillId="0" borderId="0" xfId="4115" applyFont="1" applyFill="1" applyAlignment="1" applyProtection="1">
      <alignment horizontal="left" vertical="top" wrapText="1"/>
      <protection locked="0"/>
    </xf>
    <xf numFmtId="164" fontId="1" fillId="0" borderId="0" xfId="4115" applyNumberFormat="1" applyProtection="1">
      <alignment/>
      <protection locked="0"/>
    </xf>
    <xf numFmtId="37" fontId="64" fillId="0" borderId="1" xfId="3232" applyFont="1" applyFill="1" applyBorder="1" applyAlignment="1" applyProtection="1">
      <alignment horizontal="left"/>
      <protection locked="0"/>
    </xf>
    <xf numFmtId="164" fontId="64" fillId="0" borderId="1" xfId="1449" applyNumberFormat="1" applyFont="1" applyFill="1" applyBorder="1" applyAlignment="1" applyProtection="1">
      <alignment horizontal="right" indent="1"/>
      <protection locked="0"/>
    </xf>
    <xf numFmtId="37" fontId="64" fillId="0" borderId="22" xfId="3232" applyFont="1" applyFill="1" applyBorder="1" applyAlignment="1" applyProtection="1">
      <alignment horizontal="left" vertical="center"/>
      <protection locked="0"/>
    </xf>
    <xf numFmtId="164" fontId="64" fillId="0" borderId="30" xfId="3232" applyNumberFormat="1" applyFont="1" applyFill="1" applyBorder="1" applyAlignment="1">
      <alignment horizontal="right" vertical="center" indent="1"/>
      <protection/>
    </xf>
    <xf numFmtId="37" fontId="66" fillId="0" borderId="22" xfId="3232" applyFont="1" applyFill="1" applyBorder="1" applyAlignment="1" applyProtection="1">
      <alignment horizontal="left" vertical="center" indent="1"/>
      <protection locked="0"/>
    </xf>
    <xf numFmtId="164" fontId="66" fillId="0" borderId="30" xfId="3232" applyNumberFormat="1" applyFont="1" applyFill="1" applyBorder="1" applyAlignment="1">
      <alignment horizontal="right" vertical="center" indent="1"/>
      <protection/>
    </xf>
    <xf numFmtId="37" fontId="66" fillId="0" borderId="22" xfId="3232" applyFont="1" applyFill="1" applyBorder="1" applyAlignment="1" applyProtection="1">
      <alignment horizontal="left"/>
      <protection locked="0"/>
    </xf>
    <xf numFmtId="37" fontId="64" fillId="0" borderId="24" xfId="3232" applyFont="1" applyFill="1" applyBorder="1" applyAlignment="1" applyProtection="1">
      <alignment horizontal="left" vertical="center"/>
      <protection locked="0"/>
    </xf>
    <xf numFmtId="37" fontId="64" fillId="0" borderId="1" xfId="3232" applyFont="1" applyFill="1" applyBorder="1" applyAlignment="1" applyProtection="1">
      <alignment horizontal="left" vertical="center"/>
      <protection locked="0"/>
    </xf>
    <xf numFmtId="164" fontId="64" fillId="0" borderId="1" xfId="3232" applyNumberFormat="1" applyFont="1" applyFill="1" applyBorder="1" applyAlignment="1" applyProtection="1">
      <alignment horizontal="right" vertical="center" indent="1"/>
      <protection locked="0"/>
    </xf>
    <xf numFmtId="164" fontId="64" fillId="0" borderId="22" xfId="3232" applyNumberFormat="1" applyFont="1" applyFill="1" applyBorder="1" applyAlignment="1" applyProtection="1">
      <alignment horizontal="right" vertical="center" indent="1"/>
      <protection locked="0"/>
    </xf>
    <xf numFmtId="37" fontId="66" fillId="0" borderId="30" xfId="3232" applyFont="1" applyFill="1" applyBorder="1" applyAlignment="1" applyProtection="1" quotePrefix="1">
      <alignment horizontal="left" vertical="center"/>
      <protection locked="0"/>
    </xf>
    <xf numFmtId="164" fontId="66" fillId="0" borderId="22" xfId="3232" applyNumberFormat="1" applyFont="1" applyFill="1" applyBorder="1" applyAlignment="1" applyProtection="1">
      <alignment horizontal="right" indent="1"/>
      <protection locked="0"/>
    </xf>
    <xf numFmtId="164" fontId="64" fillId="0" borderId="22" xfId="3232" applyNumberFormat="1" applyFont="1" applyFill="1" applyBorder="1" applyAlignment="1">
      <alignment horizontal="right" vertical="center" indent="1"/>
      <protection/>
    </xf>
    <xf numFmtId="37" fontId="66" fillId="0" borderId="22" xfId="3232" applyFont="1" applyFill="1" applyBorder="1" applyAlignment="1" applyProtection="1">
      <alignment horizontal="left" vertical="center"/>
      <protection locked="0"/>
    </xf>
    <xf numFmtId="164" fontId="66" fillId="0" borderId="22" xfId="3232" applyNumberFormat="1" applyFont="1" applyFill="1" applyBorder="1" applyAlignment="1">
      <alignment horizontal="right" vertical="center" indent="1"/>
      <protection/>
    </xf>
    <xf numFmtId="164" fontId="64" fillId="0" borderId="24" xfId="3232" applyNumberFormat="1" applyFont="1" applyFill="1" applyBorder="1" applyAlignment="1">
      <alignment horizontal="right" vertical="center" indent="1"/>
      <protection/>
    </xf>
    <xf numFmtId="0" fontId="69" fillId="0" borderId="0" xfId="4115" applyFont="1" applyFill="1" applyAlignment="1" applyProtection="1">
      <alignment horizontal="left" vertical="top" wrapText="1"/>
      <protection locked="0"/>
    </xf>
    <xf numFmtId="0" fontId="65" fillId="0" borderId="0" xfId="4115" applyFont="1" applyFill="1" applyAlignment="1" applyProtection="1">
      <alignment horizontal="left" vertical="top" wrapText="1"/>
      <protection locked="0"/>
    </xf>
    <xf numFmtId="0" fontId="64" fillId="56" borderId="0" xfId="4115" applyFont="1" applyFill="1" applyAlignment="1" applyProtection="1">
      <alignment horizontal="center"/>
      <protection locked="0"/>
    </xf>
    <xf numFmtId="0" fontId="2" fillId="0" borderId="32" xfId="4115" applyFont="1" applyFill="1" applyBorder="1" applyAlignment="1" applyProtection="1">
      <alignment horizontal="center"/>
      <protection locked="0"/>
    </xf>
    <xf numFmtId="0" fontId="2" fillId="57" borderId="33" xfId="4115" applyFont="1" applyFill="1" applyBorder="1" applyAlignment="1" applyProtection="1">
      <alignment horizontal="center"/>
      <protection locked="0"/>
    </xf>
    <xf numFmtId="0" fontId="2" fillId="57" borderId="34" xfId="4115" applyFont="1" applyFill="1" applyBorder="1" applyAlignment="1" applyProtection="1">
      <alignment horizontal="center"/>
      <protection locked="0"/>
    </xf>
    <xf numFmtId="0" fontId="2" fillId="57" borderId="27" xfId="4115" applyFont="1" applyFill="1" applyBorder="1" applyAlignment="1" applyProtection="1">
      <alignment horizontal="center"/>
      <protection locked="0"/>
    </xf>
    <xf numFmtId="37" fontId="65" fillId="0" borderId="0" xfId="3232" applyFont="1" applyFill="1" applyAlignment="1" applyProtection="1">
      <alignment wrapText="1"/>
      <protection locked="0"/>
    </xf>
    <xf numFmtId="0" fontId="1" fillId="0" borderId="0" xfId="4115" applyFont="1" applyFill="1" applyAlignment="1">
      <alignment wrapText="1"/>
      <protection/>
    </xf>
  </cellXfs>
  <cellStyles count="41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10" xfId="20"/>
    <cellStyle name="20% - Accent1 11" xfId="21"/>
    <cellStyle name="20% - Accent1 12" xfId="22"/>
    <cellStyle name="20% - Accent1 13" xfId="23"/>
    <cellStyle name="20% - Accent1 14" xfId="24"/>
    <cellStyle name="20% - Accent1 15" xfId="25"/>
    <cellStyle name="20% - Accent1 2" xfId="26"/>
    <cellStyle name="20% - Accent1 2 2" xfId="27"/>
    <cellStyle name="20% - Accent1 2 2 2" xfId="28"/>
    <cellStyle name="20% - Accent1 2 3" xfId="29"/>
    <cellStyle name="20% - Accent1 2 4" xfId="30"/>
    <cellStyle name="20% - Accent1 2 5" xfId="31"/>
    <cellStyle name="20% - Accent1 2 6" xfId="32"/>
    <cellStyle name="20% - Accent1 3" xfId="33"/>
    <cellStyle name="20% - Accent1 3 2" xfId="34"/>
    <cellStyle name="20% - Accent1 3 3" xfId="35"/>
    <cellStyle name="20% - Accent1 3 4" xfId="36"/>
    <cellStyle name="20% - Accent1 3 5" xfId="37"/>
    <cellStyle name="20% - Accent1 4" xfId="38"/>
    <cellStyle name="20% - Accent1 4 2" xfId="39"/>
    <cellStyle name="20% - Accent1 4 3" xfId="40"/>
    <cellStyle name="20% - Accent1 4 4" xfId="41"/>
    <cellStyle name="20% - Accent1 4 5" xfId="42"/>
    <cellStyle name="20% - Accent1 5" xfId="43"/>
    <cellStyle name="20% - Accent1 5 2" xfId="44"/>
    <cellStyle name="20% - Accent1 5 3" xfId="45"/>
    <cellStyle name="20% - Accent1 5 4" xfId="46"/>
    <cellStyle name="20% - Accent1 5 5" xfId="47"/>
    <cellStyle name="20% - Accent1 6" xfId="48"/>
    <cellStyle name="20% - Accent1 6 2" xfId="49"/>
    <cellStyle name="20% - Accent1 6 3" xfId="50"/>
    <cellStyle name="20% - Accent1 6 4" xfId="51"/>
    <cellStyle name="20% - Accent1 6 5" xfId="52"/>
    <cellStyle name="20% - Accent1 7" xfId="53"/>
    <cellStyle name="20% - Accent1 7 2" xfId="54"/>
    <cellStyle name="20% - Accent1 7 3" xfId="55"/>
    <cellStyle name="20% - Accent1 7 4" xfId="56"/>
    <cellStyle name="20% - Accent1 7 5" xfId="57"/>
    <cellStyle name="20% - Accent1 8" xfId="58"/>
    <cellStyle name="20% - Accent1 8 2" xfId="59"/>
    <cellStyle name="20% - Accent1 8 3" xfId="60"/>
    <cellStyle name="20% - Accent1 8 4" xfId="61"/>
    <cellStyle name="20% - Accent1 8 5" xfId="62"/>
    <cellStyle name="20% - Accent1 9" xfId="63"/>
    <cellStyle name="20% - Accent1 9 2" xfId="64"/>
    <cellStyle name="20% - Accent1 9 3" xfId="65"/>
    <cellStyle name="20% - Accent1 9 4" xfId="66"/>
    <cellStyle name="20% - Accent1 9 5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2" xfId="74"/>
    <cellStyle name="20% - Accent2 2 2" xfId="75"/>
    <cellStyle name="20% - Accent2 2 2 2" xfId="76"/>
    <cellStyle name="20% - Accent2 2 3" xfId="77"/>
    <cellStyle name="20% - Accent2 2 4" xfId="78"/>
    <cellStyle name="20% - Accent2 2 5" xfId="79"/>
    <cellStyle name="20% - Accent2 2 6" xfId="80"/>
    <cellStyle name="20% - Accent2 3" xfId="81"/>
    <cellStyle name="20% - Accent2 3 2" xfId="82"/>
    <cellStyle name="20% - Accent2 3 3" xfId="83"/>
    <cellStyle name="20% - Accent2 3 4" xfId="84"/>
    <cellStyle name="20% - Accent2 3 5" xfId="85"/>
    <cellStyle name="20% - Accent2 4" xfId="86"/>
    <cellStyle name="20% - Accent2 4 2" xfId="87"/>
    <cellStyle name="20% - Accent2 4 3" xfId="88"/>
    <cellStyle name="20% - Accent2 4 4" xfId="89"/>
    <cellStyle name="20% - Accent2 4 5" xfId="90"/>
    <cellStyle name="20% - Accent2 5" xfId="91"/>
    <cellStyle name="20% - Accent2 5 2" xfId="92"/>
    <cellStyle name="20% - Accent2 5 3" xfId="93"/>
    <cellStyle name="20% - Accent2 5 4" xfId="94"/>
    <cellStyle name="20% - Accent2 5 5" xfId="95"/>
    <cellStyle name="20% - Accent2 6" xfId="96"/>
    <cellStyle name="20% - Accent2 6 2" xfId="97"/>
    <cellStyle name="20% - Accent2 6 3" xfId="98"/>
    <cellStyle name="20% - Accent2 6 4" xfId="99"/>
    <cellStyle name="20% - Accent2 6 5" xfId="100"/>
    <cellStyle name="20% - Accent2 7" xfId="101"/>
    <cellStyle name="20% - Accent2 7 2" xfId="102"/>
    <cellStyle name="20% - Accent2 7 3" xfId="103"/>
    <cellStyle name="20% - Accent2 7 4" xfId="104"/>
    <cellStyle name="20% - Accent2 7 5" xfId="105"/>
    <cellStyle name="20% - Accent2 8" xfId="106"/>
    <cellStyle name="20% - Accent2 8 2" xfId="107"/>
    <cellStyle name="20% - Accent2 8 3" xfId="108"/>
    <cellStyle name="20% - Accent2 8 4" xfId="109"/>
    <cellStyle name="20% - Accent2 8 5" xfId="110"/>
    <cellStyle name="20% - Accent2 9" xfId="111"/>
    <cellStyle name="20% - Accent2 9 2" xfId="112"/>
    <cellStyle name="20% - Accent2 9 3" xfId="113"/>
    <cellStyle name="20% - Accent2 9 4" xfId="114"/>
    <cellStyle name="20% - Accent2 9 5" xfId="115"/>
    <cellStyle name="20% - Accent3 10" xfId="116"/>
    <cellStyle name="20% - Accent3 11" xfId="117"/>
    <cellStyle name="20% - Accent3 12" xfId="118"/>
    <cellStyle name="20% - Accent3 13" xfId="119"/>
    <cellStyle name="20% - Accent3 14" xfId="120"/>
    <cellStyle name="20% - Accent3 15" xfId="121"/>
    <cellStyle name="20% - Accent3 2" xfId="122"/>
    <cellStyle name="20% - Accent3 2 2" xfId="123"/>
    <cellStyle name="20% - Accent3 2 2 2" xfId="124"/>
    <cellStyle name="20% - Accent3 2 3" xfId="125"/>
    <cellStyle name="20% - Accent3 2 4" xfId="126"/>
    <cellStyle name="20% - Accent3 2 5" xfId="127"/>
    <cellStyle name="20% - Accent3 2 6" xfId="128"/>
    <cellStyle name="20% - Accent3 3" xfId="129"/>
    <cellStyle name="20% - Accent3 3 2" xfId="130"/>
    <cellStyle name="20% - Accent3 3 3" xfId="131"/>
    <cellStyle name="20% - Accent3 3 4" xfId="132"/>
    <cellStyle name="20% - Accent3 3 5" xfId="133"/>
    <cellStyle name="20% - Accent3 4" xfId="134"/>
    <cellStyle name="20% - Accent3 4 2" xfId="135"/>
    <cellStyle name="20% - Accent3 4 3" xfId="136"/>
    <cellStyle name="20% - Accent3 4 4" xfId="137"/>
    <cellStyle name="20% - Accent3 4 5" xfId="138"/>
    <cellStyle name="20% - Accent3 5" xfId="139"/>
    <cellStyle name="20% - Accent3 5 2" xfId="140"/>
    <cellStyle name="20% - Accent3 5 3" xfId="141"/>
    <cellStyle name="20% - Accent3 5 4" xfId="142"/>
    <cellStyle name="20% - Accent3 5 5" xfId="143"/>
    <cellStyle name="20% - Accent3 6" xfId="144"/>
    <cellStyle name="20% - Accent3 6 2" xfId="145"/>
    <cellStyle name="20% - Accent3 6 3" xfId="146"/>
    <cellStyle name="20% - Accent3 6 4" xfId="147"/>
    <cellStyle name="20% - Accent3 6 5" xfId="148"/>
    <cellStyle name="20% - Accent3 7" xfId="149"/>
    <cellStyle name="20% - Accent3 7 2" xfId="150"/>
    <cellStyle name="20% - Accent3 7 3" xfId="151"/>
    <cellStyle name="20% - Accent3 7 4" xfId="152"/>
    <cellStyle name="20% - Accent3 7 5" xfId="153"/>
    <cellStyle name="20% - Accent3 8" xfId="154"/>
    <cellStyle name="20% - Accent3 8 2" xfId="155"/>
    <cellStyle name="20% - Accent3 8 3" xfId="156"/>
    <cellStyle name="20% - Accent3 8 4" xfId="157"/>
    <cellStyle name="20% - Accent3 8 5" xfId="158"/>
    <cellStyle name="20% - Accent3 9" xfId="159"/>
    <cellStyle name="20% - Accent3 9 2" xfId="160"/>
    <cellStyle name="20% - Accent3 9 3" xfId="161"/>
    <cellStyle name="20% - Accent3 9 4" xfId="162"/>
    <cellStyle name="20% - Accent3 9 5" xfId="163"/>
    <cellStyle name="20% - Accent4 10" xfId="164"/>
    <cellStyle name="20% - Accent4 11" xfId="165"/>
    <cellStyle name="20% - Accent4 12" xfId="166"/>
    <cellStyle name="20% - Accent4 13" xfId="167"/>
    <cellStyle name="20% - Accent4 14" xfId="168"/>
    <cellStyle name="20% - Accent4 15" xfId="169"/>
    <cellStyle name="20% - Accent4 2" xfId="170"/>
    <cellStyle name="20% - Accent4 2 2" xfId="171"/>
    <cellStyle name="20% - Accent4 2 2 2" xfId="172"/>
    <cellStyle name="20% - Accent4 2 3" xfId="173"/>
    <cellStyle name="20% - Accent4 2 4" xfId="174"/>
    <cellStyle name="20% - Accent4 2 5" xfId="175"/>
    <cellStyle name="20% - Accent4 2 6" xfId="176"/>
    <cellStyle name="20% - Accent4 3" xfId="177"/>
    <cellStyle name="20% - Accent4 3 2" xfId="178"/>
    <cellStyle name="20% - Accent4 3 3" xfId="179"/>
    <cellStyle name="20% - Accent4 3 4" xfId="180"/>
    <cellStyle name="20% - Accent4 3 5" xfId="181"/>
    <cellStyle name="20% - Accent4 4" xfId="182"/>
    <cellStyle name="20% - Accent4 4 2" xfId="183"/>
    <cellStyle name="20% - Accent4 4 3" xfId="184"/>
    <cellStyle name="20% - Accent4 4 4" xfId="185"/>
    <cellStyle name="20% - Accent4 4 5" xfId="186"/>
    <cellStyle name="20% - Accent4 5" xfId="187"/>
    <cellStyle name="20% - Accent4 5 2" xfId="188"/>
    <cellStyle name="20% - Accent4 5 3" xfId="189"/>
    <cellStyle name="20% - Accent4 5 4" xfId="190"/>
    <cellStyle name="20% - Accent4 5 5" xfId="191"/>
    <cellStyle name="20% - Accent4 6" xfId="192"/>
    <cellStyle name="20% - Accent4 6 2" xfId="193"/>
    <cellStyle name="20% - Accent4 6 3" xfId="194"/>
    <cellStyle name="20% - Accent4 6 4" xfId="195"/>
    <cellStyle name="20% - Accent4 6 5" xfId="196"/>
    <cellStyle name="20% - Accent4 7" xfId="197"/>
    <cellStyle name="20% - Accent4 7 2" xfId="198"/>
    <cellStyle name="20% - Accent4 7 3" xfId="199"/>
    <cellStyle name="20% - Accent4 7 4" xfId="200"/>
    <cellStyle name="20% - Accent4 7 5" xfId="201"/>
    <cellStyle name="20% - Accent4 8" xfId="202"/>
    <cellStyle name="20% - Accent4 8 2" xfId="203"/>
    <cellStyle name="20% - Accent4 8 3" xfId="204"/>
    <cellStyle name="20% - Accent4 8 4" xfId="205"/>
    <cellStyle name="20% - Accent4 8 5" xfId="206"/>
    <cellStyle name="20% - Accent4 9" xfId="207"/>
    <cellStyle name="20% - Accent4 9 2" xfId="208"/>
    <cellStyle name="20% - Accent4 9 3" xfId="209"/>
    <cellStyle name="20% - Accent4 9 4" xfId="210"/>
    <cellStyle name="20% - Accent4 9 5" xfId="211"/>
    <cellStyle name="20% - Accent5 10" xfId="212"/>
    <cellStyle name="20% - Accent5 11" xfId="213"/>
    <cellStyle name="20% - Accent5 12" xfId="214"/>
    <cellStyle name="20% - Accent5 13" xfId="215"/>
    <cellStyle name="20% - Accent5 14" xfId="216"/>
    <cellStyle name="20% - Accent5 15" xfId="217"/>
    <cellStyle name="20% - Accent5 2" xfId="218"/>
    <cellStyle name="20% - Accent5 2 2" xfId="219"/>
    <cellStyle name="20% - Accent5 2 3" xfId="220"/>
    <cellStyle name="20% - Accent5 2 4" xfId="221"/>
    <cellStyle name="20% - Accent5 2 5" xfId="222"/>
    <cellStyle name="20% - Accent5 2 6" xfId="223"/>
    <cellStyle name="20% - Accent5 3" xfId="224"/>
    <cellStyle name="20% - Accent5 3 2" xfId="225"/>
    <cellStyle name="20% - Accent5 3 3" xfId="226"/>
    <cellStyle name="20% - Accent5 3 4" xfId="227"/>
    <cellStyle name="20% - Accent5 3 5" xfId="228"/>
    <cellStyle name="20% - Accent5 4" xfId="229"/>
    <cellStyle name="20% - Accent5 4 2" xfId="230"/>
    <cellStyle name="20% - Accent5 4 3" xfId="231"/>
    <cellStyle name="20% - Accent5 4 4" xfId="232"/>
    <cellStyle name="20% - Accent5 4 5" xfId="233"/>
    <cellStyle name="20% - Accent5 5" xfId="234"/>
    <cellStyle name="20% - Accent5 5 2" xfId="235"/>
    <cellStyle name="20% - Accent5 5 3" xfId="236"/>
    <cellStyle name="20% - Accent5 5 4" xfId="237"/>
    <cellStyle name="20% - Accent5 5 5" xfId="238"/>
    <cellStyle name="20% - Accent5 6" xfId="239"/>
    <cellStyle name="20% - Accent5 6 2" xfId="240"/>
    <cellStyle name="20% - Accent5 6 3" xfId="241"/>
    <cellStyle name="20% - Accent5 6 4" xfId="242"/>
    <cellStyle name="20% - Accent5 6 5" xfId="243"/>
    <cellStyle name="20% - Accent5 7" xfId="244"/>
    <cellStyle name="20% - Accent5 7 2" xfId="245"/>
    <cellStyle name="20% - Accent5 7 3" xfId="246"/>
    <cellStyle name="20% - Accent5 7 4" xfId="247"/>
    <cellStyle name="20% - Accent5 7 5" xfId="248"/>
    <cellStyle name="20% - Accent5 8" xfId="249"/>
    <cellStyle name="20% - Accent5 8 2" xfId="250"/>
    <cellStyle name="20% - Accent5 8 3" xfId="251"/>
    <cellStyle name="20% - Accent5 8 4" xfId="252"/>
    <cellStyle name="20% - Accent5 8 5" xfId="253"/>
    <cellStyle name="20% - Accent5 9" xfId="254"/>
    <cellStyle name="20% - Accent5 9 2" xfId="255"/>
    <cellStyle name="20% - Accent5 9 3" xfId="256"/>
    <cellStyle name="20% - Accent5 9 4" xfId="257"/>
    <cellStyle name="20% - Accent5 9 5" xfId="258"/>
    <cellStyle name="20% - Accent6 10" xfId="259"/>
    <cellStyle name="20% - Accent6 11" xfId="260"/>
    <cellStyle name="20% - Accent6 12" xfId="261"/>
    <cellStyle name="20% - Accent6 13" xfId="262"/>
    <cellStyle name="20% - Accent6 14" xfId="263"/>
    <cellStyle name="20% - Accent6 15" xfId="264"/>
    <cellStyle name="20% - Accent6 2" xfId="265"/>
    <cellStyle name="20% - Accent6 2 2" xfId="266"/>
    <cellStyle name="20% - Accent6 2 2 2" xfId="267"/>
    <cellStyle name="20% - Accent6 2 3" xfId="268"/>
    <cellStyle name="20% - Accent6 2 4" xfId="269"/>
    <cellStyle name="20% - Accent6 2 5" xfId="270"/>
    <cellStyle name="20% - Accent6 2 6" xfId="271"/>
    <cellStyle name="20% - Accent6 3" xfId="272"/>
    <cellStyle name="20% - Accent6 3 2" xfId="273"/>
    <cellStyle name="20% - Accent6 3 3" xfId="274"/>
    <cellStyle name="20% - Accent6 3 4" xfId="275"/>
    <cellStyle name="20% - Accent6 3 5" xfId="276"/>
    <cellStyle name="20% - Accent6 4" xfId="277"/>
    <cellStyle name="20% - Accent6 4 2" xfId="278"/>
    <cellStyle name="20% - Accent6 4 3" xfId="279"/>
    <cellStyle name="20% - Accent6 4 4" xfId="280"/>
    <cellStyle name="20% - Accent6 4 5" xfId="281"/>
    <cellStyle name="20% - Accent6 5" xfId="282"/>
    <cellStyle name="20% - Accent6 5 2" xfId="283"/>
    <cellStyle name="20% - Accent6 5 3" xfId="284"/>
    <cellStyle name="20% - Accent6 5 4" xfId="285"/>
    <cellStyle name="20% - Accent6 5 5" xfId="286"/>
    <cellStyle name="20% - Accent6 6" xfId="287"/>
    <cellStyle name="20% - Accent6 6 2" xfId="288"/>
    <cellStyle name="20% - Accent6 6 3" xfId="289"/>
    <cellStyle name="20% - Accent6 6 4" xfId="290"/>
    <cellStyle name="20% - Accent6 6 5" xfId="291"/>
    <cellStyle name="20% - Accent6 7" xfId="292"/>
    <cellStyle name="20% - Accent6 7 2" xfId="293"/>
    <cellStyle name="20% - Accent6 7 3" xfId="294"/>
    <cellStyle name="20% - Accent6 7 4" xfId="295"/>
    <cellStyle name="20% - Accent6 7 5" xfId="296"/>
    <cellStyle name="20% - Accent6 8" xfId="297"/>
    <cellStyle name="20% - Accent6 8 2" xfId="298"/>
    <cellStyle name="20% - Accent6 8 3" xfId="299"/>
    <cellStyle name="20% - Accent6 8 4" xfId="300"/>
    <cellStyle name="20% - Accent6 8 5" xfId="301"/>
    <cellStyle name="20% - Accent6 9" xfId="302"/>
    <cellStyle name="20% - Accent6 9 2" xfId="303"/>
    <cellStyle name="20% - Accent6 9 3" xfId="304"/>
    <cellStyle name="20% - Accent6 9 4" xfId="305"/>
    <cellStyle name="20% - Accent6 9 5" xfId="306"/>
    <cellStyle name="40% - Accent1 10" xfId="307"/>
    <cellStyle name="40% - Accent1 11" xfId="308"/>
    <cellStyle name="40% - Accent1 12" xfId="309"/>
    <cellStyle name="40% - Accent1 13" xfId="310"/>
    <cellStyle name="40% - Accent1 14" xfId="311"/>
    <cellStyle name="40% - Accent1 15" xfId="312"/>
    <cellStyle name="40% - Accent1 2" xfId="313"/>
    <cellStyle name="40% - Accent1 2 2" xfId="314"/>
    <cellStyle name="40% - Accent1 2 2 2" xfId="315"/>
    <cellStyle name="40% - Accent1 2 3" xfId="316"/>
    <cellStyle name="40% - Accent1 2 4" xfId="317"/>
    <cellStyle name="40% - Accent1 2 5" xfId="318"/>
    <cellStyle name="40% - Accent1 2 6" xfId="319"/>
    <cellStyle name="40% - Accent1 3" xfId="320"/>
    <cellStyle name="40% - Accent1 3 2" xfId="321"/>
    <cellStyle name="40% - Accent1 3 3" xfId="322"/>
    <cellStyle name="40% - Accent1 3 4" xfId="323"/>
    <cellStyle name="40% - Accent1 3 5" xfId="324"/>
    <cellStyle name="40% - Accent1 4" xfId="325"/>
    <cellStyle name="40% - Accent1 4 2" xfId="326"/>
    <cellStyle name="40% - Accent1 4 3" xfId="327"/>
    <cellStyle name="40% - Accent1 4 4" xfId="328"/>
    <cellStyle name="40% - Accent1 4 5" xfId="329"/>
    <cellStyle name="40% - Accent1 5" xfId="330"/>
    <cellStyle name="40% - Accent1 5 2" xfId="331"/>
    <cellStyle name="40% - Accent1 5 3" xfId="332"/>
    <cellStyle name="40% - Accent1 5 4" xfId="333"/>
    <cellStyle name="40% - Accent1 5 5" xfId="334"/>
    <cellStyle name="40% - Accent1 6" xfId="335"/>
    <cellStyle name="40% - Accent1 6 2" xfId="336"/>
    <cellStyle name="40% - Accent1 6 3" xfId="337"/>
    <cellStyle name="40% - Accent1 6 4" xfId="338"/>
    <cellStyle name="40% - Accent1 6 5" xfId="339"/>
    <cellStyle name="40% - Accent1 7" xfId="340"/>
    <cellStyle name="40% - Accent1 7 2" xfId="341"/>
    <cellStyle name="40% - Accent1 7 3" xfId="342"/>
    <cellStyle name="40% - Accent1 7 4" xfId="343"/>
    <cellStyle name="40% - Accent1 7 5" xfId="344"/>
    <cellStyle name="40% - Accent1 8" xfId="345"/>
    <cellStyle name="40% - Accent1 8 2" xfId="346"/>
    <cellStyle name="40% - Accent1 8 3" xfId="347"/>
    <cellStyle name="40% - Accent1 8 4" xfId="348"/>
    <cellStyle name="40% - Accent1 8 5" xfId="349"/>
    <cellStyle name="40% - Accent1 9" xfId="350"/>
    <cellStyle name="40% - Accent1 9 2" xfId="351"/>
    <cellStyle name="40% - Accent1 9 3" xfId="352"/>
    <cellStyle name="40% - Accent1 9 4" xfId="353"/>
    <cellStyle name="40% - Accent1 9 5" xfId="354"/>
    <cellStyle name="40% - Accent2 10" xfId="355"/>
    <cellStyle name="40% - Accent2 11" xfId="356"/>
    <cellStyle name="40% - Accent2 12" xfId="357"/>
    <cellStyle name="40% - Accent2 13" xfId="358"/>
    <cellStyle name="40% - Accent2 14" xfId="359"/>
    <cellStyle name="40% - Accent2 15" xfId="360"/>
    <cellStyle name="40% - Accent2 2" xfId="361"/>
    <cellStyle name="40% - Accent2 2 2" xfId="362"/>
    <cellStyle name="40% - Accent2 2 3" xfId="363"/>
    <cellStyle name="40% - Accent2 2 4" xfId="364"/>
    <cellStyle name="40% - Accent2 2 5" xfId="365"/>
    <cellStyle name="40% - Accent2 2 6" xfId="366"/>
    <cellStyle name="40% - Accent2 3" xfId="367"/>
    <cellStyle name="40% - Accent2 3 2" xfId="368"/>
    <cellStyle name="40% - Accent2 3 3" xfId="369"/>
    <cellStyle name="40% - Accent2 3 4" xfId="370"/>
    <cellStyle name="40% - Accent2 3 5" xfId="371"/>
    <cellStyle name="40% - Accent2 4" xfId="372"/>
    <cellStyle name="40% - Accent2 4 2" xfId="373"/>
    <cellStyle name="40% - Accent2 4 3" xfId="374"/>
    <cellStyle name="40% - Accent2 4 4" xfId="375"/>
    <cellStyle name="40% - Accent2 4 5" xfId="376"/>
    <cellStyle name="40% - Accent2 5" xfId="377"/>
    <cellStyle name="40% - Accent2 5 2" xfId="378"/>
    <cellStyle name="40% - Accent2 5 3" xfId="379"/>
    <cellStyle name="40% - Accent2 5 4" xfId="380"/>
    <cellStyle name="40% - Accent2 5 5" xfId="381"/>
    <cellStyle name="40% - Accent2 6" xfId="382"/>
    <cellStyle name="40% - Accent2 6 2" xfId="383"/>
    <cellStyle name="40% - Accent2 6 3" xfId="384"/>
    <cellStyle name="40% - Accent2 6 4" xfId="385"/>
    <cellStyle name="40% - Accent2 6 5" xfId="386"/>
    <cellStyle name="40% - Accent2 7" xfId="387"/>
    <cellStyle name="40% - Accent2 7 2" xfId="388"/>
    <cellStyle name="40% - Accent2 7 3" xfId="389"/>
    <cellStyle name="40% - Accent2 7 4" xfId="390"/>
    <cellStyle name="40% - Accent2 7 5" xfId="391"/>
    <cellStyle name="40% - Accent2 8" xfId="392"/>
    <cellStyle name="40% - Accent2 8 2" xfId="393"/>
    <cellStyle name="40% - Accent2 8 3" xfId="394"/>
    <cellStyle name="40% - Accent2 8 4" xfId="395"/>
    <cellStyle name="40% - Accent2 8 5" xfId="396"/>
    <cellStyle name="40% - Accent2 9" xfId="397"/>
    <cellStyle name="40% - Accent2 9 2" xfId="398"/>
    <cellStyle name="40% - Accent2 9 3" xfId="399"/>
    <cellStyle name="40% - Accent2 9 4" xfId="400"/>
    <cellStyle name="40% - Accent2 9 5" xfId="401"/>
    <cellStyle name="40% - Accent3 10" xfId="402"/>
    <cellStyle name="40% - Accent3 11" xfId="403"/>
    <cellStyle name="40% - Accent3 12" xfId="404"/>
    <cellStyle name="40% - Accent3 13" xfId="405"/>
    <cellStyle name="40% - Accent3 14" xfId="406"/>
    <cellStyle name="40% - Accent3 15" xfId="407"/>
    <cellStyle name="40% - Accent3 2" xfId="408"/>
    <cellStyle name="40% - Accent3 2 2" xfId="409"/>
    <cellStyle name="40% - Accent3 2 2 2" xfId="410"/>
    <cellStyle name="40% - Accent3 2 3" xfId="411"/>
    <cellStyle name="40% - Accent3 2 4" xfId="412"/>
    <cellStyle name="40% - Accent3 2 5" xfId="413"/>
    <cellStyle name="40% - Accent3 2 6" xfId="414"/>
    <cellStyle name="40% - Accent3 3" xfId="415"/>
    <cellStyle name="40% - Accent3 3 2" xfId="416"/>
    <cellStyle name="40% - Accent3 3 3" xfId="417"/>
    <cellStyle name="40% - Accent3 3 4" xfId="418"/>
    <cellStyle name="40% - Accent3 3 5" xfId="419"/>
    <cellStyle name="40% - Accent3 4" xfId="420"/>
    <cellStyle name="40% - Accent3 4 2" xfId="421"/>
    <cellStyle name="40% - Accent3 4 3" xfId="422"/>
    <cellStyle name="40% - Accent3 4 4" xfId="423"/>
    <cellStyle name="40% - Accent3 4 5" xfId="424"/>
    <cellStyle name="40% - Accent3 5" xfId="425"/>
    <cellStyle name="40% - Accent3 5 2" xfId="426"/>
    <cellStyle name="40% - Accent3 5 3" xfId="427"/>
    <cellStyle name="40% - Accent3 5 4" xfId="428"/>
    <cellStyle name="40% - Accent3 5 5" xfId="429"/>
    <cellStyle name="40% - Accent3 6" xfId="430"/>
    <cellStyle name="40% - Accent3 6 2" xfId="431"/>
    <cellStyle name="40% - Accent3 6 3" xfId="432"/>
    <cellStyle name="40% - Accent3 6 4" xfId="433"/>
    <cellStyle name="40% - Accent3 6 5" xfId="434"/>
    <cellStyle name="40% - Accent3 7" xfId="435"/>
    <cellStyle name="40% - Accent3 7 2" xfId="436"/>
    <cellStyle name="40% - Accent3 7 3" xfId="437"/>
    <cellStyle name="40% - Accent3 7 4" xfId="438"/>
    <cellStyle name="40% - Accent3 7 5" xfId="439"/>
    <cellStyle name="40% - Accent3 8" xfId="440"/>
    <cellStyle name="40% - Accent3 8 2" xfId="441"/>
    <cellStyle name="40% - Accent3 8 3" xfId="442"/>
    <cellStyle name="40% - Accent3 8 4" xfId="443"/>
    <cellStyle name="40% - Accent3 8 5" xfId="444"/>
    <cellStyle name="40% - Accent3 9" xfId="445"/>
    <cellStyle name="40% - Accent3 9 2" xfId="446"/>
    <cellStyle name="40% - Accent3 9 3" xfId="447"/>
    <cellStyle name="40% - Accent3 9 4" xfId="448"/>
    <cellStyle name="40% - Accent3 9 5" xfId="449"/>
    <cellStyle name="40% - Accent4 10" xfId="450"/>
    <cellStyle name="40% - Accent4 11" xfId="451"/>
    <cellStyle name="40% - Accent4 12" xfId="452"/>
    <cellStyle name="40% - Accent4 13" xfId="453"/>
    <cellStyle name="40% - Accent4 14" xfId="454"/>
    <cellStyle name="40% - Accent4 15" xfId="455"/>
    <cellStyle name="40% - Accent4 2" xfId="456"/>
    <cellStyle name="40% - Accent4 2 2" xfId="457"/>
    <cellStyle name="40% - Accent4 2 2 2" xfId="458"/>
    <cellStyle name="40% - Accent4 2 3" xfId="459"/>
    <cellStyle name="40% - Accent4 2 4" xfId="460"/>
    <cellStyle name="40% - Accent4 2 5" xfId="461"/>
    <cellStyle name="40% - Accent4 2 6" xfId="462"/>
    <cellStyle name="40% - Accent4 3" xfId="463"/>
    <cellStyle name="40% - Accent4 3 2" xfId="464"/>
    <cellStyle name="40% - Accent4 3 3" xfId="465"/>
    <cellStyle name="40% - Accent4 3 4" xfId="466"/>
    <cellStyle name="40% - Accent4 3 5" xfId="467"/>
    <cellStyle name="40% - Accent4 4" xfId="468"/>
    <cellStyle name="40% - Accent4 4 2" xfId="469"/>
    <cellStyle name="40% - Accent4 4 3" xfId="470"/>
    <cellStyle name="40% - Accent4 4 4" xfId="471"/>
    <cellStyle name="40% - Accent4 4 5" xfId="472"/>
    <cellStyle name="40% - Accent4 5" xfId="473"/>
    <cellStyle name="40% - Accent4 5 2" xfId="474"/>
    <cellStyle name="40% - Accent4 5 3" xfId="475"/>
    <cellStyle name="40% - Accent4 5 4" xfId="476"/>
    <cellStyle name="40% - Accent4 5 5" xfId="477"/>
    <cellStyle name="40% - Accent4 6" xfId="478"/>
    <cellStyle name="40% - Accent4 6 2" xfId="479"/>
    <cellStyle name="40% - Accent4 6 3" xfId="480"/>
    <cellStyle name="40% - Accent4 6 4" xfId="481"/>
    <cellStyle name="40% - Accent4 6 5" xfId="482"/>
    <cellStyle name="40% - Accent4 7" xfId="483"/>
    <cellStyle name="40% - Accent4 7 2" xfId="484"/>
    <cellStyle name="40% - Accent4 7 3" xfId="485"/>
    <cellStyle name="40% - Accent4 7 4" xfId="486"/>
    <cellStyle name="40% - Accent4 7 5" xfId="487"/>
    <cellStyle name="40% - Accent4 8" xfId="488"/>
    <cellStyle name="40% - Accent4 8 2" xfId="489"/>
    <cellStyle name="40% - Accent4 8 3" xfId="490"/>
    <cellStyle name="40% - Accent4 8 4" xfId="491"/>
    <cellStyle name="40% - Accent4 8 5" xfId="492"/>
    <cellStyle name="40% - Accent4 9" xfId="493"/>
    <cellStyle name="40% - Accent4 9 2" xfId="494"/>
    <cellStyle name="40% - Accent4 9 3" xfId="495"/>
    <cellStyle name="40% - Accent4 9 4" xfId="496"/>
    <cellStyle name="40% - Accent4 9 5" xfId="497"/>
    <cellStyle name="40% - Accent5 10" xfId="498"/>
    <cellStyle name="40% - Accent5 11" xfId="499"/>
    <cellStyle name="40% - Accent5 12" xfId="500"/>
    <cellStyle name="40% - Accent5 13" xfId="501"/>
    <cellStyle name="40% - Accent5 14" xfId="502"/>
    <cellStyle name="40% - Accent5 15" xfId="503"/>
    <cellStyle name="40% - Accent5 2" xfId="504"/>
    <cellStyle name="40% - Accent5 2 2" xfId="505"/>
    <cellStyle name="40% - Accent5 2 2 2" xfId="506"/>
    <cellStyle name="40% - Accent5 2 3" xfId="507"/>
    <cellStyle name="40% - Accent5 2 4" xfId="508"/>
    <cellStyle name="40% - Accent5 2 5" xfId="509"/>
    <cellStyle name="40% - Accent5 2 6" xfId="510"/>
    <cellStyle name="40% - Accent5 3" xfId="511"/>
    <cellStyle name="40% - Accent5 3 2" xfId="512"/>
    <cellStyle name="40% - Accent5 3 3" xfId="513"/>
    <cellStyle name="40% - Accent5 3 4" xfId="514"/>
    <cellStyle name="40% - Accent5 3 5" xfId="515"/>
    <cellStyle name="40% - Accent5 4" xfId="516"/>
    <cellStyle name="40% - Accent5 4 2" xfId="517"/>
    <cellStyle name="40% - Accent5 4 3" xfId="518"/>
    <cellStyle name="40% - Accent5 4 4" xfId="519"/>
    <cellStyle name="40% - Accent5 4 5" xfId="520"/>
    <cellStyle name="40% - Accent5 5" xfId="521"/>
    <cellStyle name="40% - Accent5 5 2" xfId="522"/>
    <cellStyle name="40% - Accent5 5 3" xfId="523"/>
    <cellStyle name="40% - Accent5 5 4" xfId="524"/>
    <cellStyle name="40% - Accent5 5 5" xfId="525"/>
    <cellStyle name="40% - Accent5 6" xfId="526"/>
    <cellStyle name="40% - Accent5 6 2" xfId="527"/>
    <cellStyle name="40% - Accent5 6 3" xfId="528"/>
    <cellStyle name="40% - Accent5 6 4" xfId="529"/>
    <cellStyle name="40% - Accent5 6 5" xfId="530"/>
    <cellStyle name="40% - Accent5 7" xfId="531"/>
    <cellStyle name="40% - Accent5 7 2" xfId="532"/>
    <cellStyle name="40% - Accent5 7 3" xfId="533"/>
    <cellStyle name="40% - Accent5 7 4" xfId="534"/>
    <cellStyle name="40% - Accent5 7 5" xfId="535"/>
    <cellStyle name="40% - Accent5 8" xfId="536"/>
    <cellStyle name="40% - Accent5 8 2" xfId="537"/>
    <cellStyle name="40% - Accent5 8 3" xfId="538"/>
    <cellStyle name="40% - Accent5 8 4" xfId="539"/>
    <cellStyle name="40% - Accent5 8 5" xfId="540"/>
    <cellStyle name="40% - Accent5 9" xfId="541"/>
    <cellStyle name="40% - Accent5 9 2" xfId="542"/>
    <cellStyle name="40% - Accent5 9 3" xfId="543"/>
    <cellStyle name="40% - Accent5 9 4" xfId="544"/>
    <cellStyle name="40% - Accent5 9 5" xfId="545"/>
    <cellStyle name="40% - Accent6 10" xfId="546"/>
    <cellStyle name="40% - Accent6 11" xfId="547"/>
    <cellStyle name="40% - Accent6 12" xfId="548"/>
    <cellStyle name="40% - Accent6 13" xfId="549"/>
    <cellStyle name="40% - Accent6 14" xfId="550"/>
    <cellStyle name="40% - Accent6 15" xfId="551"/>
    <cellStyle name="40% - Accent6 2" xfId="552"/>
    <cellStyle name="40% - Accent6 2 2" xfId="553"/>
    <cellStyle name="40% - Accent6 2 2 2" xfId="554"/>
    <cellStyle name="40% - Accent6 2 3" xfId="555"/>
    <cellStyle name="40% - Accent6 2 4" xfId="556"/>
    <cellStyle name="40% - Accent6 2 5" xfId="557"/>
    <cellStyle name="40% - Accent6 2 6" xfId="558"/>
    <cellStyle name="40% - Accent6 3" xfId="559"/>
    <cellStyle name="40% - Accent6 3 2" xfId="560"/>
    <cellStyle name="40% - Accent6 3 3" xfId="561"/>
    <cellStyle name="40% - Accent6 3 4" xfId="562"/>
    <cellStyle name="40% - Accent6 3 5" xfId="563"/>
    <cellStyle name="40% - Accent6 4" xfId="564"/>
    <cellStyle name="40% - Accent6 4 2" xfId="565"/>
    <cellStyle name="40% - Accent6 4 3" xfId="566"/>
    <cellStyle name="40% - Accent6 4 4" xfId="567"/>
    <cellStyle name="40% - Accent6 4 5" xfId="568"/>
    <cellStyle name="40% - Accent6 5" xfId="569"/>
    <cellStyle name="40% - Accent6 5 2" xfId="570"/>
    <cellStyle name="40% - Accent6 5 3" xfId="571"/>
    <cellStyle name="40% - Accent6 5 4" xfId="572"/>
    <cellStyle name="40% - Accent6 5 5" xfId="573"/>
    <cellStyle name="40% - Accent6 6" xfId="574"/>
    <cellStyle name="40% - Accent6 6 2" xfId="575"/>
    <cellStyle name="40% - Accent6 6 3" xfId="576"/>
    <cellStyle name="40% - Accent6 6 4" xfId="577"/>
    <cellStyle name="40% - Accent6 6 5" xfId="578"/>
    <cellStyle name="40% - Accent6 7" xfId="579"/>
    <cellStyle name="40% - Accent6 7 2" xfId="580"/>
    <cellStyle name="40% - Accent6 7 3" xfId="581"/>
    <cellStyle name="40% - Accent6 7 4" xfId="582"/>
    <cellStyle name="40% - Accent6 7 5" xfId="583"/>
    <cellStyle name="40% - Accent6 8" xfId="584"/>
    <cellStyle name="40% - Accent6 8 2" xfId="585"/>
    <cellStyle name="40% - Accent6 8 3" xfId="586"/>
    <cellStyle name="40% - Accent6 8 4" xfId="587"/>
    <cellStyle name="40% - Accent6 8 5" xfId="588"/>
    <cellStyle name="40% - Accent6 9" xfId="589"/>
    <cellStyle name="40% - Accent6 9 2" xfId="590"/>
    <cellStyle name="40% - Accent6 9 3" xfId="591"/>
    <cellStyle name="40% - Accent6 9 4" xfId="592"/>
    <cellStyle name="40% - Accent6 9 5" xfId="593"/>
    <cellStyle name="60% - Accent1 10" xfId="594"/>
    <cellStyle name="60% - Accent1 11" xfId="595"/>
    <cellStyle name="60% - Accent1 12" xfId="596"/>
    <cellStyle name="60% - Accent1 13" xfId="597"/>
    <cellStyle name="60% - Accent1 14" xfId="598"/>
    <cellStyle name="60% - Accent1 15" xfId="599"/>
    <cellStyle name="60% - Accent1 2" xfId="600"/>
    <cellStyle name="60% - Accent1 2 2" xfId="601"/>
    <cellStyle name="60% - Accent1 2 2 2" xfId="602"/>
    <cellStyle name="60% - Accent1 2 3" xfId="603"/>
    <cellStyle name="60% - Accent1 2 4" xfId="604"/>
    <cellStyle name="60% - Accent1 2 5" xfId="605"/>
    <cellStyle name="60% - Accent1 2 6" xfId="606"/>
    <cellStyle name="60% - Accent1 3" xfId="607"/>
    <cellStyle name="60% - Accent1 3 2" xfId="608"/>
    <cellStyle name="60% - Accent1 3 3" xfId="609"/>
    <cellStyle name="60% - Accent1 3 4" xfId="610"/>
    <cellStyle name="60% - Accent1 3 5" xfId="611"/>
    <cellStyle name="60% - Accent1 4" xfId="612"/>
    <cellStyle name="60% - Accent1 4 2" xfId="613"/>
    <cellStyle name="60% - Accent1 4 3" xfId="614"/>
    <cellStyle name="60% - Accent1 4 4" xfId="615"/>
    <cellStyle name="60% - Accent1 4 5" xfId="616"/>
    <cellStyle name="60% - Accent1 5" xfId="617"/>
    <cellStyle name="60% - Accent1 5 2" xfId="618"/>
    <cellStyle name="60% - Accent1 5 3" xfId="619"/>
    <cellStyle name="60% - Accent1 5 4" xfId="620"/>
    <cellStyle name="60% - Accent1 5 5" xfId="621"/>
    <cellStyle name="60% - Accent1 6" xfId="622"/>
    <cellStyle name="60% - Accent1 6 2" xfId="623"/>
    <cellStyle name="60% - Accent1 6 3" xfId="624"/>
    <cellStyle name="60% - Accent1 6 4" xfId="625"/>
    <cellStyle name="60% - Accent1 6 5" xfId="626"/>
    <cellStyle name="60% - Accent1 7" xfId="627"/>
    <cellStyle name="60% - Accent1 7 2" xfId="628"/>
    <cellStyle name="60% - Accent1 7 3" xfId="629"/>
    <cellStyle name="60% - Accent1 7 4" xfId="630"/>
    <cellStyle name="60% - Accent1 7 5" xfId="631"/>
    <cellStyle name="60% - Accent1 8" xfId="632"/>
    <cellStyle name="60% - Accent1 8 2" xfId="633"/>
    <cellStyle name="60% - Accent1 8 3" xfId="634"/>
    <cellStyle name="60% - Accent1 8 4" xfId="635"/>
    <cellStyle name="60% - Accent1 8 5" xfId="636"/>
    <cellStyle name="60% - Accent1 9" xfId="637"/>
    <cellStyle name="60% - Accent1 9 2" xfId="638"/>
    <cellStyle name="60% - Accent1 9 3" xfId="639"/>
    <cellStyle name="60% - Accent1 9 4" xfId="640"/>
    <cellStyle name="60% - Accent1 9 5" xfId="641"/>
    <cellStyle name="60% - Accent2 10" xfId="642"/>
    <cellStyle name="60% - Accent2 11" xfId="643"/>
    <cellStyle name="60% - Accent2 12" xfId="644"/>
    <cellStyle name="60% - Accent2 13" xfId="645"/>
    <cellStyle name="60% - Accent2 14" xfId="646"/>
    <cellStyle name="60% - Accent2 15" xfId="647"/>
    <cellStyle name="60% - Accent2 2" xfId="648"/>
    <cellStyle name="60% - Accent2 2 2" xfId="649"/>
    <cellStyle name="60% - Accent2 2 2 2" xfId="650"/>
    <cellStyle name="60% - Accent2 2 3" xfId="651"/>
    <cellStyle name="60% - Accent2 2 4" xfId="652"/>
    <cellStyle name="60% - Accent2 2 5" xfId="653"/>
    <cellStyle name="60% - Accent2 2 6" xfId="654"/>
    <cellStyle name="60% - Accent2 3" xfId="655"/>
    <cellStyle name="60% - Accent2 3 2" xfId="656"/>
    <cellStyle name="60% - Accent2 3 3" xfId="657"/>
    <cellStyle name="60% - Accent2 3 4" xfId="658"/>
    <cellStyle name="60% - Accent2 3 5" xfId="659"/>
    <cellStyle name="60% - Accent2 4" xfId="660"/>
    <cellStyle name="60% - Accent2 4 2" xfId="661"/>
    <cellStyle name="60% - Accent2 4 3" xfId="662"/>
    <cellStyle name="60% - Accent2 4 4" xfId="663"/>
    <cellStyle name="60% - Accent2 4 5" xfId="664"/>
    <cellStyle name="60% - Accent2 5" xfId="665"/>
    <cellStyle name="60% - Accent2 5 2" xfId="666"/>
    <cellStyle name="60% - Accent2 5 3" xfId="667"/>
    <cellStyle name="60% - Accent2 5 4" xfId="668"/>
    <cellStyle name="60% - Accent2 5 5" xfId="669"/>
    <cellStyle name="60% - Accent2 6" xfId="670"/>
    <cellStyle name="60% - Accent2 6 2" xfId="671"/>
    <cellStyle name="60% - Accent2 6 3" xfId="672"/>
    <cellStyle name="60% - Accent2 6 4" xfId="673"/>
    <cellStyle name="60% - Accent2 6 5" xfId="674"/>
    <cellStyle name="60% - Accent2 7" xfId="675"/>
    <cellStyle name="60% - Accent2 7 2" xfId="676"/>
    <cellStyle name="60% - Accent2 7 3" xfId="677"/>
    <cellStyle name="60% - Accent2 7 4" xfId="678"/>
    <cellStyle name="60% - Accent2 7 5" xfId="679"/>
    <cellStyle name="60% - Accent2 8" xfId="680"/>
    <cellStyle name="60% - Accent2 8 2" xfId="681"/>
    <cellStyle name="60% - Accent2 8 3" xfId="682"/>
    <cellStyle name="60% - Accent2 8 4" xfId="683"/>
    <cellStyle name="60% - Accent2 8 5" xfId="684"/>
    <cellStyle name="60% - Accent2 9" xfId="685"/>
    <cellStyle name="60% - Accent2 9 2" xfId="686"/>
    <cellStyle name="60% - Accent2 9 3" xfId="687"/>
    <cellStyle name="60% - Accent2 9 4" xfId="688"/>
    <cellStyle name="60% - Accent2 9 5" xfId="689"/>
    <cellStyle name="60% - Accent3 10" xfId="690"/>
    <cellStyle name="60% - Accent3 11" xfId="691"/>
    <cellStyle name="60% - Accent3 12" xfId="692"/>
    <cellStyle name="60% - Accent3 13" xfId="693"/>
    <cellStyle name="60% - Accent3 14" xfId="694"/>
    <cellStyle name="60% - Accent3 15" xfId="695"/>
    <cellStyle name="60% - Accent3 2" xfId="696"/>
    <cellStyle name="60% - Accent3 2 2" xfId="697"/>
    <cellStyle name="60% - Accent3 2 2 2" xfId="698"/>
    <cellStyle name="60% - Accent3 2 3" xfId="699"/>
    <cellStyle name="60% - Accent3 2 4" xfId="700"/>
    <cellStyle name="60% - Accent3 2 5" xfId="701"/>
    <cellStyle name="60% - Accent3 2 6" xfId="702"/>
    <cellStyle name="60% - Accent3 3" xfId="703"/>
    <cellStyle name="60% - Accent3 3 2" xfId="704"/>
    <cellStyle name="60% - Accent3 3 3" xfId="705"/>
    <cellStyle name="60% - Accent3 3 4" xfId="706"/>
    <cellStyle name="60% - Accent3 3 5" xfId="707"/>
    <cellStyle name="60% - Accent3 4" xfId="708"/>
    <cellStyle name="60% - Accent3 4 2" xfId="709"/>
    <cellStyle name="60% - Accent3 4 3" xfId="710"/>
    <cellStyle name="60% - Accent3 4 4" xfId="711"/>
    <cellStyle name="60% - Accent3 4 5" xfId="712"/>
    <cellStyle name="60% - Accent3 5" xfId="713"/>
    <cellStyle name="60% - Accent3 5 2" xfId="714"/>
    <cellStyle name="60% - Accent3 5 3" xfId="715"/>
    <cellStyle name="60% - Accent3 5 4" xfId="716"/>
    <cellStyle name="60% - Accent3 5 5" xfId="717"/>
    <cellStyle name="60% - Accent3 6" xfId="718"/>
    <cellStyle name="60% - Accent3 6 2" xfId="719"/>
    <cellStyle name="60% - Accent3 6 3" xfId="720"/>
    <cellStyle name="60% - Accent3 6 4" xfId="721"/>
    <cellStyle name="60% - Accent3 6 5" xfId="722"/>
    <cellStyle name="60% - Accent3 7" xfId="723"/>
    <cellStyle name="60% - Accent3 7 2" xfId="724"/>
    <cellStyle name="60% - Accent3 7 3" xfId="725"/>
    <cellStyle name="60% - Accent3 7 4" xfId="726"/>
    <cellStyle name="60% - Accent3 7 5" xfId="727"/>
    <cellStyle name="60% - Accent3 8" xfId="728"/>
    <cellStyle name="60% - Accent3 8 2" xfId="729"/>
    <cellStyle name="60% - Accent3 8 3" xfId="730"/>
    <cellStyle name="60% - Accent3 8 4" xfId="731"/>
    <cellStyle name="60% - Accent3 8 5" xfId="732"/>
    <cellStyle name="60% - Accent3 9" xfId="733"/>
    <cellStyle name="60% - Accent3 9 2" xfId="734"/>
    <cellStyle name="60% - Accent3 9 3" xfId="735"/>
    <cellStyle name="60% - Accent3 9 4" xfId="736"/>
    <cellStyle name="60% - Accent3 9 5" xfId="737"/>
    <cellStyle name="60% - Accent4 10" xfId="738"/>
    <cellStyle name="60% - Accent4 11" xfId="739"/>
    <cellStyle name="60% - Accent4 12" xfId="740"/>
    <cellStyle name="60% - Accent4 13" xfId="741"/>
    <cellStyle name="60% - Accent4 14" xfId="742"/>
    <cellStyle name="60% - Accent4 15" xfId="743"/>
    <cellStyle name="60% - Accent4 2" xfId="744"/>
    <cellStyle name="60% - Accent4 2 2" xfId="745"/>
    <cellStyle name="60% - Accent4 2 2 2" xfId="746"/>
    <cellStyle name="60% - Accent4 2 3" xfId="747"/>
    <cellStyle name="60% - Accent4 2 4" xfId="748"/>
    <cellStyle name="60% - Accent4 2 5" xfId="749"/>
    <cellStyle name="60% - Accent4 2 6" xfId="750"/>
    <cellStyle name="60% - Accent4 3" xfId="751"/>
    <cellStyle name="60% - Accent4 3 2" xfId="752"/>
    <cellStyle name="60% - Accent4 3 3" xfId="753"/>
    <cellStyle name="60% - Accent4 3 4" xfId="754"/>
    <cellStyle name="60% - Accent4 3 5" xfId="755"/>
    <cellStyle name="60% - Accent4 4" xfId="756"/>
    <cellStyle name="60% - Accent4 4 2" xfId="757"/>
    <cellStyle name="60% - Accent4 4 3" xfId="758"/>
    <cellStyle name="60% - Accent4 4 4" xfId="759"/>
    <cellStyle name="60% - Accent4 4 5" xfId="760"/>
    <cellStyle name="60% - Accent4 5" xfId="761"/>
    <cellStyle name="60% - Accent4 5 2" xfId="762"/>
    <cellStyle name="60% - Accent4 5 3" xfId="763"/>
    <cellStyle name="60% - Accent4 5 4" xfId="764"/>
    <cellStyle name="60% - Accent4 5 5" xfId="765"/>
    <cellStyle name="60% - Accent4 6" xfId="766"/>
    <cellStyle name="60% - Accent4 6 2" xfId="767"/>
    <cellStyle name="60% - Accent4 6 3" xfId="768"/>
    <cellStyle name="60% - Accent4 6 4" xfId="769"/>
    <cellStyle name="60% - Accent4 6 5" xfId="770"/>
    <cellStyle name="60% - Accent4 7" xfId="771"/>
    <cellStyle name="60% - Accent4 7 2" xfId="772"/>
    <cellStyle name="60% - Accent4 7 3" xfId="773"/>
    <cellStyle name="60% - Accent4 7 4" xfId="774"/>
    <cellStyle name="60% - Accent4 7 5" xfId="775"/>
    <cellStyle name="60% - Accent4 8" xfId="776"/>
    <cellStyle name="60% - Accent4 8 2" xfId="777"/>
    <cellStyle name="60% - Accent4 8 3" xfId="778"/>
    <cellStyle name="60% - Accent4 8 4" xfId="779"/>
    <cellStyle name="60% - Accent4 8 5" xfId="780"/>
    <cellStyle name="60% - Accent4 9" xfId="781"/>
    <cellStyle name="60% - Accent4 9 2" xfId="782"/>
    <cellStyle name="60% - Accent4 9 3" xfId="783"/>
    <cellStyle name="60% - Accent4 9 4" xfId="784"/>
    <cellStyle name="60% - Accent4 9 5" xfId="785"/>
    <cellStyle name="60% - Accent5 10" xfId="786"/>
    <cellStyle name="60% - Accent5 11" xfId="787"/>
    <cellStyle name="60% - Accent5 12" xfId="788"/>
    <cellStyle name="60% - Accent5 13" xfId="789"/>
    <cellStyle name="60% - Accent5 14" xfId="790"/>
    <cellStyle name="60% - Accent5 15" xfId="791"/>
    <cellStyle name="60% - Accent5 2" xfId="792"/>
    <cellStyle name="60% - Accent5 2 2" xfId="793"/>
    <cellStyle name="60% - Accent5 2 2 2" xfId="794"/>
    <cellStyle name="60% - Accent5 2 3" xfId="795"/>
    <cellStyle name="60% - Accent5 2 4" xfId="796"/>
    <cellStyle name="60% - Accent5 2 5" xfId="797"/>
    <cellStyle name="60% - Accent5 2 6" xfId="798"/>
    <cellStyle name="60% - Accent5 3" xfId="799"/>
    <cellStyle name="60% - Accent5 3 2" xfId="800"/>
    <cellStyle name="60% - Accent5 3 3" xfId="801"/>
    <cellStyle name="60% - Accent5 3 4" xfId="802"/>
    <cellStyle name="60% - Accent5 3 5" xfId="803"/>
    <cellStyle name="60% - Accent5 4" xfId="804"/>
    <cellStyle name="60% - Accent5 4 2" xfId="805"/>
    <cellStyle name="60% - Accent5 4 3" xfId="806"/>
    <cellStyle name="60% - Accent5 4 4" xfId="807"/>
    <cellStyle name="60% - Accent5 4 5" xfId="808"/>
    <cellStyle name="60% - Accent5 5" xfId="809"/>
    <cellStyle name="60% - Accent5 5 2" xfId="810"/>
    <cellStyle name="60% - Accent5 5 3" xfId="811"/>
    <cellStyle name="60% - Accent5 5 4" xfId="812"/>
    <cellStyle name="60% - Accent5 5 5" xfId="813"/>
    <cellStyle name="60% - Accent5 6" xfId="814"/>
    <cellStyle name="60% - Accent5 6 2" xfId="815"/>
    <cellStyle name="60% - Accent5 6 3" xfId="816"/>
    <cellStyle name="60% - Accent5 6 4" xfId="817"/>
    <cellStyle name="60% - Accent5 6 5" xfId="818"/>
    <cellStyle name="60% - Accent5 7" xfId="819"/>
    <cellStyle name="60% - Accent5 7 2" xfId="820"/>
    <cellStyle name="60% - Accent5 7 3" xfId="821"/>
    <cellStyle name="60% - Accent5 7 4" xfId="822"/>
    <cellStyle name="60% - Accent5 7 5" xfId="823"/>
    <cellStyle name="60% - Accent5 8" xfId="824"/>
    <cellStyle name="60% - Accent5 8 2" xfId="825"/>
    <cellStyle name="60% - Accent5 8 3" xfId="826"/>
    <cellStyle name="60% - Accent5 8 4" xfId="827"/>
    <cellStyle name="60% - Accent5 8 5" xfId="828"/>
    <cellStyle name="60% - Accent5 9" xfId="829"/>
    <cellStyle name="60% - Accent5 9 2" xfId="830"/>
    <cellStyle name="60% - Accent5 9 3" xfId="831"/>
    <cellStyle name="60% - Accent5 9 4" xfId="832"/>
    <cellStyle name="60% - Accent5 9 5" xfId="833"/>
    <cellStyle name="60% - Accent6 10" xfId="834"/>
    <cellStyle name="60% - Accent6 11" xfId="835"/>
    <cellStyle name="60% - Accent6 12" xfId="836"/>
    <cellStyle name="60% - Accent6 13" xfId="837"/>
    <cellStyle name="60% - Accent6 14" xfId="838"/>
    <cellStyle name="60% - Accent6 15" xfId="839"/>
    <cellStyle name="60% - Accent6 2" xfId="840"/>
    <cellStyle name="60% - Accent6 2 2" xfId="841"/>
    <cellStyle name="60% - Accent6 2 2 2" xfId="842"/>
    <cellStyle name="60% - Accent6 2 3" xfId="843"/>
    <cellStyle name="60% - Accent6 2 4" xfId="844"/>
    <cellStyle name="60% - Accent6 2 5" xfId="845"/>
    <cellStyle name="60% - Accent6 2 6" xfId="846"/>
    <cellStyle name="60% - Accent6 3" xfId="847"/>
    <cellStyle name="60% - Accent6 3 2" xfId="848"/>
    <cellStyle name="60% - Accent6 3 3" xfId="849"/>
    <cellStyle name="60% - Accent6 3 4" xfId="850"/>
    <cellStyle name="60% - Accent6 3 5" xfId="851"/>
    <cellStyle name="60% - Accent6 4" xfId="852"/>
    <cellStyle name="60% - Accent6 4 2" xfId="853"/>
    <cellStyle name="60% - Accent6 4 3" xfId="854"/>
    <cellStyle name="60% - Accent6 4 4" xfId="855"/>
    <cellStyle name="60% - Accent6 4 5" xfId="856"/>
    <cellStyle name="60% - Accent6 5" xfId="857"/>
    <cellStyle name="60% - Accent6 5 2" xfId="858"/>
    <cellStyle name="60% - Accent6 5 3" xfId="859"/>
    <cellStyle name="60% - Accent6 5 4" xfId="860"/>
    <cellStyle name="60% - Accent6 5 5" xfId="861"/>
    <cellStyle name="60% - Accent6 6" xfId="862"/>
    <cellStyle name="60% - Accent6 6 2" xfId="863"/>
    <cellStyle name="60% - Accent6 6 3" xfId="864"/>
    <cellStyle name="60% - Accent6 6 4" xfId="865"/>
    <cellStyle name="60% - Accent6 6 5" xfId="866"/>
    <cellStyle name="60% - Accent6 7" xfId="867"/>
    <cellStyle name="60% - Accent6 7 2" xfId="868"/>
    <cellStyle name="60% - Accent6 7 3" xfId="869"/>
    <cellStyle name="60% - Accent6 7 4" xfId="870"/>
    <cellStyle name="60% - Accent6 7 5" xfId="871"/>
    <cellStyle name="60% - Accent6 8" xfId="872"/>
    <cellStyle name="60% - Accent6 8 2" xfId="873"/>
    <cellStyle name="60% - Accent6 8 3" xfId="874"/>
    <cellStyle name="60% - Accent6 8 4" xfId="875"/>
    <cellStyle name="60% - Accent6 8 5" xfId="876"/>
    <cellStyle name="60% - Accent6 9" xfId="877"/>
    <cellStyle name="60% - Accent6 9 2" xfId="878"/>
    <cellStyle name="60% - Accent6 9 3" xfId="879"/>
    <cellStyle name="60% - Accent6 9 4" xfId="880"/>
    <cellStyle name="60% - Accent6 9 5" xfId="881"/>
    <cellStyle name="60% Accent1" xfId="882"/>
    <cellStyle name="Accent1 10" xfId="883"/>
    <cellStyle name="Accent1 11" xfId="884"/>
    <cellStyle name="Accent1 12" xfId="885"/>
    <cellStyle name="Accent1 13" xfId="886"/>
    <cellStyle name="Accent1 14" xfId="887"/>
    <cellStyle name="Accent1 15" xfId="888"/>
    <cellStyle name="Accent1 2" xfId="889"/>
    <cellStyle name="Accent1 2 2" xfId="890"/>
    <cellStyle name="Accent1 2 2 2" xfId="891"/>
    <cellStyle name="Accent1 2 3" xfId="892"/>
    <cellStyle name="Accent1 2 4" xfId="893"/>
    <cellStyle name="Accent1 2 5" xfId="894"/>
    <cellStyle name="Accent1 2 6" xfId="895"/>
    <cellStyle name="Accent1 3" xfId="896"/>
    <cellStyle name="Accent1 3 2" xfId="897"/>
    <cellStyle name="Accent1 3 3" xfId="898"/>
    <cellStyle name="Accent1 3 4" xfId="899"/>
    <cellStyle name="Accent1 3 5" xfId="900"/>
    <cellStyle name="Accent1 4" xfId="901"/>
    <cellStyle name="Accent1 4 2" xfId="902"/>
    <cellStyle name="Accent1 4 3" xfId="903"/>
    <cellStyle name="Accent1 4 4" xfId="904"/>
    <cellStyle name="Accent1 4 5" xfId="905"/>
    <cellStyle name="Accent1 5" xfId="906"/>
    <cellStyle name="Accent1 5 2" xfId="907"/>
    <cellStyle name="Accent1 5 3" xfId="908"/>
    <cellStyle name="Accent1 5 4" xfId="909"/>
    <cellStyle name="Accent1 5 5" xfId="910"/>
    <cellStyle name="Accent1 6" xfId="911"/>
    <cellStyle name="Accent1 6 2" xfId="912"/>
    <cellStyle name="Accent1 6 3" xfId="913"/>
    <cellStyle name="Accent1 6 4" xfId="914"/>
    <cellStyle name="Accent1 6 5" xfId="915"/>
    <cellStyle name="Accent1 7" xfId="916"/>
    <cellStyle name="Accent1 7 2" xfId="917"/>
    <cellStyle name="Accent1 7 3" xfId="918"/>
    <cellStyle name="Accent1 7 4" xfId="919"/>
    <cellStyle name="Accent1 7 5" xfId="920"/>
    <cellStyle name="Accent1 8" xfId="921"/>
    <cellStyle name="Accent1 8 2" xfId="922"/>
    <cellStyle name="Accent1 8 3" xfId="923"/>
    <cellStyle name="Accent1 8 4" xfId="924"/>
    <cellStyle name="Accent1 8 5" xfId="925"/>
    <cellStyle name="Accent1 9" xfId="926"/>
    <cellStyle name="Accent1 9 2" xfId="927"/>
    <cellStyle name="Accent1 9 3" xfId="928"/>
    <cellStyle name="Accent1 9 4" xfId="929"/>
    <cellStyle name="Accent1 9 5" xfId="930"/>
    <cellStyle name="Accent2 10" xfId="931"/>
    <cellStyle name="Accent2 11" xfId="932"/>
    <cellStyle name="Accent2 12" xfId="933"/>
    <cellStyle name="Accent2 13" xfId="934"/>
    <cellStyle name="Accent2 14" xfId="935"/>
    <cellStyle name="Accent2 15" xfId="936"/>
    <cellStyle name="Accent2 2" xfId="937"/>
    <cellStyle name="Accent2 2 2" xfId="938"/>
    <cellStyle name="Accent2 2 2 2" xfId="939"/>
    <cellStyle name="Accent2 2 3" xfId="940"/>
    <cellStyle name="Accent2 2 4" xfId="941"/>
    <cellStyle name="Accent2 2 5" xfId="942"/>
    <cellStyle name="Accent2 2 6" xfId="943"/>
    <cellStyle name="Accent2 3" xfId="944"/>
    <cellStyle name="Accent2 3 2" xfId="945"/>
    <cellStyle name="Accent2 3 3" xfId="946"/>
    <cellStyle name="Accent2 3 4" xfId="947"/>
    <cellStyle name="Accent2 3 5" xfId="948"/>
    <cellStyle name="Accent2 4" xfId="949"/>
    <cellStyle name="Accent2 4 2" xfId="950"/>
    <cellStyle name="Accent2 4 3" xfId="951"/>
    <cellStyle name="Accent2 4 4" xfId="952"/>
    <cellStyle name="Accent2 4 5" xfId="953"/>
    <cellStyle name="Accent2 5" xfId="954"/>
    <cellStyle name="Accent2 5 2" xfId="955"/>
    <cellStyle name="Accent2 5 3" xfId="956"/>
    <cellStyle name="Accent2 5 4" xfId="957"/>
    <cellStyle name="Accent2 5 5" xfId="958"/>
    <cellStyle name="Accent2 6" xfId="959"/>
    <cellStyle name="Accent2 6 2" xfId="960"/>
    <cellStyle name="Accent2 6 3" xfId="961"/>
    <cellStyle name="Accent2 6 4" xfId="962"/>
    <cellStyle name="Accent2 6 5" xfId="963"/>
    <cellStyle name="Accent2 7" xfId="964"/>
    <cellStyle name="Accent2 7 2" xfId="965"/>
    <cellStyle name="Accent2 7 3" xfId="966"/>
    <cellStyle name="Accent2 7 4" xfId="967"/>
    <cellStyle name="Accent2 7 5" xfId="968"/>
    <cellStyle name="Accent2 8" xfId="969"/>
    <cellStyle name="Accent2 8 2" xfId="970"/>
    <cellStyle name="Accent2 8 3" xfId="971"/>
    <cellStyle name="Accent2 8 4" xfId="972"/>
    <cellStyle name="Accent2 8 5" xfId="973"/>
    <cellStyle name="Accent2 9" xfId="974"/>
    <cellStyle name="Accent2 9 2" xfId="975"/>
    <cellStyle name="Accent2 9 3" xfId="976"/>
    <cellStyle name="Accent2 9 4" xfId="977"/>
    <cellStyle name="Accent2 9 5" xfId="978"/>
    <cellStyle name="Accent3 10" xfId="979"/>
    <cellStyle name="Accent3 11" xfId="980"/>
    <cellStyle name="Accent3 12" xfId="981"/>
    <cellStyle name="Accent3 13" xfId="982"/>
    <cellStyle name="Accent3 14" xfId="983"/>
    <cellStyle name="Accent3 15" xfId="984"/>
    <cellStyle name="Accent3 2" xfId="985"/>
    <cellStyle name="Accent3 2 2" xfId="986"/>
    <cellStyle name="Accent3 2 2 2" xfId="987"/>
    <cellStyle name="Accent3 2 3" xfId="988"/>
    <cellStyle name="Accent3 2 4" xfId="989"/>
    <cellStyle name="Accent3 2 5" xfId="990"/>
    <cellStyle name="Accent3 2 6" xfId="991"/>
    <cellStyle name="Accent3 3" xfId="992"/>
    <cellStyle name="Accent3 3 2" xfId="993"/>
    <cellStyle name="Accent3 3 3" xfId="994"/>
    <cellStyle name="Accent3 3 4" xfId="995"/>
    <cellStyle name="Accent3 3 5" xfId="996"/>
    <cellStyle name="Accent3 4" xfId="997"/>
    <cellStyle name="Accent3 4 2" xfId="998"/>
    <cellStyle name="Accent3 4 3" xfId="999"/>
    <cellStyle name="Accent3 4 4" xfId="1000"/>
    <cellStyle name="Accent3 4 5" xfId="1001"/>
    <cellStyle name="Accent3 5" xfId="1002"/>
    <cellStyle name="Accent3 5 2" xfId="1003"/>
    <cellStyle name="Accent3 5 3" xfId="1004"/>
    <cellStyle name="Accent3 5 4" xfId="1005"/>
    <cellStyle name="Accent3 5 5" xfId="1006"/>
    <cellStyle name="Accent3 6" xfId="1007"/>
    <cellStyle name="Accent3 6 2" xfId="1008"/>
    <cellStyle name="Accent3 6 3" xfId="1009"/>
    <cellStyle name="Accent3 6 4" xfId="1010"/>
    <cellStyle name="Accent3 6 5" xfId="1011"/>
    <cellStyle name="Accent3 7" xfId="1012"/>
    <cellStyle name="Accent3 7 2" xfId="1013"/>
    <cellStyle name="Accent3 7 3" xfId="1014"/>
    <cellStyle name="Accent3 7 4" xfId="1015"/>
    <cellStyle name="Accent3 7 5" xfId="1016"/>
    <cellStyle name="Accent3 8" xfId="1017"/>
    <cellStyle name="Accent3 8 2" xfId="1018"/>
    <cellStyle name="Accent3 8 3" xfId="1019"/>
    <cellStyle name="Accent3 8 4" xfId="1020"/>
    <cellStyle name="Accent3 8 5" xfId="1021"/>
    <cellStyle name="Accent3 9" xfId="1022"/>
    <cellStyle name="Accent3 9 2" xfId="1023"/>
    <cellStyle name="Accent3 9 3" xfId="1024"/>
    <cellStyle name="Accent3 9 4" xfId="1025"/>
    <cellStyle name="Accent3 9 5" xfId="1026"/>
    <cellStyle name="Accent4 10" xfId="1027"/>
    <cellStyle name="Accent4 11" xfId="1028"/>
    <cellStyle name="Accent4 12" xfId="1029"/>
    <cellStyle name="Accent4 13" xfId="1030"/>
    <cellStyle name="Accent4 14" xfId="1031"/>
    <cellStyle name="Accent4 15" xfId="1032"/>
    <cellStyle name="Accent4 2" xfId="1033"/>
    <cellStyle name="Accent4 2 2" xfId="1034"/>
    <cellStyle name="Accent4 2 2 2" xfId="1035"/>
    <cellStyle name="Accent4 2 3" xfId="1036"/>
    <cellStyle name="Accent4 2 4" xfId="1037"/>
    <cellStyle name="Accent4 2 5" xfId="1038"/>
    <cellStyle name="Accent4 2 6" xfId="1039"/>
    <cellStyle name="Accent4 3" xfId="1040"/>
    <cellStyle name="Accent4 3 2" xfId="1041"/>
    <cellStyle name="Accent4 3 3" xfId="1042"/>
    <cellStyle name="Accent4 3 4" xfId="1043"/>
    <cellStyle name="Accent4 3 5" xfId="1044"/>
    <cellStyle name="Accent4 4" xfId="1045"/>
    <cellStyle name="Accent4 4 2" xfId="1046"/>
    <cellStyle name="Accent4 4 3" xfId="1047"/>
    <cellStyle name="Accent4 4 4" xfId="1048"/>
    <cellStyle name="Accent4 4 5" xfId="1049"/>
    <cellStyle name="Accent4 5" xfId="1050"/>
    <cellStyle name="Accent4 5 2" xfId="1051"/>
    <cellStyle name="Accent4 5 3" xfId="1052"/>
    <cellStyle name="Accent4 5 4" xfId="1053"/>
    <cellStyle name="Accent4 5 5" xfId="1054"/>
    <cellStyle name="Accent4 6" xfId="1055"/>
    <cellStyle name="Accent4 6 2" xfId="1056"/>
    <cellStyle name="Accent4 6 3" xfId="1057"/>
    <cellStyle name="Accent4 6 4" xfId="1058"/>
    <cellStyle name="Accent4 6 5" xfId="1059"/>
    <cellStyle name="Accent4 7" xfId="1060"/>
    <cellStyle name="Accent4 7 2" xfId="1061"/>
    <cellStyle name="Accent4 7 3" xfId="1062"/>
    <cellStyle name="Accent4 7 4" xfId="1063"/>
    <cellStyle name="Accent4 7 5" xfId="1064"/>
    <cellStyle name="Accent4 8" xfId="1065"/>
    <cellStyle name="Accent4 8 2" xfId="1066"/>
    <cellStyle name="Accent4 8 3" xfId="1067"/>
    <cellStyle name="Accent4 8 4" xfId="1068"/>
    <cellStyle name="Accent4 8 5" xfId="1069"/>
    <cellStyle name="Accent4 9" xfId="1070"/>
    <cellStyle name="Accent4 9 2" xfId="1071"/>
    <cellStyle name="Accent4 9 3" xfId="1072"/>
    <cellStyle name="Accent4 9 4" xfId="1073"/>
    <cellStyle name="Accent4 9 5" xfId="1074"/>
    <cellStyle name="Accent5 10" xfId="1075"/>
    <cellStyle name="Accent5 11" xfId="1076"/>
    <cellStyle name="Accent5 12" xfId="1077"/>
    <cellStyle name="Accent5 13" xfId="1078"/>
    <cellStyle name="Accent5 14" xfId="1079"/>
    <cellStyle name="Accent5 15" xfId="1080"/>
    <cellStyle name="Accent5 2" xfId="1081"/>
    <cellStyle name="Accent5 2 2" xfId="1082"/>
    <cellStyle name="Accent5 2 3" xfId="1083"/>
    <cellStyle name="Accent5 2 4" xfId="1084"/>
    <cellStyle name="Accent5 2 5" xfId="1085"/>
    <cellStyle name="Accent5 2 6" xfId="1086"/>
    <cellStyle name="Accent5 3" xfId="1087"/>
    <cellStyle name="Accent5 3 2" xfId="1088"/>
    <cellStyle name="Accent5 3 3" xfId="1089"/>
    <cellStyle name="Accent5 3 4" xfId="1090"/>
    <cellStyle name="Accent5 3 5" xfId="1091"/>
    <cellStyle name="Accent5 4" xfId="1092"/>
    <cellStyle name="Accent5 4 2" xfId="1093"/>
    <cellStyle name="Accent5 4 3" xfId="1094"/>
    <cellStyle name="Accent5 4 4" xfId="1095"/>
    <cellStyle name="Accent5 4 5" xfId="1096"/>
    <cellStyle name="Accent5 5" xfId="1097"/>
    <cellStyle name="Accent5 5 2" xfId="1098"/>
    <cellStyle name="Accent5 5 3" xfId="1099"/>
    <cellStyle name="Accent5 5 4" xfId="1100"/>
    <cellStyle name="Accent5 5 5" xfId="1101"/>
    <cellStyle name="Accent5 6" xfId="1102"/>
    <cellStyle name="Accent5 6 2" xfId="1103"/>
    <cellStyle name="Accent5 6 3" xfId="1104"/>
    <cellStyle name="Accent5 6 4" xfId="1105"/>
    <cellStyle name="Accent5 6 5" xfId="1106"/>
    <cellStyle name="Accent5 7" xfId="1107"/>
    <cellStyle name="Accent5 7 2" xfId="1108"/>
    <cellStyle name="Accent5 7 3" xfId="1109"/>
    <cellStyle name="Accent5 7 4" xfId="1110"/>
    <cellStyle name="Accent5 7 5" xfId="1111"/>
    <cellStyle name="Accent5 8" xfId="1112"/>
    <cellStyle name="Accent5 8 2" xfId="1113"/>
    <cellStyle name="Accent5 8 3" xfId="1114"/>
    <cellStyle name="Accent5 8 4" xfId="1115"/>
    <cellStyle name="Accent5 8 5" xfId="1116"/>
    <cellStyle name="Accent5 9" xfId="1117"/>
    <cellStyle name="Accent5 9 2" xfId="1118"/>
    <cellStyle name="Accent5 9 3" xfId="1119"/>
    <cellStyle name="Accent5 9 4" xfId="1120"/>
    <cellStyle name="Accent5 9 5" xfId="1121"/>
    <cellStyle name="Accent6 10" xfId="1122"/>
    <cellStyle name="Accent6 11" xfId="1123"/>
    <cellStyle name="Accent6 12" xfId="1124"/>
    <cellStyle name="Accent6 13" xfId="1125"/>
    <cellStyle name="Accent6 14" xfId="1126"/>
    <cellStyle name="Accent6 15" xfId="1127"/>
    <cellStyle name="Accent6 2" xfId="1128"/>
    <cellStyle name="Accent6 2 2" xfId="1129"/>
    <cellStyle name="Accent6 2 2 2" xfId="1130"/>
    <cellStyle name="Accent6 2 3" xfId="1131"/>
    <cellStyle name="Accent6 2 4" xfId="1132"/>
    <cellStyle name="Accent6 2 5" xfId="1133"/>
    <cellStyle name="Accent6 2 6" xfId="1134"/>
    <cellStyle name="Accent6 3" xfId="1135"/>
    <cellStyle name="Accent6 3 2" xfId="1136"/>
    <cellStyle name="Accent6 3 3" xfId="1137"/>
    <cellStyle name="Accent6 3 4" xfId="1138"/>
    <cellStyle name="Accent6 3 5" xfId="1139"/>
    <cellStyle name="Accent6 4" xfId="1140"/>
    <cellStyle name="Accent6 4 2" xfId="1141"/>
    <cellStyle name="Accent6 4 3" xfId="1142"/>
    <cellStyle name="Accent6 4 4" xfId="1143"/>
    <cellStyle name="Accent6 4 5" xfId="1144"/>
    <cellStyle name="Accent6 5" xfId="1145"/>
    <cellStyle name="Accent6 5 2" xfId="1146"/>
    <cellStyle name="Accent6 5 3" xfId="1147"/>
    <cellStyle name="Accent6 5 4" xfId="1148"/>
    <cellStyle name="Accent6 5 5" xfId="1149"/>
    <cellStyle name="Accent6 6" xfId="1150"/>
    <cellStyle name="Accent6 6 2" xfId="1151"/>
    <cellStyle name="Accent6 6 3" xfId="1152"/>
    <cellStyle name="Accent6 6 4" xfId="1153"/>
    <cellStyle name="Accent6 6 5" xfId="1154"/>
    <cellStyle name="Accent6 7" xfId="1155"/>
    <cellStyle name="Accent6 7 2" xfId="1156"/>
    <cellStyle name="Accent6 7 3" xfId="1157"/>
    <cellStyle name="Accent6 7 4" xfId="1158"/>
    <cellStyle name="Accent6 7 5" xfId="1159"/>
    <cellStyle name="Accent6 8" xfId="1160"/>
    <cellStyle name="Accent6 8 2" xfId="1161"/>
    <cellStyle name="Accent6 8 3" xfId="1162"/>
    <cellStyle name="Accent6 8 4" xfId="1163"/>
    <cellStyle name="Accent6 8 5" xfId="1164"/>
    <cellStyle name="Accent6 9" xfId="1165"/>
    <cellStyle name="Accent6 9 2" xfId="1166"/>
    <cellStyle name="Accent6 9 3" xfId="1167"/>
    <cellStyle name="Accent6 9 4" xfId="1168"/>
    <cellStyle name="Accent6 9 5" xfId="1169"/>
    <cellStyle name="Account" xfId="1170"/>
    <cellStyle name="Account 10" xfId="1171"/>
    <cellStyle name="Account 10 2" xfId="1172"/>
    <cellStyle name="Account 10 2 2" xfId="1173"/>
    <cellStyle name="Account 10 3" xfId="1174"/>
    <cellStyle name="Account 11" xfId="1175"/>
    <cellStyle name="Account 11 2" xfId="1176"/>
    <cellStyle name="Account 11 2 2" xfId="1177"/>
    <cellStyle name="Account 11 3" xfId="1178"/>
    <cellStyle name="Account 12" xfId="1179"/>
    <cellStyle name="Account 12 2" xfId="1180"/>
    <cellStyle name="Account 12 2 2" xfId="1181"/>
    <cellStyle name="Account 12 3" xfId="1182"/>
    <cellStyle name="Account 13" xfId="1183"/>
    <cellStyle name="Account 13 2" xfId="1184"/>
    <cellStyle name="Account 13 2 2" xfId="1185"/>
    <cellStyle name="Account 13 3" xfId="1186"/>
    <cellStyle name="Account 14" xfId="1187"/>
    <cellStyle name="Account 14 2" xfId="1188"/>
    <cellStyle name="Account 14 2 2" xfId="1189"/>
    <cellStyle name="Account 14 3" xfId="1190"/>
    <cellStyle name="Account 15" xfId="1191"/>
    <cellStyle name="Account 15 2" xfId="1192"/>
    <cellStyle name="Account 15 2 2" xfId="1193"/>
    <cellStyle name="Account 15 3" xfId="1194"/>
    <cellStyle name="Account 2" xfId="1195"/>
    <cellStyle name="Account 2 2" xfId="1196"/>
    <cellStyle name="Account 2 2 2" xfId="1197"/>
    <cellStyle name="Account 2 3" xfId="1198"/>
    <cellStyle name="Account 3" xfId="1199"/>
    <cellStyle name="Account 3 2" xfId="1200"/>
    <cellStyle name="Account 3 2 2" xfId="1201"/>
    <cellStyle name="Account 3 3" xfId="1202"/>
    <cellStyle name="Account 4" xfId="1203"/>
    <cellStyle name="Account 4 2" xfId="1204"/>
    <cellStyle name="Account 4 2 2" xfId="1205"/>
    <cellStyle name="Account 4 3" xfId="1206"/>
    <cellStyle name="Account 5" xfId="1207"/>
    <cellStyle name="Account 5 2" xfId="1208"/>
    <cellStyle name="Account 5 2 2" xfId="1209"/>
    <cellStyle name="Account 5 3" xfId="1210"/>
    <cellStyle name="Account 6" xfId="1211"/>
    <cellStyle name="Account 6 2" xfId="1212"/>
    <cellStyle name="Account 6 2 2" xfId="1213"/>
    <cellStyle name="Account 6 3" xfId="1214"/>
    <cellStyle name="Account 7" xfId="1215"/>
    <cellStyle name="Account 7 2" xfId="1216"/>
    <cellStyle name="Account 7 2 2" xfId="1217"/>
    <cellStyle name="Account 7 3" xfId="1218"/>
    <cellStyle name="Account 8" xfId="1219"/>
    <cellStyle name="Account 8 2" xfId="1220"/>
    <cellStyle name="Account 8 2 2" xfId="1221"/>
    <cellStyle name="Account 8 3" xfId="1222"/>
    <cellStyle name="Account 9" xfId="1223"/>
    <cellStyle name="Account 9 2" xfId="1224"/>
    <cellStyle name="Account 9 2 2" xfId="1225"/>
    <cellStyle name="Account 9 3" xfId="1226"/>
    <cellStyle name="Bad 10" xfId="1227"/>
    <cellStyle name="Bad 11" xfId="1228"/>
    <cellStyle name="Bad 12" xfId="1229"/>
    <cellStyle name="Bad 13" xfId="1230"/>
    <cellStyle name="Bad 14" xfId="1231"/>
    <cellStyle name="Bad 15" xfId="1232"/>
    <cellStyle name="Bad 2" xfId="1233"/>
    <cellStyle name="Bad 2 2" xfId="1234"/>
    <cellStyle name="Bad 2 2 2" xfId="1235"/>
    <cellStyle name="Bad 2 3" xfId="1236"/>
    <cellStyle name="Bad 2 4" xfId="1237"/>
    <cellStyle name="Bad 2 5" xfId="1238"/>
    <cellStyle name="Bad 2 6" xfId="1239"/>
    <cellStyle name="Bad 3" xfId="1240"/>
    <cellStyle name="Bad 3 2" xfId="1241"/>
    <cellStyle name="Bad 3 3" xfId="1242"/>
    <cellStyle name="Bad 3 4" xfId="1243"/>
    <cellStyle name="Bad 3 5" xfId="1244"/>
    <cellStyle name="Bad 4" xfId="1245"/>
    <cellStyle name="Bad 4 2" xfId="1246"/>
    <cellStyle name="Bad 4 3" xfId="1247"/>
    <cellStyle name="Bad 4 4" xfId="1248"/>
    <cellStyle name="Bad 4 5" xfId="1249"/>
    <cellStyle name="Bad 5" xfId="1250"/>
    <cellStyle name="Bad 5 2" xfId="1251"/>
    <cellStyle name="Bad 5 3" xfId="1252"/>
    <cellStyle name="Bad 5 4" xfId="1253"/>
    <cellStyle name="Bad 5 5" xfId="1254"/>
    <cellStyle name="Bad 6" xfId="1255"/>
    <cellStyle name="Bad 6 2" xfId="1256"/>
    <cellStyle name="Bad 6 3" xfId="1257"/>
    <cellStyle name="Bad 6 4" xfId="1258"/>
    <cellStyle name="Bad 6 5" xfId="1259"/>
    <cellStyle name="Bad 7" xfId="1260"/>
    <cellStyle name="Bad 7 2" xfId="1261"/>
    <cellStyle name="Bad 7 3" xfId="1262"/>
    <cellStyle name="Bad 7 4" xfId="1263"/>
    <cellStyle name="Bad 7 5" xfId="1264"/>
    <cellStyle name="Bad 8" xfId="1265"/>
    <cellStyle name="Bad 8 2" xfId="1266"/>
    <cellStyle name="Bad 8 3" xfId="1267"/>
    <cellStyle name="Bad 8 4" xfId="1268"/>
    <cellStyle name="Bad 8 5" xfId="1269"/>
    <cellStyle name="Bad 9" xfId="1270"/>
    <cellStyle name="Bad 9 2" xfId="1271"/>
    <cellStyle name="Bad 9 3" xfId="1272"/>
    <cellStyle name="Bad 9 4" xfId="1273"/>
    <cellStyle name="Bad 9 5" xfId="1274"/>
    <cellStyle name="Calculation 10" xfId="1275"/>
    <cellStyle name="Calculation 11" xfId="1276"/>
    <cellStyle name="Calculation 12" xfId="1277"/>
    <cellStyle name="Calculation 13" xfId="1278"/>
    <cellStyle name="Calculation 14" xfId="1279"/>
    <cellStyle name="Calculation 15" xfId="1280"/>
    <cellStyle name="Calculation 2" xfId="1281"/>
    <cellStyle name="Calculation 2 10" xfId="1282"/>
    <cellStyle name="Calculation 2 11" xfId="1283"/>
    <cellStyle name="Calculation 2 2" xfId="1284"/>
    <cellStyle name="Calculation 2 2 2" xfId="1285"/>
    <cellStyle name="Calculation 2 2 3" xfId="1286"/>
    <cellStyle name="Calculation 2 2 4" xfId="1287"/>
    <cellStyle name="Calculation 2 2 5" xfId="1288"/>
    <cellStyle name="Calculation 2 2 6" xfId="1289"/>
    <cellStyle name="Calculation 2 2 7" xfId="1290"/>
    <cellStyle name="Calculation 2 2 8" xfId="1291"/>
    <cellStyle name="Calculation 2 2 9" xfId="1292"/>
    <cellStyle name="Calculation 2 3" xfId="1293"/>
    <cellStyle name="Calculation 2 3 2" xfId="1294"/>
    <cellStyle name="Calculation 2 4" xfId="1295"/>
    <cellStyle name="Calculation 2 4 2" xfId="1296"/>
    <cellStyle name="Calculation 2 5" xfId="1297"/>
    <cellStyle name="Calculation 2 5 2" xfId="1298"/>
    <cellStyle name="Calculation 2 6" xfId="1299"/>
    <cellStyle name="Calculation 2 7" xfId="1300"/>
    <cellStyle name="Calculation 2 8" xfId="1301"/>
    <cellStyle name="Calculation 2 9" xfId="1302"/>
    <cellStyle name="Calculation 3" xfId="1303"/>
    <cellStyle name="Calculation 3 2" xfId="1304"/>
    <cellStyle name="Calculation 3 3" xfId="1305"/>
    <cellStyle name="Calculation 3 4" xfId="1306"/>
    <cellStyle name="Calculation 3 5" xfId="1307"/>
    <cellStyle name="Calculation 4" xfId="1308"/>
    <cellStyle name="Calculation 4 2" xfId="1309"/>
    <cellStyle name="Calculation 4 3" xfId="1310"/>
    <cellStyle name="Calculation 4 4" xfId="1311"/>
    <cellStyle name="Calculation 4 5" xfId="1312"/>
    <cellStyle name="Calculation 5" xfId="1313"/>
    <cellStyle name="Calculation 5 2" xfId="1314"/>
    <cellStyle name="Calculation 5 3" xfId="1315"/>
    <cellStyle name="Calculation 5 4" xfId="1316"/>
    <cellStyle name="Calculation 5 5" xfId="1317"/>
    <cellStyle name="Calculation 6" xfId="1318"/>
    <cellStyle name="Calculation 6 2" xfId="1319"/>
    <cellStyle name="Calculation 6 3" xfId="1320"/>
    <cellStyle name="Calculation 6 4" xfId="1321"/>
    <cellStyle name="Calculation 6 5" xfId="1322"/>
    <cellStyle name="Calculation 7" xfId="1323"/>
    <cellStyle name="Calculation 7 2" xfId="1324"/>
    <cellStyle name="Calculation 7 3" xfId="1325"/>
    <cellStyle name="Calculation 7 4" xfId="1326"/>
    <cellStyle name="Calculation 7 5" xfId="1327"/>
    <cellStyle name="Calculation 8" xfId="1328"/>
    <cellStyle name="Calculation 8 2" xfId="1329"/>
    <cellStyle name="Calculation 8 3" xfId="1330"/>
    <cellStyle name="Calculation 8 4" xfId="1331"/>
    <cellStyle name="Calculation 8 5" xfId="1332"/>
    <cellStyle name="Calculation 9" xfId="1333"/>
    <cellStyle name="Calculation 9 2" xfId="1334"/>
    <cellStyle name="Calculation 9 3" xfId="1335"/>
    <cellStyle name="Calculation 9 4" xfId="1336"/>
    <cellStyle name="Calculation 9 5" xfId="1337"/>
    <cellStyle name="Check Cell 10" xfId="1338"/>
    <cellStyle name="Check Cell 11" xfId="1339"/>
    <cellStyle name="Check Cell 12" xfId="1340"/>
    <cellStyle name="Check Cell 13" xfId="1341"/>
    <cellStyle name="Check Cell 14" xfId="1342"/>
    <cellStyle name="Check Cell 15" xfId="1343"/>
    <cellStyle name="Check Cell 2" xfId="1344"/>
    <cellStyle name="Check Cell 2 2" xfId="1345"/>
    <cellStyle name="Check Cell 2 3" xfId="1346"/>
    <cellStyle name="Check Cell 2 4" xfId="1347"/>
    <cellStyle name="Check Cell 2 5" xfId="1348"/>
    <cellStyle name="Check Cell 2 6" xfId="1349"/>
    <cellStyle name="Check Cell 3" xfId="1350"/>
    <cellStyle name="Check Cell 3 2" xfId="1351"/>
    <cellStyle name="Check Cell 3 3" xfId="1352"/>
    <cellStyle name="Check Cell 3 4" xfId="1353"/>
    <cellStyle name="Check Cell 3 5" xfId="1354"/>
    <cellStyle name="Check Cell 4" xfId="1355"/>
    <cellStyle name="Check Cell 4 2" xfId="1356"/>
    <cellStyle name="Check Cell 4 3" xfId="1357"/>
    <cellStyle name="Check Cell 4 4" xfId="1358"/>
    <cellStyle name="Check Cell 4 5" xfId="1359"/>
    <cellStyle name="Check Cell 5" xfId="1360"/>
    <cellStyle name="Check Cell 5 2" xfId="1361"/>
    <cellStyle name="Check Cell 5 3" xfId="1362"/>
    <cellStyle name="Check Cell 5 4" xfId="1363"/>
    <cellStyle name="Check Cell 5 5" xfId="1364"/>
    <cellStyle name="Check Cell 6" xfId="1365"/>
    <cellStyle name="Check Cell 6 2" xfId="1366"/>
    <cellStyle name="Check Cell 6 3" xfId="1367"/>
    <cellStyle name="Check Cell 6 4" xfId="1368"/>
    <cellStyle name="Check Cell 6 5" xfId="1369"/>
    <cellStyle name="Check Cell 7" xfId="1370"/>
    <cellStyle name="Check Cell 7 2" xfId="1371"/>
    <cellStyle name="Check Cell 7 3" xfId="1372"/>
    <cellStyle name="Check Cell 7 4" xfId="1373"/>
    <cellStyle name="Check Cell 7 5" xfId="1374"/>
    <cellStyle name="Check Cell 8" xfId="1375"/>
    <cellStyle name="Check Cell 8 2" xfId="1376"/>
    <cellStyle name="Check Cell 8 3" xfId="1377"/>
    <cellStyle name="Check Cell 8 4" xfId="1378"/>
    <cellStyle name="Check Cell 8 5" xfId="1379"/>
    <cellStyle name="Check Cell 9" xfId="1380"/>
    <cellStyle name="Check Cell 9 2" xfId="1381"/>
    <cellStyle name="Check Cell 9 3" xfId="1382"/>
    <cellStyle name="Check Cell 9 4" xfId="1383"/>
    <cellStyle name="Check Cell 9 5" xfId="1384"/>
    <cellStyle name="Comma [0] 10" xfId="1385"/>
    <cellStyle name="Comma [0] 11" xfId="1386"/>
    <cellStyle name="Comma [0] 12" xfId="1387"/>
    <cellStyle name="Comma [0] 13" xfId="1388"/>
    <cellStyle name="Comma [0] 14" xfId="1389"/>
    <cellStyle name="Comma [0] 2" xfId="1390"/>
    <cellStyle name="Comma [0] 2 2" xfId="1391"/>
    <cellStyle name="Comma [0] 2 3" xfId="1392"/>
    <cellStyle name="Comma [0] 2 4" xfId="1393"/>
    <cellStyle name="Comma [0] 2 5" xfId="1394"/>
    <cellStyle name="Comma [0] 3" xfId="1395"/>
    <cellStyle name="Comma [0] 3 2" xfId="1396"/>
    <cellStyle name="Comma [0] 3 3" xfId="1397"/>
    <cellStyle name="Comma [0] 3 4" xfId="1398"/>
    <cellStyle name="Comma [0] 3 5" xfId="1399"/>
    <cellStyle name="Comma [0] 4" xfId="1400"/>
    <cellStyle name="Comma [0] 4 2" xfId="1401"/>
    <cellStyle name="Comma [0] 4 3" xfId="1402"/>
    <cellStyle name="Comma [0] 4 4" xfId="1403"/>
    <cellStyle name="Comma [0] 4 5" xfId="1404"/>
    <cellStyle name="Comma [0] 5" xfId="1405"/>
    <cellStyle name="Comma [0] 5 2" xfId="1406"/>
    <cellStyle name="Comma [0] 5 3" xfId="1407"/>
    <cellStyle name="Comma [0] 5 4" xfId="1408"/>
    <cellStyle name="Comma [0] 5 5" xfId="1409"/>
    <cellStyle name="Comma [0] 6" xfId="1410"/>
    <cellStyle name="Comma [0] 6 2" xfId="1411"/>
    <cellStyle name="Comma [0] 6 3" xfId="1412"/>
    <cellStyle name="Comma [0] 6 4" xfId="1413"/>
    <cellStyle name="Comma [0] 6 5" xfId="1414"/>
    <cellStyle name="Comma [0] 7" xfId="1415"/>
    <cellStyle name="Comma [0] 7 2" xfId="1416"/>
    <cellStyle name="Comma [0] 7 3" xfId="1417"/>
    <cellStyle name="Comma [0] 7 4" xfId="1418"/>
    <cellStyle name="Comma [0] 7 5" xfId="1419"/>
    <cellStyle name="Comma [0] 8" xfId="1420"/>
    <cellStyle name="Comma [0] 8 2" xfId="1421"/>
    <cellStyle name="Comma [0] 8 3" xfId="1422"/>
    <cellStyle name="Comma [0] 8 4" xfId="1423"/>
    <cellStyle name="Comma [0] 8 5" xfId="1424"/>
    <cellStyle name="Comma [0] 9" xfId="1425"/>
    <cellStyle name="Comma [0] 9 2" xfId="1426"/>
    <cellStyle name="Comma [0] 9 3" xfId="1427"/>
    <cellStyle name="Comma [0] 9 4" xfId="1428"/>
    <cellStyle name="Comma [0] 9 5" xfId="1429"/>
    <cellStyle name="Comma 10" xfId="1430"/>
    <cellStyle name="Comma 10 2" xfId="1431"/>
    <cellStyle name="Comma 10 3" xfId="1432"/>
    <cellStyle name="Comma 10 4" xfId="1433"/>
    <cellStyle name="Comma 10 5" xfId="1434"/>
    <cellStyle name="Comma 11" xfId="1435"/>
    <cellStyle name="Comma 12" xfId="1436"/>
    <cellStyle name="Comma 13" xfId="1437"/>
    <cellStyle name="Comma 14" xfId="1438"/>
    <cellStyle name="Comma 15" xfId="1439"/>
    <cellStyle name="Comma 16" xfId="1440"/>
    <cellStyle name="Comma 16 2" xfId="1441"/>
    <cellStyle name="Comma 16 3" xfId="1442"/>
    <cellStyle name="Comma 16 4" xfId="1443"/>
    <cellStyle name="Comma 17" xfId="1444"/>
    <cellStyle name="Comma 17 2" xfId="1445"/>
    <cellStyle name="Comma 17 3" xfId="1446"/>
    <cellStyle name="Comma 18" xfId="1447"/>
    <cellStyle name="Comma 19" xfId="1448"/>
    <cellStyle name="Comma 2" xfId="1449"/>
    <cellStyle name="Comma 2 2" xfId="1450"/>
    <cellStyle name="Comma 2 2 2" xfId="1451"/>
    <cellStyle name="Comma 2 2 2 2" xfId="1452"/>
    <cellStyle name="Comma 2 2 2 3" xfId="1453"/>
    <cellStyle name="Comma 2 2 2 3 2" xfId="1454"/>
    <cellStyle name="Comma 2 3" xfId="1455"/>
    <cellStyle name="Comma 2 3 2" xfId="1456"/>
    <cellStyle name="Comma 2 3 3" xfId="1457"/>
    <cellStyle name="Comma 2 3 3 2" xfId="1458"/>
    <cellStyle name="Comma 2 4" xfId="1459"/>
    <cellStyle name="Comma 2 5" xfId="1460"/>
    <cellStyle name="Comma 3" xfId="1461"/>
    <cellStyle name="Comma 3 2" xfId="1462"/>
    <cellStyle name="Comma 3 2 2" xfId="1463"/>
    <cellStyle name="Comma 3 2 3" xfId="1464"/>
    <cellStyle name="Comma 3 2 3 2" xfId="1465"/>
    <cellStyle name="Comma 3 3" xfId="1466"/>
    <cellStyle name="Comma 3 4" xfId="1467"/>
    <cellStyle name="Comma 3 5" xfId="1468"/>
    <cellStyle name="Comma 3 6" xfId="1469"/>
    <cellStyle name="Comma 4" xfId="1470"/>
    <cellStyle name="Comma 4 2" xfId="1471"/>
    <cellStyle name="Comma 4 2 2" xfId="1472"/>
    <cellStyle name="Comma 4 2 3" xfId="1473"/>
    <cellStyle name="Comma 4 2 3 2" xfId="1474"/>
    <cellStyle name="Comma 4 3" xfId="1475"/>
    <cellStyle name="Comma 4 3 2" xfId="1476"/>
    <cellStyle name="Comma 4 3 3" xfId="1477"/>
    <cellStyle name="Comma 4 4" xfId="1478"/>
    <cellStyle name="Comma 4 5" xfId="1479"/>
    <cellStyle name="Comma 4 6" xfId="1480"/>
    <cellStyle name="Comma 5" xfId="1481"/>
    <cellStyle name="Comma 5 2" xfId="1482"/>
    <cellStyle name="Comma 5 2 2" xfId="1483"/>
    <cellStyle name="Comma 5 3" xfId="1484"/>
    <cellStyle name="Comma 5 3 2" xfId="1485"/>
    <cellStyle name="Comma 5 4" xfId="1486"/>
    <cellStyle name="Comma 5 5" xfId="1487"/>
    <cellStyle name="Comma 5 6" xfId="1488"/>
    <cellStyle name="Comma 6" xfId="1489"/>
    <cellStyle name="Comma 6 2" xfId="1490"/>
    <cellStyle name="Comma 6 2 2" xfId="1491"/>
    <cellStyle name="Comma 6 3" xfId="1492"/>
    <cellStyle name="Comma 6 3 2" xfId="1493"/>
    <cellStyle name="Comma 6 4" xfId="1494"/>
    <cellStyle name="Comma 6 4 2" xfId="1495"/>
    <cellStyle name="Comma 6 5" xfId="1496"/>
    <cellStyle name="Comma 6 6" xfId="1497"/>
    <cellStyle name="Comma 7" xfId="1498"/>
    <cellStyle name="Comma 7 2" xfId="1499"/>
    <cellStyle name="Comma 7 2 2" xfId="1500"/>
    <cellStyle name="Comma 7 3" xfId="1501"/>
    <cellStyle name="Comma 7 4" xfId="1502"/>
    <cellStyle name="Comma 7 5" xfId="1503"/>
    <cellStyle name="Comma 7 6" xfId="1504"/>
    <cellStyle name="Comma 8" xfId="1505"/>
    <cellStyle name="Comma 8 2" xfId="1506"/>
    <cellStyle name="Comma 8 3" xfId="1507"/>
    <cellStyle name="Comma 8 4" xfId="1508"/>
    <cellStyle name="Comma 8 5" xfId="1509"/>
    <cellStyle name="Comma 8 6" xfId="1510"/>
    <cellStyle name="Comma 9" xfId="1511"/>
    <cellStyle name="Comma 9 2" xfId="1512"/>
    <cellStyle name="Comma 9 3" xfId="1513"/>
    <cellStyle name="Comma 9 4" xfId="1514"/>
    <cellStyle name="Comma 9 5" xfId="1515"/>
    <cellStyle name="Currency [0] 10" xfId="1516"/>
    <cellStyle name="Currency [0] 11" xfId="1517"/>
    <cellStyle name="Currency [0] 12" xfId="1518"/>
    <cellStyle name="Currency [0] 13" xfId="1519"/>
    <cellStyle name="Currency [0] 14" xfId="1520"/>
    <cellStyle name="Currency [0] 2" xfId="1521"/>
    <cellStyle name="Currency [0] 2 2" xfId="1522"/>
    <cellStyle name="Currency [0] 2 3" xfId="1523"/>
    <cellStyle name="Currency [0] 2 4" xfId="1524"/>
    <cellStyle name="Currency [0] 2 5" xfId="1525"/>
    <cellStyle name="Currency [0] 3" xfId="1526"/>
    <cellStyle name="Currency [0] 3 2" xfId="1527"/>
    <cellStyle name="Currency [0] 3 3" xfId="1528"/>
    <cellStyle name="Currency [0] 3 4" xfId="1529"/>
    <cellStyle name="Currency [0] 3 5" xfId="1530"/>
    <cellStyle name="Currency [0] 4" xfId="1531"/>
    <cellStyle name="Currency [0] 4 2" xfId="1532"/>
    <cellStyle name="Currency [0] 4 3" xfId="1533"/>
    <cellStyle name="Currency [0] 4 4" xfId="1534"/>
    <cellStyle name="Currency [0] 4 5" xfId="1535"/>
    <cellStyle name="Currency [0] 5" xfId="1536"/>
    <cellStyle name="Currency [0] 5 2" xfId="1537"/>
    <cellStyle name="Currency [0] 5 3" xfId="1538"/>
    <cellStyle name="Currency [0] 5 4" xfId="1539"/>
    <cellStyle name="Currency [0] 5 5" xfId="1540"/>
    <cellStyle name="Currency [0] 6" xfId="1541"/>
    <cellStyle name="Currency [0] 6 2" xfId="1542"/>
    <cellStyle name="Currency [0] 6 3" xfId="1543"/>
    <cellStyle name="Currency [0] 6 4" xfId="1544"/>
    <cellStyle name="Currency [0] 6 5" xfId="1545"/>
    <cellStyle name="Currency [0] 7" xfId="1546"/>
    <cellStyle name="Currency [0] 7 2" xfId="1547"/>
    <cellStyle name="Currency [0] 7 3" xfId="1548"/>
    <cellStyle name="Currency [0] 7 4" xfId="1549"/>
    <cellStyle name="Currency [0] 7 5" xfId="1550"/>
    <cellStyle name="Currency [0] 8" xfId="1551"/>
    <cellStyle name="Currency [0] 8 2" xfId="1552"/>
    <cellStyle name="Currency [0] 8 3" xfId="1553"/>
    <cellStyle name="Currency [0] 8 4" xfId="1554"/>
    <cellStyle name="Currency [0] 8 5" xfId="1555"/>
    <cellStyle name="Currency [0] 9" xfId="1556"/>
    <cellStyle name="Currency [0] 9 2" xfId="1557"/>
    <cellStyle name="Currency [0] 9 3" xfId="1558"/>
    <cellStyle name="Currency [0] 9 4" xfId="1559"/>
    <cellStyle name="Currency [0] 9 5" xfId="1560"/>
    <cellStyle name="Currency 10" xfId="1561"/>
    <cellStyle name="Currency 10 2" xfId="1562"/>
    <cellStyle name="Currency 10 3" xfId="1563"/>
    <cellStyle name="Currency 10 4" xfId="1564"/>
    <cellStyle name="Currency 10 5" xfId="1565"/>
    <cellStyle name="Currency 11" xfId="1566"/>
    <cellStyle name="Currency 12" xfId="1567"/>
    <cellStyle name="Currency 13" xfId="1568"/>
    <cellStyle name="Currency 14" xfId="1569"/>
    <cellStyle name="Currency 15" xfId="1570"/>
    <cellStyle name="Currency 2" xfId="1571"/>
    <cellStyle name="Currency 2 2" xfId="1572"/>
    <cellStyle name="Currency 2 2 2" xfId="1573"/>
    <cellStyle name="Currency 2 3" xfId="1574"/>
    <cellStyle name="Currency 2 4" xfId="1575"/>
    <cellStyle name="Currency 2 5" xfId="1576"/>
    <cellStyle name="Currency 2 5 2" xfId="1577"/>
    <cellStyle name="Currency 2 5 2 2" xfId="1578"/>
    <cellStyle name="Currency 2 6" xfId="1579"/>
    <cellStyle name="Currency 3" xfId="1580"/>
    <cellStyle name="Currency 3 2" xfId="1581"/>
    <cellStyle name="Currency 3 2 2" xfId="1582"/>
    <cellStyle name="Currency 3 3" xfId="1583"/>
    <cellStyle name="Currency 3 3 2" xfId="1584"/>
    <cellStyle name="Currency 3 4" xfId="1585"/>
    <cellStyle name="Currency 3 4 2" xfId="1586"/>
    <cellStyle name="Currency 3 4 2 2" xfId="1587"/>
    <cellStyle name="Currency 3 5" xfId="1588"/>
    <cellStyle name="Currency 3 5 2" xfId="1589"/>
    <cellStyle name="Currency 3 6" xfId="1590"/>
    <cellStyle name="Currency 3 6 2" xfId="1591"/>
    <cellStyle name="Currency 4" xfId="1592"/>
    <cellStyle name="Currency 4 2" xfId="1593"/>
    <cellStyle name="Currency 4 3" xfId="1594"/>
    <cellStyle name="Currency 4 4" xfId="1595"/>
    <cellStyle name="Currency 4 5" xfId="1596"/>
    <cellStyle name="Currency 4 6" xfId="1597"/>
    <cellStyle name="Currency 4 6 2" xfId="1598"/>
    <cellStyle name="Currency 5" xfId="1599"/>
    <cellStyle name="Currency 5 2" xfId="1600"/>
    <cellStyle name="Currency 5 2 2" xfId="1601"/>
    <cellStyle name="Currency 5 3" xfId="1602"/>
    <cellStyle name="Currency 5 4" xfId="1603"/>
    <cellStyle name="Currency 5 5" xfId="1604"/>
    <cellStyle name="Currency 5 6" xfId="1605"/>
    <cellStyle name="Currency 6" xfId="1606"/>
    <cellStyle name="Currency 6 2" xfId="1607"/>
    <cellStyle name="Currency 6 2 2" xfId="1608"/>
    <cellStyle name="Currency 6 3" xfId="1609"/>
    <cellStyle name="Currency 6 4" xfId="1610"/>
    <cellStyle name="Currency 6 5" xfId="1611"/>
    <cellStyle name="Currency 6 6" xfId="1612"/>
    <cellStyle name="Currency 7" xfId="1613"/>
    <cellStyle name="Currency 7 2" xfId="1614"/>
    <cellStyle name="Currency 7 3" xfId="1615"/>
    <cellStyle name="Currency 7 4" xfId="1616"/>
    <cellStyle name="Currency 7 5" xfId="1617"/>
    <cellStyle name="Currency 8" xfId="1618"/>
    <cellStyle name="Currency 8 2" xfId="1619"/>
    <cellStyle name="Currency 8 3" xfId="1620"/>
    <cellStyle name="Currency 8 4" xfId="1621"/>
    <cellStyle name="Currency 8 5" xfId="1622"/>
    <cellStyle name="Currency 9" xfId="1623"/>
    <cellStyle name="Currency 9 2" xfId="1624"/>
    <cellStyle name="Currency 9 3" xfId="1625"/>
    <cellStyle name="Currency 9 4" xfId="1626"/>
    <cellStyle name="Currency 9 5" xfId="1627"/>
    <cellStyle name="Date" xfId="1628"/>
    <cellStyle name="Explanatory Text 10" xfId="1629"/>
    <cellStyle name="Explanatory Text 11" xfId="1630"/>
    <cellStyle name="Explanatory Text 12" xfId="1631"/>
    <cellStyle name="Explanatory Text 13" xfId="1632"/>
    <cellStyle name="Explanatory Text 14" xfId="1633"/>
    <cellStyle name="Explanatory Text 15" xfId="1634"/>
    <cellStyle name="Explanatory Text 2" xfId="1635"/>
    <cellStyle name="Explanatory Text 2 2" xfId="1636"/>
    <cellStyle name="Explanatory Text 2 3" xfId="1637"/>
    <cellStyle name="Explanatory Text 2 4" xfId="1638"/>
    <cellStyle name="Explanatory Text 2 5" xfId="1639"/>
    <cellStyle name="Explanatory Text 2 6" xfId="1640"/>
    <cellStyle name="Explanatory Text 3" xfId="1641"/>
    <cellStyle name="Explanatory Text 3 2" xfId="1642"/>
    <cellStyle name="Explanatory Text 3 3" xfId="1643"/>
    <cellStyle name="Explanatory Text 3 4" xfId="1644"/>
    <cellStyle name="Explanatory Text 3 5" xfId="1645"/>
    <cellStyle name="Explanatory Text 4" xfId="1646"/>
    <cellStyle name="Explanatory Text 4 2" xfId="1647"/>
    <cellStyle name="Explanatory Text 4 3" xfId="1648"/>
    <cellStyle name="Explanatory Text 4 4" xfId="1649"/>
    <cellStyle name="Explanatory Text 4 5" xfId="1650"/>
    <cellStyle name="Explanatory Text 5" xfId="1651"/>
    <cellStyle name="Explanatory Text 5 2" xfId="1652"/>
    <cellStyle name="Explanatory Text 5 3" xfId="1653"/>
    <cellStyle name="Explanatory Text 5 4" xfId="1654"/>
    <cellStyle name="Explanatory Text 5 5" xfId="1655"/>
    <cellStyle name="Explanatory Text 6" xfId="1656"/>
    <cellStyle name="Explanatory Text 6 2" xfId="1657"/>
    <cellStyle name="Explanatory Text 6 3" xfId="1658"/>
    <cellStyle name="Explanatory Text 6 4" xfId="1659"/>
    <cellStyle name="Explanatory Text 6 5" xfId="1660"/>
    <cellStyle name="Explanatory Text 7" xfId="1661"/>
    <cellStyle name="Explanatory Text 7 2" xfId="1662"/>
    <cellStyle name="Explanatory Text 7 3" xfId="1663"/>
    <cellStyle name="Explanatory Text 7 4" xfId="1664"/>
    <cellStyle name="Explanatory Text 7 5" xfId="1665"/>
    <cellStyle name="Explanatory Text 8" xfId="1666"/>
    <cellStyle name="Explanatory Text 8 2" xfId="1667"/>
    <cellStyle name="Explanatory Text 8 3" xfId="1668"/>
    <cellStyle name="Explanatory Text 8 4" xfId="1669"/>
    <cellStyle name="Explanatory Text 8 5" xfId="1670"/>
    <cellStyle name="Explanatory Text 9" xfId="1671"/>
    <cellStyle name="Explanatory Text 9 2" xfId="1672"/>
    <cellStyle name="Explanatory Text 9 3" xfId="1673"/>
    <cellStyle name="Explanatory Text 9 4" xfId="1674"/>
    <cellStyle name="Explanatory Text 9 5" xfId="1675"/>
    <cellStyle name="Fund" xfId="1676"/>
    <cellStyle name="Fund 10" xfId="1677"/>
    <cellStyle name="Fund 10 2" xfId="1678"/>
    <cellStyle name="Fund 10 2 2" xfId="1679"/>
    <cellStyle name="Fund 10 3" xfId="1680"/>
    <cellStyle name="Fund 11" xfId="1681"/>
    <cellStyle name="Fund 11 2" xfId="1682"/>
    <cellStyle name="Fund 11 2 2" xfId="1683"/>
    <cellStyle name="Fund 11 3" xfId="1684"/>
    <cellStyle name="Fund 12" xfId="1685"/>
    <cellStyle name="Fund 12 2" xfId="1686"/>
    <cellStyle name="Fund 12 2 2" xfId="1687"/>
    <cellStyle name="Fund 12 3" xfId="1688"/>
    <cellStyle name="Fund 13" xfId="1689"/>
    <cellStyle name="Fund 13 2" xfId="1690"/>
    <cellStyle name="Fund 13 2 2" xfId="1691"/>
    <cellStyle name="Fund 13 3" xfId="1692"/>
    <cellStyle name="Fund 14" xfId="1693"/>
    <cellStyle name="Fund 14 2" xfId="1694"/>
    <cellStyle name="Fund 14 2 2" xfId="1695"/>
    <cellStyle name="Fund 14 3" xfId="1696"/>
    <cellStyle name="Fund 15" xfId="1697"/>
    <cellStyle name="Fund 15 2" xfId="1698"/>
    <cellStyle name="Fund 15 2 2" xfId="1699"/>
    <cellStyle name="Fund 15 3" xfId="1700"/>
    <cellStyle name="Fund 2" xfId="1701"/>
    <cellStyle name="Fund 2 2" xfId="1702"/>
    <cellStyle name="Fund 2 2 2" xfId="1703"/>
    <cellStyle name="Fund 2 3" xfId="1704"/>
    <cellStyle name="Fund 3" xfId="1705"/>
    <cellStyle name="Fund 3 2" xfId="1706"/>
    <cellStyle name="Fund 3 2 2" xfId="1707"/>
    <cellStyle name="Fund 3 3" xfId="1708"/>
    <cellStyle name="Fund 4" xfId="1709"/>
    <cellStyle name="Fund 4 2" xfId="1710"/>
    <cellStyle name="Fund 4 2 2" xfId="1711"/>
    <cellStyle name="Fund 4 3" xfId="1712"/>
    <cellStyle name="Fund 5" xfId="1713"/>
    <cellStyle name="Fund 5 2" xfId="1714"/>
    <cellStyle name="Fund 5 2 2" xfId="1715"/>
    <cellStyle name="Fund 5 3" xfId="1716"/>
    <cellStyle name="Fund 6" xfId="1717"/>
    <cellStyle name="Fund 6 2" xfId="1718"/>
    <cellStyle name="Fund 6 2 2" xfId="1719"/>
    <cellStyle name="Fund 6 3" xfId="1720"/>
    <cellStyle name="Fund 7" xfId="1721"/>
    <cellStyle name="Fund 7 2" xfId="1722"/>
    <cellStyle name="Fund 7 2 2" xfId="1723"/>
    <cellStyle name="Fund 7 3" xfId="1724"/>
    <cellStyle name="Fund 8" xfId="1725"/>
    <cellStyle name="Fund 8 2" xfId="1726"/>
    <cellStyle name="Fund 8 2 2" xfId="1727"/>
    <cellStyle name="Fund 8 3" xfId="1728"/>
    <cellStyle name="Fund 9" xfId="1729"/>
    <cellStyle name="Fund 9 2" xfId="1730"/>
    <cellStyle name="Fund 9 2 2" xfId="1731"/>
    <cellStyle name="Fund 9 3" xfId="1732"/>
    <cellStyle name="General" xfId="1733"/>
    <cellStyle name="Good 10" xfId="1734"/>
    <cellStyle name="Good 11" xfId="1735"/>
    <cellStyle name="Good 12" xfId="1736"/>
    <cellStyle name="Good 13" xfId="1737"/>
    <cellStyle name="Good 14" xfId="1738"/>
    <cellStyle name="Good 15" xfId="1739"/>
    <cellStyle name="Good 2" xfId="1740"/>
    <cellStyle name="Good 2 2" xfId="1741"/>
    <cellStyle name="Good 2 2 2" xfId="1742"/>
    <cellStyle name="Good 2 3" xfId="1743"/>
    <cellStyle name="Good 2 4" xfId="1744"/>
    <cellStyle name="Good 2 5" xfId="1745"/>
    <cellStyle name="Good 2 6" xfId="1746"/>
    <cellStyle name="Good 3" xfId="1747"/>
    <cellStyle name="Good 3 2" xfId="1748"/>
    <cellStyle name="Good 3 3" xfId="1749"/>
    <cellStyle name="Good 3 4" xfId="1750"/>
    <cellStyle name="Good 3 5" xfId="1751"/>
    <cellStyle name="Good 4" xfId="1752"/>
    <cellStyle name="Good 4 2" xfId="1753"/>
    <cellStyle name="Good 4 3" xfId="1754"/>
    <cellStyle name="Good 4 4" xfId="1755"/>
    <cellStyle name="Good 4 5" xfId="1756"/>
    <cellStyle name="Good 5" xfId="1757"/>
    <cellStyle name="Good 5 2" xfId="1758"/>
    <cellStyle name="Good 5 3" xfId="1759"/>
    <cellStyle name="Good 5 4" xfId="1760"/>
    <cellStyle name="Good 5 5" xfId="1761"/>
    <cellStyle name="Good 6" xfId="1762"/>
    <cellStyle name="Good 6 2" xfId="1763"/>
    <cellStyle name="Good 6 3" xfId="1764"/>
    <cellStyle name="Good 6 4" xfId="1765"/>
    <cellStyle name="Good 6 5" xfId="1766"/>
    <cellStyle name="Good 7" xfId="1767"/>
    <cellStyle name="Good 7 2" xfId="1768"/>
    <cellStyle name="Good 7 3" xfId="1769"/>
    <cellStyle name="Good 7 4" xfId="1770"/>
    <cellStyle name="Good 7 5" xfId="1771"/>
    <cellStyle name="Good 8" xfId="1772"/>
    <cellStyle name="Good 8 2" xfId="1773"/>
    <cellStyle name="Good 8 3" xfId="1774"/>
    <cellStyle name="Good 8 4" xfId="1775"/>
    <cellStyle name="Good 8 5" xfId="1776"/>
    <cellStyle name="Good 9" xfId="1777"/>
    <cellStyle name="Good 9 2" xfId="1778"/>
    <cellStyle name="Good 9 3" xfId="1779"/>
    <cellStyle name="Good 9 4" xfId="1780"/>
    <cellStyle name="Good 9 5" xfId="1781"/>
    <cellStyle name="Heading 1 10" xfId="1782"/>
    <cellStyle name="Heading 1 11" xfId="1783"/>
    <cellStyle name="Heading 1 12" xfId="1784"/>
    <cellStyle name="Heading 1 13" xfId="1785"/>
    <cellStyle name="Heading 1 14" xfId="1786"/>
    <cellStyle name="Heading 1 15" xfId="1787"/>
    <cellStyle name="Heading 1 2" xfId="1788"/>
    <cellStyle name="Heading 1 2 10" xfId="1789"/>
    <cellStyle name="Heading 1 2 11" xfId="1790"/>
    <cellStyle name="Heading 1 2 12" xfId="1791"/>
    <cellStyle name="Heading 1 2 13" xfId="1792"/>
    <cellStyle name="Heading 1 2 2" xfId="1793"/>
    <cellStyle name="Heading 1 2 2 10" xfId="1794"/>
    <cellStyle name="Heading 1 2 2 11" xfId="1795"/>
    <cellStyle name="Heading 1 2 2 12" xfId="1796"/>
    <cellStyle name="Heading 1 2 2 2" xfId="1797"/>
    <cellStyle name="Heading 1 2 2 3" xfId="1798"/>
    <cellStyle name="Heading 1 2 2 4" xfId="1799"/>
    <cellStyle name="Heading 1 2 2 5" xfId="1800"/>
    <cellStyle name="Heading 1 2 2 6" xfId="1801"/>
    <cellStyle name="Heading 1 2 2 7" xfId="1802"/>
    <cellStyle name="Heading 1 2 2 8" xfId="1803"/>
    <cellStyle name="Heading 1 2 2 9" xfId="1804"/>
    <cellStyle name="Heading 1 2 3" xfId="1805"/>
    <cellStyle name="Heading 1 2 3 2" xfId="1806"/>
    <cellStyle name="Heading 1 2 4" xfId="1807"/>
    <cellStyle name="Heading 1 2 4 2" xfId="1808"/>
    <cellStyle name="Heading 1 2 5" xfId="1809"/>
    <cellStyle name="Heading 1 2 5 2" xfId="1810"/>
    <cellStyle name="Heading 1 2 6" xfId="1811"/>
    <cellStyle name="Heading 1 2 7" xfId="1812"/>
    <cellStyle name="Heading 1 2 8" xfId="1813"/>
    <cellStyle name="Heading 1 2 9" xfId="1814"/>
    <cellStyle name="Heading 1 3" xfId="1815"/>
    <cellStyle name="Heading 1 3 10" xfId="1816"/>
    <cellStyle name="Heading 1 3 11" xfId="1817"/>
    <cellStyle name="Heading 1 3 12" xfId="1818"/>
    <cellStyle name="Heading 1 3 2" xfId="1819"/>
    <cellStyle name="Heading 1 3 2 10" xfId="1820"/>
    <cellStyle name="Heading 1 3 2 11" xfId="1821"/>
    <cellStyle name="Heading 1 3 2 12" xfId="1822"/>
    <cellStyle name="Heading 1 3 2 2" xfId="1823"/>
    <cellStyle name="Heading 1 3 2 3" xfId="1824"/>
    <cellStyle name="Heading 1 3 2 4" xfId="1825"/>
    <cellStyle name="Heading 1 3 2 5" xfId="1826"/>
    <cellStyle name="Heading 1 3 2 6" xfId="1827"/>
    <cellStyle name="Heading 1 3 2 7" xfId="1828"/>
    <cellStyle name="Heading 1 3 2 8" xfId="1829"/>
    <cellStyle name="Heading 1 3 2 9" xfId="1830"/>
    <cellStyle name="Heading 1 3 3" xfId="1831"/>
    <cellStyle name="Heading 1 3 3 2" xfId="1832"/>
    <cellStyle name="Heading 1 3 4" xfId="1833"/>
    <cellStyle name="Heading 1 3 4 2" xfId="1834"/>
    <cellStyle name="Heading 1 3 5" xfId="1835"/>
    <cellStyle name="Heading 1 3 5 2" xfId="1836"/>
    <cellStyle name="Heading 1 3 6" xfId="1837"/>
    <cellStyle name="Heading 1 3 7" xfId="1838"/>
    <cellStyle name="Heading 1 3 8" xfId="1839"/>
    <cellStyle name="Heading 1 3 9" xfId="1840"/>
    <cellStyle name="Heading 1 4" xfId="1841"/>
    <cellStyle name="Heading 1 4 2" xfId="1842"/>
    <cellStyle name="Heading 1 4 3" xfId="1843"/>
    <cellStyle name="Heading 1 4 4" xfId="1844"/>
    <cellStyle name="Heading 1 4 5" xfId="1845"/>
    <cellStyle name="Heading 1 5" xfId="1846"/>
    <cellStyle name="Heading 1 5 2" xfId="1847"/>
    <cellStyle name="Heading 1 5 3" xfId="1848"/>
    <cellStyle name="Heading 1 5 4" xfId="1849"/>
    <cellStyle name="Heading 1 5 5" xfId="1850"/>
    <cellStyle name="Heading 1 6" xfId="1851"/>
    <cellStyle name="Heading 1 6 2" xfId="1852"/>
    <cellStyle name="Heading 1 6 3" xfId="1853"/>
    <cellStyle name="Heading 1 6 4" xfId="1854"/>
    <cellStyle name="Heading 1 6 5" xfId="1855"/>
    <cellStyle name="Heading 1 7" xfId="1856"/>
    <cellStyle name="Heading 1 7 2" xfId="1857"/>
    <cellStyle name="Heading 1 7 3" xfId="1858"/>
    <cellStyle name="Heading 1 7 4" xfId="1859"/>
    <cellStyle name="Heading 1 7 5" xfId="1860"/>
    <cellStyle name="Heading 1 8" xfId="1861"/>
    <cellStyle name="Heading 1 8 2" xfId="1862"/>
    <cellStyle name="Heading 1 8 3" xfId="1863"/>
    <cellStyle name="Heading 1 8 4" xfId="1864"/>
    <cellStyle name="Heading 1 8 5" xfId="1865"/>
    <cellStyle name="Heading 1 9" xfId="1866"/>
    <cellStyle name="Heading 1 9 2" xfId="1867"/>
    <cellStyle name="Heading 1 9 3" xfId="1868"/>
    <cellStyle name="Heading 1 9 4" xfId="1869"/>
    <cellStyle name="Heading 1 9 5" xfId="1870"/>
    <cellStyle name="Heading 2 10" xfId="1871"/>
    <cellStyle name="Heading 2 11" xfId="1872"/>
    <cellStyle name="Heading 2 12" xfId="1873"/>
    <cellStyle name="Heading 2 13" xfId="1874"/>
    <cellStyle name="Heading 2 14" xfId="1875"/>
    <cellStyle name="Heading 2 15" xfId="1876"/>
    <cellStyle name="Heading 2 2" xfId="1877"/>
    <cellStyle name="Heading 2 2 10" xfId="1878"/>
    <cellStyle name="Heading 2 2 11" xfId="1879"/>
    <cellStyle name="Heading 2 2 12" xfId="1880"/>
    <cellStyle name="Heading 2 2 13" xfId="1881"/>
    <cellStyle name="Heading 2 2 2" xfId="1882"/>
    <cellStyle name="Heading 2 2 2 10" xfId="1883"/>
    <cellStyle name="Heading 2 2 2 11" xfId="1884"/>
    <cellStyle name="Heading 2 2 2 12" xfId="1885"/>
    <cellStyle name="Heading 2 2 2 2" xfId="1886"/>
    <cellStyle name="Heading 2 2 2 3" xfId="1887"/>
    <cellStyle name="Heading 2 2 2 4" xfId="1888"/>
    <cellStyle name="Heading 2 2 2 5" xfId="1889"/>
    <cellStyle name="Heading 2 2 2 6" xfId="1890"/>
    <cellStyle name="Heading 2 2 2 7" xfId="1891"/>
    <cellStyle name="Heading 2 2 2 8" xfId="1892"/>
    <cellStyle name="Heading 2 2 2 9" xfId="1893"/>
    <cellStyle name="Heading 2 2 3" xfId="1894"/>
    <cellStyle name="Heading 2 2 3 2" xfId="1895"/>
    <cellStyle name="Heading 2 2 4" xfId="1896"/>
    <cellStyle name="Heading 2 2 4 2" xfId="1897"/>
    <cellStyle name="Heading 2 2 5" xfId="1898"/>
    <cellStyle name="Heading 2 2 5 2" xfId="1899"/>
    <cellStyle name="Heading 2 2 6" xfId="1900"/>
    <cellStyle name="Heading 2 2 7" xfId="1901"/>
    <cellStyle name="Heading 2 2 8" xfId="1902"/>
    <cellStyle name="Heading 2 2 9" xfId="1903"/>
    <cellStyle name="Heading 2 3" xfId="1904"/>
    <cellStyle name="Heading 2 3 10" xfId="1905"/>
    <cellStyle name="Heading 2 3 11" xfId="1906"/>
    <cellStyle name="Heading 2 3 12" xfId="1907"/>
    <cellStyle name="Heading 2 3 13" xfId="1908"/>
    <cellStyle name="Heading 2 3 2" xfId="1909"/>
    <cellStyle name="Heading 2 3 2 10" xfId="1910"/>
    <cellStyle name="Heading 2 3 2 11" xfId="1911"/>
    <cellStyle name="Heading 2 3 2 12" xfId="1912"/>
    <cellStyle name="Heading 2 3 2 2" xfId="1913"/>
    <cellStyle name="Heading 2 3 2 3" xfId="1914"/>
    <cellStyle name="Heading 2 3 2 4" xfId="1915"/>
    <cellStyle name="Heading 2 3 2 5" xfId="1916"/>
    <cellStyle name="Heading 2 3 2 6" xfId="1917"/>
    <cellStyle name="Heading 2 3 2 7" xfId="1918"/>
    <cellStyle name="Heading 2 3 2 8" xfId="1919"/>
    <cellStyle name="Heading 2 3 2 9" xfId="1920"/>
    <cellStyle name="Heading 2 3 3" xfId="1921"/>
    <cellStyle name="Heading 2 3 3 2" xfId="1922"/>
    <cellStyle name="Heading 2 3 4" xfId="1923"/>
    <cellStyle name="Heading 2 3 4 2" xfId="1924"/>
    <cellStyle name="Heading 2 3 5" xfId="1925"/>
    <cellStyle name="Heading 2 3 5 2" xfId="1926"/>
    <cellStyle name="Heading 2 3 6" xfId="1927"/>
    <cellStyle name="Heading 2 3 7" xfId="1928"/>
    <cellStyle name="Heading 2 3 8" xfId="1929"/>
    <cellStyle name="Heading 2 3 9" xfId="1930"/>
    <cellStyle name="Heading 2 4" xfId="1931"/>
    <cellStyle name="Heading 2 4 2" xfId="1932"/>
    <cellStyle name="Heading 2 4 3" xfId="1933"/>
    <cellStyle name="Heading 2 4 4" xfId="1934"/>
    <cellStyle name="Heading 2 4 5" xfId="1935"/>
    <cellStyle name="Heading 2 5" xfId="1936"/>
    <cellStyle name="Heading 2 5 2" xfId="1937"/>
    <cellStyle name="Heading 2 5 3" xfId="1938"/>
    <cellStyle name="Heading 2 5 4" xfId="1939"/>
    <cellStyle name="Heading 2 5 5" xfId="1940"/>
    <cellStyle name="Heading 2 6" xfId="1941"/>
    <cellStyle name="Heading 2 6 2" xfId="1942"/>
    <cellStyle name="Heading 2 6 3" xfId="1943"/>
    <cellStyle name="Heading 2 6 4" xfId="1944"/>
    <cellStyle name="Heading 2 6 5" xfId="1945"/>
    <cellStyle name="Heading 2 7" xfId="1946"/>
    <cellStyle name="Heading 2 7 2" xfId="1947"/>
    <cellStyle name="Heading 2 7 3" xfId="1948"/>
    <cellStyle name="Heading 2 7 4" xfId="1949"/>
    <cellStyle name="Heading 2 7 5" xfId="1950"/>
    <cellStyle name="Heading 2 8" xfId="1951"/>
    <cellStyle name="Heading 2 8 2" xfId="1952"/>
    <cellStyle name="Heading 2 8 3" xfId="1953"/>
    <cellStyle name="Heading 2 8 4" xfId="1954"/>
    <cellStyle name="Heading 2 8 5" xfId="1955"/>
    <cellStyle name="Heading 2 9" xfId="1956"/>
    <cellStyle name="Heading 2 9 2" xfId="1957"/>
    <cellStyle name="Heading 2 9 3" xfId="1958"/>
    <cellStyle name="Heading 2 9 4" xfId="1959"/>
    <cellStyle name="Heading 2 9 5" xfId="1960"/>
    <cellStyle name="Heading 3 10" xfId="1961"/>
    <cellStyle name="Heading 3 11" xfId="1962"/>
    <cellStyle name="Heading 3 12" xfId="1963"/>
    <cellStyle name="Heading 3 13" xfId="1964"/>
    <cellStyle name="Heading 3 14" xfId="1965"/>
    <cellStyle name="Heading 3 15" xfId="1966"/>
    <cellStyle name="Heading 3 2" xfId="1967"/>
    <cellStyle name="Heading 3 2 2" xfId="1968"/>
    <cellStyle name="Heading 3 2 2 2" xfId="1969"/>
    <cellStyle name="Heading 3 2 3" xfId="1970"/>
    <cellStyle name="Heading 3 2 3 2" xfId="1971"/>
    <cellStyle name="Heading 3 2 4" xfId="1972"/>
    <cellStyle name="Heading 3 2 4 2" xfId="1973"/>
    <cellStyle name="Heading 3 2 5" xfId="1974"/>
    <cellStyle name="Heading 3 2 6" xfId="1975"/>
    <cellStyle name="Heading 3 3" xfId="1976"/>
    <cellStyle name="Heading 3 3 2" xfId="1977"/>
    <cellStyle name="Heading 3 3 3" xfId="1978"/>
    <cellStyle name="Heading 3 3 4" xfId="1979"/>
    <cellStyle name="Heading 3 3 5" xfId="1980"/>
    <cellStyle name="Heading 3 4" xfId="1981"/>
    <cellStyle name="Heading 3 4 2" xfId="1982"/>
    <cellStyle name="Heading 3 4 3" xfId="1983"/>
    <cellStyle name="Heading 3 4 4" xfId="1984"/>
    <cellStyle name="Heading 3 4 5" xfId="1985"/>
    <cellStyle name="Heading 3 5" xfId="1986"/>
    <cellStyle name="Heading 3 5 2" xfId="1987"/>
    <cellStyle name="Heading 3 5 3" xfId="1988"/>
    <cellStyle name="Heading 3 5 4" xfId="1989"/>
    <cellStyle name="Heading 3 5 5" xfId="1990"/>
    <cellStyle name="Heading 3 6" xfId="1991"/>
    <cellStyle name="Heading 3 6 2" xfId="1992"/>
    <cellStyle name="Heading 3 6 3" xfId="1993"/>
    <cellStyle name="Heading 3 6 4" xfId="1994"/>
    <cellStyle name="Heading 3 6 5" xfId="1995"/>
    <cellStyle name="Heading 3 7" xfId="1996"/>
    <cellStyle name="Heading 3 7 2" xfId="1997"/>
    <cellStyle name="Heading 3 7 3" xfId="1998"/>
    <cellStyle name="Heading 3 7 4" xfId="1999"/>
    <cellStyle name="Heading 3 7 5" xfId="2000"/>
    <cellStyle name="Heading 3 8" xfId="2001"/>
    <cellStyle name="Heading 3 8 2" xfId="2002"/>
    <cellStyle name="Heading 3 8 3" xfId="2003"/>
    <cellStyle name="Heading 3 8 4" xfId="2004"/>
    <cellStyle name="Heading 3 8 5" xfId="2005"/>
    <cellStyle name="Heading 3 9" xfId="2006"/>
    <cellStyle name="Heading 3 9 2" xfId="2007"/>
    <cellStyle name="Heading 3 9 3" xfId="2008"/>
    <cellStyle name="Heading 3 9 4" xfId="2009"/>
    <cellStyle name="Heading 3 9 5" xfId="2010"/>
    <cellStyle name="Heading 4 10" xfId="2011"/>
    <cellStyle name="Heading 4 11" xfId="2012"/>
    <cellStyle name="Heading 4 12" xfId="2013"/>
    <cellStyle name="Heading 4 13" xfId="2014"/>
    <cellStyle name="Heading 4 14" xfId="2015"/>
    <cellStyle name="Heading 4 15" xfId="2016"/>
    <cellStyle name="Heading 4 2" xfId="2017"/>
    <cellStyle name="Heading 4 2 2" xfId="2018"/>
    <cellStyle name="Heading 4 2 2 2" xfId="2019"/>
    <cellStyle name="Heading 4 2 3" xfId="2020"/>
    <cellStyle name="Heading 4 2 4" xfId="2021"/>
    <cellStyle name="Heading 4 2 5" xfId="2022"/>
    <cellStyle name="Heading 4 2 6" xfId="2023"/>
    <cellStyle name="Heading 4 3" xfId="2024"/>
    <cellStyle name="Heading 4 3 2" xfId="2025"/>
    <cellStyle name="Heading 4 3 3" xfId="2026"/>
    <cellStyle name="Heading 4 3 4" xfId="2027"/>
    <cellStyle name="Heading 4 3 5" xfId="2028"/>
    <cellStyle name="Heading 4 4" xfId="2029"/>
    <cellStyle name="Heading 4 4 2" xfId="2030"/>
    <cellStyle name="Heading 4 4 3" xfId="2031"/>
    <cellStyle name="Heading 4 4 4" xfId="2032"/>
    <cellStyle name="Heading 4 4 5" xfId="2033"/>
    <cellStyle name="Heading 4 5" xfId="2034"/>
    <cellStyle name="Heading 4 5 2" xfId="2035"/>
    <cellStyle name="Heading 4 5 3" xfId="2036"/>
    <cellStyle name="Heading 4 5 4" xfId="2037"/>
    <cellStyle name="Heading 4 5 5" xfId="2038"/>
    <cellStyle name="Heading 4 6" xfId="2039"/>
    <cellStyle name="Heading 4 6 2" xfId="2040"/>
    <cellStyle name="Heading 4 6 3" xfId="2041"/>
    <cellStyle name="Heading 4 6 4" xfId="2042"/>
    <cellStyle name="Heading 4 6 5" xfId="2043"/>
    <cellStyle name="Heading 4 7" xfId="2044"/>
    <cellStyle name="Heading 4 7 2" xfId="2045"/>
    <cellStyle name="Heading 4 7 3" xfId="2046"/>
    <cellStyle name="Heading 4 7 4" xfId="2047"/>
    <cellStyle name="Heading 4 7 5" xfId="2048"/>
    <cellStyle name="Heading 4 8" xfId="2049"/>
    <cellStyle name="Heading 4 8 2" xfId="2050"/>
    <cellStyle name="Heading 4 8 3" xfId="2051"/>
    <cellStyle name="Heading 4 8 4" xfId="2052"/>
    <cellStyle name="Heading 4 8 5" xfId="2053"/>
    <cellStyle name="Heading 4 9" xfId="2054"/>
    <cellStyle name="Heading 4 9 2" xfId="2055"/>
    <cellStyle name="Heading 4 9 3" xfId="2056"/>
    <cellStyle name="Heading 4 9 4" xfId="2057"/>
    <cellStyle name="Heading 4 9 5" xfId="2058"/>
    <cellStyle name="Hyperlink 2" xfId="2059"/>
    <cellStyle name="Hyperlink 3" xfId="2060"/>
    <cellStyle name="Hyperlink 4" xfId="2061"/>
    <cellStyle name="Input 10" xfId="2062"/>
    <cellStyle name="Input 11" xfId="2063"/>
    <cellStyle name="Input 12" xfId="2064"/>
    <cellStyle name="Input 13" xfId="2065"/>
    <cellStyle name="Input 14" xfId="2066"/>
    <cellStyle name="Input 15" xfId="2067"/>
    <cellStyle name="Input 2" xfId="2068"/>
    <cellStyle name="Input 2 10" xfId="2069"/>
    <cellStyle name="Input 2 11" xfId="2070"/>
    <cellStyle name="Input 2 2" xfId="2071"/>
    <cellStyle name="Input 2 2 2" xfId="2072"/>
    <cellStyle name="Input 2 2 3" xfId="2073"/>
    <cellStyle name="Input 2 2 4" xfId="2074"/>
    <cellStyle name="Input 2 2 5" xfId="2075"/>
    <cellStyle name="Input 2 2 6" xfId="2076"/>
    <cellStyle name="Input 2 2 7" xfId="2077"/>
    <cellStyle name="Input 2 2 8" xfId="2078"/>
    <cellStyle name="Input 2 2 9" xfId="2079"/>
    <cellStyle name="Input 2 3" xfId="2080"/>
    <cellStyle name="Input 2 3 2" xfId="2081"/>
    <cellStyle name="Input 2 4" xfId="2082"/>
    <cellStyle name="Input 2 4 2" xfId="2083"/>
    <cellStyle name="Input 2 5" xfId="2084"/>
    <cellStyle name="Input 2 5 2" xfId="2085"/>
    <cellStyle name="Input 2 6" xfId="2086"/>
    <cellStyle name="Input 2 7" xfId="2087"/>
    <cellStyle name="Input 2 8" xfId="2088"/>
    <cellStyle name="Input 2 9" xfId="2089"/>
    <cellStyle name="Input 3" xfId="2090"/>
    <cellStyle name="Input 3 2" xfId="2091"/>
    <cellStyle name="Input 3 3" xfId="2092"/>
    <cellStyle name="Input 3 4" xfId="2093"/>
    <cellStyle name="Input 3 5" xfId="2094"/>
    <cellStyle name="Input 4" xfId="2095"/>
    <cellStyle name="Input 4 2" xfId="2096"/>
    <cellStyle name="Input 4 3" xfId="2097"/>
    <cellStyle name="Input 4 4" xfId="2098"/>
    <cellStyle name="Input 4 5" xfId="2099"/>
    <cellStyle name="Input 5" xfId="2100"/>
    <cellStyle name="Input 5 2" xfId="2101"/>
    <cellStyle name="Input 5 3" xfId="2102"/>
    <cellStyle name="Input 5 4" xfId="2103"/>
    <cellStyle name="Input 5 5" xfId="2104"/>
    <cellStyle name="Input 6" xfId="2105"/>
    <cellStyle name="Input 6 2" xfId="2106"/>
    <cellStyle name="Input 6 3" xfId="2107"/>
    <cellStyle name="Input 6 4" xfId="2108"/>
    <cellStyle name="Input 6 5" xfId="2109"/>
    <cellStyle name="Input 7" xfId="2110"/>
    <cellStyle name="Input 7 2" xfId="2111"/>
    <cellStyle name="Input 7 3" xfId="2112"/>
    <cellStyle name="Input 7 4" xfId="2113"/>
    <cellStyle name="Input 7 5" xfId="2114"/>
    <cellStyle name="Input 8" xfId="2115"/>
    <cellStyle name="Input 8 2" xfId="2116"/>
    <cellStyle name="Input 8 3" xfId="2117"/>
    <cellStyle name="Input 8 4" xfId="2118"/>
    <cellStyle name="Input 8 5" xfId="2119"/>
    <cellStyle name="Input 9" xfId="2120"/>
    <cellStyle name="Input 9 2" xfId="2121"/>
    <cellStyle name="Input 9 3" xfId="2122"/>
    <cellStyle name="Input 9 4" xfId="2123"/>
    <cellStyle name="Input 9 5" xfId="2124"/>
    <cellStyle name="Linked Cell 10" xfId="2125"/>
    <cellStyle name="Linked Cell 11" xfId="2126"/>
    <cellStyle name="Linked Cell 12" xfId="2127"/>
    <cellStyle name="Linked Cell 13" xfId="2128"/>
    <cellStyle name="Linked Cell 14" xfId="2129"/>
    <cellStyle name="Linked Cell 15" xfId="2130"/>
    <cellStyle name="Linked Cell 2" xfId="2131"/>
    <cellStyle name="Linked Cell 2 2" xfId="2132"/>
    <cellStyle name="Linked Cell 2 2 2" xfId="2133"/>
    <cellStyle name="Linked Cell 2 3" xfId="2134"/>
    <cellStyle name="Linked Cell 2 4" xfId="2135"/>
    <cellStyle name="Linked Cell 2 5" xfId="2136"/>
    <cellStyle name="Linked Cell 2 6" xfId="2137"/>
    <cellStyle name="Linked Cell 3" xfId="2138"/>
    <cellStyle name="Linked Cell 3 2" xfId="2139"/>
    <cellStyle name="Linked Cell 3 3" xfId="2140"/>
    <cellStyle name="Linked Cell 3 4" xfId="2141"/>
    <cellStyle name="Linked Cell 3 5" xfId="2142"/>
    <cellStyle name="Linked Cell 4" xfId="2143"/>
    <cellStyle name="Linked Cell 4 2" xfId="2144"/>
    <cellStyle name="Linked Cell 4 3" xfId="2145"/>
    <cellStyle name="Linked Cell 4 4" xfId="2146"/>
    <cellStyle name="Linked Cell 4 5" xfId="2147"/>
    <cellStyle name="Linked Cell 5" xfId="2148"/>
    <cellStyle name="Linked Cell 5 2" xfId="2149"/>
    <cellStyle name="Linked Cell 5 3" xfId="2150"/>
    <cellStyle name="Linked Cell 5 4" xfId="2151"/>
    <cellStyle name="Linked Cell 5 5" xfId="2152"/>
    <cellStyle name="Linked Cell 6" xfId="2153"/>
    <cellStyle name="Linked Cell 6 2" xfId="2154"/>
    <cellStyle name="Linked Cell 6 3" xfId="2155"/>
    <cellStyle name="Linked Cell 6 4" xfId="2156"/>
    <cellStyle name="Linked Cell 6 5" xfId="2157"/>
    <cellStyle name="Linked Cell 7" xfId="2158"/>
    <cellStyle name="Linked Cell 7 2" xfId="2159"/>
    <cellStyle name="Linked Cell 7 3" xfId="2160"/>
    <cellStyle name="Linked Cell 7 4" xfId="2161"/>
    <cellStyle name="Linked Cell 7 5" xfId="2162"/>
    <cellStyle name="Linked Cell 8" xfId="2163"/>
    <cellStyle name="Linked Cell 8 2" xfId="2164"/>
    <cellStyle name="Linked Cell 8 3" xfId="2165"/>
    <cellStyle name="Linked Cell 8 4" xfId="2166"/>
    <cellStyle name="Linked Cell 8 5" xfId="2167"/>
    <cellStyle name="Linked Cell 9" xfId="2168"/>
    <cellStyle name="Linked Cell 9 2" xfId="2169"/>
    <cellStyle name="Linked Cell 9 3" xfId="2170"/>
    <cellStyle name="Linked Cell 9 4" xfId="2171"/>
    <cellStyle name="Linked Cell 9 5" xfId="2172"/>
    <cellStyle name="Neutral 10" xfId="2173"/>
    <cellStyle name="Neutral 11" xfId="2174"/>
    <cellStyle name="Neutral 12" xfId="2175"/>
    <cellStyle name="Neutral 13" xfId="2176"/>
    <cellStyle name="Neutral 14" xfId="2177"/>
    <cellStyle name="Neutral 15" xfId="2178"/>
    <cellStyle name="Neutral 2" xfId="2179"/>
    <cellStyle name="Neutral 2 2" xfId="2180"/>
    <cellStyle name="Neutral 2 2 2" xfId="2181"/>
    <cellStyle name="Neutral 2 3" xfId="2182"/>
    <cellStyle name="Neutral 2 4" xfId="2183"/>
    <cellStyle name="Neutral 2 5" xfId="2184"/>
    <cellStyle name="Neutral 2 6" xfId="2185"/>
    <cellStyle name="Neutral 3" xfId="2186"/>
    <cellStyle name="Neutral 3 2" xfId="2187"/>
    <cellStyle name="Neutral 3 3" xfId="2188"/>
    <cellStyle name="Neutral 3 4" xfId="2189"/>
    <cellStyle name="Neutral 3 5" xfId="2190"/>
    <cellStyle name="Neutral 4" xfId="2191"/>
    <cellStyle name="Neutral 4 2" xfId="2192"/>
    <cellStyle name="Neutral 4 3" xfId="2193"/>
    <cellStyle name="Neutral 4 4" xfId="2194"/>
    <cellStyle name="Neutral 4 5" xfId="2195"/>
    <cellStyle name="Neutral 5" xfId="2196"/>
    <cellStyle name="Neutral 5 2" xfId="2197"/>
    <cellStyle name="Neutral 5 3" xfId="2198"/>
    <cellStyle name="Neutral 5 4" xfId="2199"/>
    <cellStyle name="Neutral 5 5" xfId="2200"/>
    <cellStyle name="Neutral 6" xfId="2201"/>
    <cellStyle name="Neutral 6 2" xfId="2202"/>
    <cellStyle name="Neutral 6 3" xfId="2203"/>
    <cellStyle name="Neutral 6 4" xfId="2204"/>
    <cellStyle name="Neutral 6 5" xfId="2205"/>
    <cellStyle name="Neutral 7" xfId="2206"/>
    <cellStyle name="Neutral 7 2" xfId="2207"/>
    <cellStyle name="Neutral 7 3" xfId="2208"/>
    <cellStyle name="Neutral 7 4" xfId="2209"/>
    <cellStyle name="Neutral 7 5" xfId="2210"/>
    <cellStyle name="Neutral 8" xfId="2211"/>
    <cellStyle name="Neutral 8 2" xfId="2212"/>
    <cellStyle name="Neutral 8 3" xfId="2213"/>
    <cellStyle name="Neutral 8 4" xfId="2214"/>
    <cellStyle name="Neutral 8 5" xfId="2215"/>
    <cellStyle name="Neutral 9" xfId="2216"/>
    <cellStyle name="Neutral 9 2" xfId="2217"/>
    <cellStyle name="Neutral 9 3" xfId="2218"/>
    <cellStyle name="Neutral 9 4" xfId="2219"/>
    <cellStyle name="Neutral 9 5" xfId="2220"/>
    <cellStyle name="Normal 10" xfId="2221"/>
    <cellStyle name="Normal 10 2" xfId="2222"/>
    <cellStyle name="Normal 10 2 2" xfId="2223"/>
    <cellStyle name="Normal 10 2 2 2" xfId="2224"/>
    <cellStyle name="Normal 10 3" xfId="2225"/>
    <cellStyle name="Normal 10 4" xfId="2226"/>
    <cellStyle name="Normal 10 5" xfId="2227"/>
    <cellStyle name="Normal 10 6" xfId="2228"/>
    <cellStyle name="Normal 11" xfId="2229"/>
    <cellStyle name="Normal 11 2" xfId="2230"/>
    <cellStyle name="Normal 11 2 2" xfId="2231"/>
    <cellStyle name="Normal 11 3" xfId="2232"/>
    <cellStyle name="Normal 11 4" xfId="2233"/>
    <cellStyle name="Normal 11 5" xfId="2234"/>
    <cellStyle name="Normal 11 6" xfId="2235"/>
    <cellStyle name="Normal 12" xfId="2236"/>
    <cellStyle name="Normal 12 2" xfId="2237"/>
    <cellStyle name="Normal 13" xfId="2238"/>
    <cellStyle name="Normal 13 2" xfId="2239"/>
    <cellStyle name="Normal 14" xfId="2240"/>
    <cellStyle name="Normal 15" xfId="2241"/>
    <cellStyle name="Normal 15 2" xfId="2242"/>
    <cellStyle name="Normal 16" xfId="2243"/>
    <cellStyle name="Normal 17" xfId="2244"/>
    <cellStyle name="Normal 17 2" xfId="2245"/>
    <cellStyle name="Normal 17 3" xfId="2246"/>
    <cellStyle name="Normal 18" xfId="2247"/>
    <cellStyle name="Normal 18 2" xfId="2248"/>
    <cellStyle name="Normal 19" xfId="2249"/>
    <cellStyle name="Normal 19 2" xfId="2250"/>
    <cellStyle name="Normal 2" xfId="2251"/>
    <cellStyle name="Normal 2 10" xfId="2252"/>
    <cellStyle name="Normal 2 11" xfId="2253"/>
    <cellStyle name="Normal 2 12" xfId="2254"/>
    <cellStyle name="Normal 2 13" xfId="2255"/>
    <cellStyle name="Normal 2 14" xfId="2256"/>
    <cellStyle name="Normal 2 15" xfId="2257"/>
    <cellStyle name="Normal 2 16" xfId="2258"/>
    <cellStyle name="Normal 2 16 2" xfId="2259"/>
    <cellStyle name="Normal 2 16 2 2" xfId="2260"/>
    <cellStyle name="Normal 2 16 3" xfId="2261"/>
    <cellStyle name="Normal 2 16 4" xfId="2262"/>
    <cellStyle name="Normal 2 2" xfId="2263"/>
    <cellStyle name="Normal 2 2 10" xfId="2264"/>
    <cellStyle name="Normal 2 2 11" xfId="2265"/>
    <cellStyle name="Normal 2 2 12" xfId="2266"/>
    <cellStyle name="Normal 2 2 13" xfId="2267"/>
    <cellStyle name="Normal 2 2 14" xfId="2268"/>
    <cellStyle name="Normal 2 2 15" xfId="2269"/>
    <cellStyle name="Normal 2 2 16" xfId="2270"/>
    <cellStyle name="Normal 2 2 17" xfId="2271"/>
    <cellStyle name="Normal 2 2 17 2" xfId="2272"/>
    <cellStyle name="Normal 2 2 17 2 2" xfId="2273"/>
    <cellStyle name="Normal 2 2 17 3" xfId="2274"/>
    <cellStyle name="Normal 2 2 17 4" xfId="2275"/>
    <cellStyle name="Normal 2 2 18" xfId="2276"/>
    <cellStyle name="Normal 2 2 2" xfId="2277"/>
    <cellStyle name="Normal 2 2 3" xfId="2278"/>
    <cellStyle name="Normal 2 2 4" xfId="2279"/>
    <cellStyle name="Normal 2 2 5" xfId="2280"/>
    <cellStyle name="Normal 2 2 6" xfId="2281"/>
    <cellStyle name="Normal 2 2 7" xfId="2282"/>
    <cellStyle name="Normal 2 2 8" xfId="2283"/>
    <cellStyle name="Normal 2 2 9" xfId="2284"/>
    <cellStyle name="Normal 2 3" xfId="2285"/>
    <cellStyle name="Normal 2 3 2" xfId="2286"/>
    <cellStyle name="Normal 2 3 3" xfId="2287"/>
    <cellStyle name="Normal 2 4" xfId="2288"/>
    <cellStyle name="Normal 2 4 2" xfId="2289"/>
    <cellStyle name="Normal 2 5" xfId="2290"/>
    <cellStyle name="Normal 2 5 2" xfId="2291"/>
    <cellStyle name="Normal 2 6" xfId="2292"/>
    <cellStyle name="Normal 2 7" xfId="2293"/>
    <cellStyle name="Normal 2 8" xfId="2294"/>
    <cellStyle name="Normal 2 9" xfId="2295"/>
    <cellStyle name="Normal 20" xfId="2296"/>
    <cellStyle name="Normal 3" xfId="2297"/>
    <cellStyle name="Normal 3 2" xfId="2298"/>
    <cellStyle name="Normal 3 2 2" xfId="2299"/>
    <cellStyle name="Normal 3 2 2 2" xfId="2300"/>
    <cellStyle name="Normal 3 2 2 2 2" xfId="2301"/>
    <cellStyle name="Normal 3 2 2 2 2 2" xfId="2302"/>
    <cellStyle name="Normal 3 2 2 2 2 2 2" xfId="2303"/>
    <cellStyle name="Normal 3 2 2 2 2 3" xfId="2304"/>
    <cellStyle name="Normal 3 2 2 2 2 4" xfId="2305"/>
    <cellStyle name="Normal 3 2 2 2 3" xfId="2306"/>
    <cellStyle name="Normal 3 2 2 2 3 2" xfId="2307"/>
    <cellStyle name="Normal 3 2 2 2 4" xfId="2308"/>
    <cellStyle name="Normal 3 2 2 2 5" xfId="2309"/>
    <cellStyle name="Normal 3 2 2 3" xfId="2310"/>
    <cellStyle name="Normal 3 2 2 3 2" xfId="2311"/>
    <cellStyle name="Normal 3 2 2 3 2 2" xfId="2312"/>
    <cellStyle name="Normal 3 2 2 3 3" xfId="2313"/>
    <cellStyle name="Normal 3 2 2 3 4" xfId="2314"/>
    <cellStyle name="Normal 3 2 2 4" xfId="2315"/>
    <cellStyle name="Normal 3 2 2 4 2" xfId="2316"/>
    <cellStyle name="Normal 3 2 2 4 2 2" xfId="2317"/>
    <cellStyle name="Normal 3 2 2 4 3" xfId="2318"/>
    <cellStyle name="Normal 3 2 2 4 4" xfId="2319"/>
    <cellStyle name="Normal 3 2 2 5" xfId="2320"/>
    <cellStyle name="Normal 3 2 2 6" xfId="2321"/>
    <cellStyle name="Normal 3 2 2 7" xfId="2322"/>
    <cellStyle name="Normal 3 2 3" xfId="2323"/>
    <cellStyle name="Normal 3 2 3 2" xfId="2324"/>
    <cellStyle name="Normal 3 2 3 2 2" xfId="2325"/>
    <cellStyle name="Normal 3 2 3 2 2 2" xfId="2326"/>
    <cellStyle name="Normal 3 2 3 2 3" xfId="2327"/>
    <cellStyle name="Normal 3 2 3 2 4" xfId="2328"/>
    <cellStyle name="Normal 3 2 3 3" xfId="2329"/>
    <cellStyle name="Normal 3 2 3 3 2" xfId="2330"/>
    <cellStyle name="Normal 3 2 3 4" xfId="2331"/>
    <cellStyle name="Normal 3 2 3 5" xfId="2332"/>
    <cellStyle name="Normal 3 2 4" xfId="2333"/>
    <cellStyle name="Normal 3 2 4 2" xfId="2334"/>
    <cellStyle name="Normal 3 2 4 2 2" xfId="2335"/>
    <cellStyle name="Normal 3 2 4 3" xfId="2336"/>
    <cellStyle name="Normal 3 2 4 4" xfId="2337"/>
    <cellStyle name="Normal 3 2 5" xfId="2338"/>
    <cellStyle name="Normal 3 2 5 2" xfId="2339"/>
    <cellStyle name="Normal 3 2 5 2 2" xfId="2340"/>
    <cellStyle name="Normal 3 2 5 3" xfId="2341"/>
    <cellStyle name="Normal 3 2 5 4" xfId="2342"/>
    <cellStyle name="Normal 3 2 6" xfId="2343"/>
    <cellStyle name="Normal 3 2 7" xfId="2344"/>
    <cellStyle name="Normal 3 2 8" xfId="2345"/>
    <cellStyle name="Normal 3 3" xfId="2346"/>
    <cellStyle name="Normal 3 3 2" xfId="2347"/>
    <cellStyle name="Normal 3 3 3" xfId="2348"/>
    <cellStyle name="Normal 3 3 4" xfId="2349"/>
    <cellStyle name="Normal 3 3 4 2" xfId="2350"/>
    <cellStyle name="Normal 3 4" xfId="2351"/>
    <cellStyle name="Normal 3 4 2" xfId="2352"/>
    <cellStyle name="Normal 3 4 2 2" xfId="2353"/>
    <cellStyle name="Normal 3 4 2 2 2" xfId="2354"/>
    <cellStyle name="Normal 3 4 2 2 2 2" xfId="2355"/>
    <cellStyle name="Normal 3 4 2 2 3" xfId="2356"/>
    <cellStyle name="Normal 3 4 2 2 4" xfId="2357"/>
    <cellStyle name="Normal 3 4 2 3" xfId="2358"/>
    <cellStyle name="Normal 3 4 2 3 2" xfId="2359"/>
    <cellStyle name="Normal 3 4 2 4" xfId="2360"/>
    <cellStyle name="Normal 3 4 2 5" xfId="2361"/>
    <cellStyle name="Normal 3 4 3" xfId="2362"/>
    <cellStyle name="Normal 3 4 3 2" xfId="2363"/>
    <cellStyle name="Normal 3 4 3 2 2" xfId="2364"/>
    <cellStyle name="Normal 3 4 3 3" xfId="2365"/>
    <cellStyle name="Normal 3 4 3 4" xfId="2366"/>
    <cellStyle name="Normal 3 4 4" xfId="2367"/>
    <cellStyle name="Normal 3 4 4 2" xfId="2368"/>
    <cellStyle name="Normal 3 4 5" xfId="2369"/>
    <cellStyle name="Normal 3 4 6" xfId="2370"/>
    <cellStyle name="Normal 3 5" xfId="2371"/>
    <cellStyle name="Normal 3 5 2" xfId="2372"/>
    <cellStyle name="Normal 3 5 2 2" xfId="2373"/>
    <cellStyle name="Normal 3 5 2 2 2" xfId="2374"/>
    <cellStyle name="Normal 3 5 2 3" xfId="2375"/>
    <cellStyle name="Normal 3 5 2 4" xfId="2376"/>
    <cellStyle name="Normal 3 5 3" xfId="2377"/>
    <cellStyle name="Normal 3 5 3 2" xfId="2378"/>
    <cellStyle name="Normal 3 5 4" xfId="2379"/>
    <cellStyle name="Normal 3 5 5" xfId="2380"/>
    <cellStyle name="Normal 3 6" xfId="2381"/>
    <cellStyle name="Normal 3 6 2" xfId="2382"/>
    <cellStyle name="Normal 3 6 2 2" xfId="2383"/>
    <cellStyle name="Normal 3 6 3" xfId="2384"/>
    <cellStyle name="Normal 3 6 4" xfId="2385"/>
    <cellStyle name="Normal 3 7" xfId="2386"/>
    <cellStyle name="Normal 3 7 2" xfId="2387"/>
    <cellStyle name="Normal 3 7 2 2" xfId="2388"/>
    <cellStyle name="Normal 3 7 3" xfId="2389"/>
    <cellStyle name="Normal 3 7 4" xfId="2390"/>
    <cellStyle name="Normal 3 8" xfId="2391"/>
    <cellStyle name="Normal 3 8 2" xfId="2392"/>
    <cellStyle name="Normal 4" xfId="2393"/>
    <cellStyle name="Normal 4 2" xfId="2394"/>
    <cellStyle name="Normal 4 2 2" xfId="2395"/>
    <cellStyle name="Normal 4 2 3" xfId="2396"/>
    <cellStyle name="Normal 4 2 3 2" xfId="2397"/>
    <cellStyle name="Normal 4 2 3 2 2" xfId="2398"/>
    <cellStyle name="Normal 4 2 3 3" xfId="2399"/>
    <cellStyle name="Normal 4 2 3 4" xfId="2400"/>
    <cellStyle name="Normal 4 2 4" xfId="2401"/>
    <cellStyle name="Normal 4 2 4 2" xfId="2402"/>
    <cellStyle name="Normal 4 3" xfId="2403"/>
    <cellStyle name="Normal 4 3 2" xfId="2404"/>
    <cellStyle name="Normal 4 4" xfId="2405"/>
    <cellStyle name="Normal 4 4 2" xfId="2406"/>
    <cellStyle name="Normal 4 5" xfId="2407"/>
    <cellStyle name="Normal 5" xfId="2408"/>
    <cellStyle name="Normal 5 10" xfId="2409"/>
    <cellStyle name="Normal 5 10 2" xfId="2410"/>
    <cellStyle name="Normal 5 2" xfId="2411"/>
    <cellStyle name="Normal 5 2 2" xfId="2412"/>
    <cellStyle name="Normal 5 2 2 2" xfId="2413"/>
    <cellStyle name="Normal 5 2 2 2 2" xfId="2414"/>
    <cellStyle name="Normal 5 2 2 2 2 2" xfId="2415"/>
    <cellStyle name="Normal 5 2 2 2 3" xfId="2416"/>
    <cellStyle name="Normal 5 2 2 2 4" xfId="2417"/>
    <cellStyle name="Normal 5 2 2 3" xfId="2418"/>
    <cellStyle name="Normal 5 2 2 3 2" xfId="2419"/>
    <cellStyle name="Normal 5 2 2 4" xfId="2420"/>
    <cellStyle name="Normal 5 2 2 5" xfId="2421"/>
    <cellStyle name="Normal 5 2 3" xfId="2422"/>
    <cellStyle name="Normal 5 2 3 2" xfId="2423"/>
    <cellStyle name="Normal 5 2 3 2 2" xfId="2424"/>
    <cellStyle name="Normal 5 2 3 3" xfId="2425"/>
    <cellStyle name="Normal 5 2 3 4" xfId="2426"/>
    <cellStyle name="Normal 5 2 4" xfId="2427"/>
    <cellStyle name="Normal 5 2 4 2" xfId="2428"/>
    <cellStyle name="Normal 5 2 4 2 2" xfId="2429"/>
    <cellStyle name="Normal 5 2 4 3" xfId="2430"/>
    <cellStyle name="Normal 5 2 4 4" xfId="2431"/>
    <cellStyle name="Normal 5 2 5" xfId="2432"/>
    <cellStyle name="Normal 5 3" xfId="2433"/>
    <cellStyle name="Normal 5 3 2" xfId="2434"/>
    <cellStyle name="Normal 5 3 2 2" xfId="2435"/>
    <cellStyle name="Normal 5 3 2 2 2" xfId="2436"/>
    <cellStyle name="Normal 5 3 2 3" xfId="2437"/>
    <cellStyle name="Normal 5 3 2 4" xfId="2438"/>
    <cellStyle name="Normal 5 3 3" xfId="2439"/>
    <cellStyle name="Normal 5 3 3 2" xfId="2440"/>
    <cellStyle name="Normal 5 4" xfId="2441"/>
    <cellStyle name="Normal 5 4 2" xfId="2442"/>
    <cellStyle name="Normal 5 4 2 2" xfId="2443"/>
    <cellStyle name="Normal 5 5" xfId="2444"/>
    <cellStyle name="Normal 5 5 2" xfId="2445"/>
    <cellStyle name="Normal 5 5 2 2" xfId="2446"/>
    <cellStyle name="Normal 5 6" xfId="2447"/>
    <cellStyle name="Normal 5 7" xfId="2448"/>
    <cellStyle name="Normal 5 8" xfId="2449"/>
    <cellStyle name="Normal 5 8 2" xfId="2450"/>
    <cellStyle name="Normal 5 8 2 2" xfId="2451"/>
    <cellStyle name="Normal 5 8 3" xfId="2452"/>
    <cellStyle name="Normal 5 8 4" xfId="2453"/>
    <cellStyle name="Normal 5 9" xfId="2454"/>
    <cellStyle name="Normal 5 9 2" xfId="2455"/>
    <cellStyle name="Normal 5 9 2 2" xfId="2456"/>
    <cellStyle name="Normal 5 9 3" xfId="2457"/>
    <cellStyle name="Normal 5 9 4" xfId="2458"/>
    <cellStyle name="Normal 6" xfId="2459"/>
    <cellStyle name="Normal 6 2" xfId="2460"/>
    <cellStyle name="Normal 6 2 2" xfId="2461"/>
    <cellStyle name="Normal 6 3" xfId="2462"/>
    <cellStyle name="Normal 6 3 2" xfId="2463"/>
    <cellStyle name="Normal 6 3 3" xfId="2464"/>
    <cellStyle name="Normal 6 4" xfId="2465"/>
    <cellStyle name="Normal 6 5" xfId="2466"/>
    <cellStyle name="Normal 6 6" xfId="2467"/>
    <cellStyle name="Normal 7" xfId="2468"/>
    <cellStyle name="Normal 7 2" xfId="2469"/>
    <cellStyle name="Normal 7 2 2" xfId="2470"/>
    <cellStyle name="Normal 7 2 2 2" xfId="2471"/>
    <cellStyle name="Normal 7 3" xfId="2472"/>
    <cellStyle name="Normal 7 4" xfId="2473"/>
    <cellStyle name="Normal 7 5" xfId="2474"/>
    <cellStyle name="Normal 7 6" xfId="2475"/>
    <cellStyle name="Normal 8" xfId="2476"/>
    <cellStyle name="Normal 8 2" xfId="2477"/>
    <cellStyle name="Normal 8 3" xfId="2478"/>
    <cellStyle name="Normal 8 4" xfId="2479"/>
    <cellStyle name="Normal 8 5" xfId="2480"/>
    <cellStyle name="Normal 8 6" xfId="2481"/>
    <cellStyle name="Normal 8 6 2" xfId="2482"/>
    <cellStyle name="Normal 9" xfId="2483"/>
    <cellStyle name="Normal 9 2" xfId="2484"/>
    <cellStyle name="Normal 9 2 2" xfId="2485"/>
    <cellStyle name="Normal 9 3" xfId="2486"/>
    <cellStyle name="Normal 9 3 2" xfId="2487"/>
    <cellStyle name="Normal 9 4" xfId="2488"/>
    <cellStyle name="Normal 9 4 2" xfId="2489"/>
    <cellStyle name="Normal 9 5" xfId="2490"/>
    <cellStyle name="Normal 9 5 2" xfId="2491"/>
    <cellStyle name="Normal 9 5 2 2" xfId="2492"/>
    <cellStyle name="Normal 9 6" xfId="2493"/>
    <cellStyle name="Note 10" xfId="2494"/>
    <cellStyle name="Note 11" xfId="2495"/>
    <cellStyle name="Note 12" xfId="2496"/>
    <cellStyle name="Note 13" xfId="2497"/>
    <cellStyle name="Note 14" xfId="2498"/>
    <cellStyle name="Note 15" xfId="2499"/>
    <cellStyle name="Note 2" xfId="2500"/>
    <cellStyle name="Note 2 2" xfId="2501"/>
    <cellStyle name="Note 2 2 2" xfId="2502"/>
    <cellStyle name="Note 2 2 2 2" xfId="2503"/>
    <cellStyle name="Note 2 2 3" xfId="2504"/>
    <cellStyle name="Note 2 2 3 2" xfId="2505"/>
    <cellStyle name="Note 2 2 3 3" xfId="2506"/>
    <cellStyle name="Note 2 2 3 3 2" xfId="2507"/>
    <cellStyle name="Note 2 2 3 4" xfId="2508"/>
    <cellStyle name="Note 2 2 3 5" xfId="2509"/>
    <cellStyle name="Note 2 2 4" xfId="2510"/>
    <cellStyle name="Note 2 2 5" xfId="2511"/>
    <cellStyle name="Note 2 2 6" xfId="2512"/>
    <cellStyle name="Note 2 2 7" xfId="2513"/>
    <cellStyle name="Note 2 2 8" xfId="2514"/>
    <cellStyle name="Note 2 2 9" xfId="2515"/>
    <cellStyle name="Note 2 2 9 2" xfId="2516"/>
    <cellStyle name="Note 2 3" xfId="2517"/>
    <cellStyle name="Note 2 3 2" xfId="2518"/>
    <cellStyle name="Note 2 4" xfId="2519"/>
    <cellStyle name="Note 2 4 2" xfId="2520"/>
    <cellStyle name="Note 2 5" xfId="2521"/>
    <cellStyle name="Note 2 5 2" xfId="2522"/>
    <cellStyle name="Note 2 6" xfId="2523"/>
    <cellStyle name="Note 2 7" xfId="2524"/>
    <cellStyle name="Note 2 8" xfId="2525"/>
    <cellStyle name="Note 2 9" xfId="2526"/>
    <cellStyle name="Note 3" xfId="2527"/>
    <cellStyle name="Note 3 2" xfId="2528"/>
    <cellStyle name="Note 3 3" xfId="2529"/>
    <cellStyle name="Note 3 4" xfId="2530"/>
    <cellStyle name="Note 3 5" xfId="2531"/>
    <cellStyle name="Note 4" xfId="2532"/>
    <cellStyle name="Note 4 2" xfId="2533"/>
    <cellStyle name="Note 4 3" xfId="2534"/>
    <cellStyle name="Note 4 4" xfId="2535"/>
    <cellStyle name="Note 4 5" xfId="2536"/>
    <cellStyle name="Note 5" xfId="2537"/>
    <cellStyle name="Note 5 2" xfId="2538"/>
    <cellStyle name="Note 5 3" xfId="2539"/>
    <cellStyle name="Note 5 4" xfId="2540"/>
    <cellStyle name="Note 5 5" xfId="2541"/>
    <cellStyle name="Note 6" xfId="2542"/>
    <cellStyle name="Note 6 2" xfId="2543"/>
    <cellStyle name="Note 6 3" xfId="2544"/>
    <cellStyle name="Note 6 4" xfId="2545"/>
    <cellStyle name="Note 6 5" xfId="2546"/>
    <cellStyle name="Note 7" xfId="2547"/>
    <cellStyle name="Note 7 2" xfId="2548"/>
    <cellStyle name="Note 7 3" xfId="2549"/>
    <cellStyle name="Note 7 4" xfId="2550"/>
    <cellStyle name="Note 7 5" xfId="2551"/>
    <cellStyle name="Note 8" xfId="2552"/>
    <cellStyle name="Note 8 2" xfId="2553"/>
    <cellStyle name="Note 8 3" xfId="2554"/>
    <cellStyle name="Note 8 4" xfId="2555"/>
    <cellStyle name="Note 8 5" xfId="2556"/>
    <cellStyle name="Note 9" xfId="2557"/>
    <cellStyle name="Note 9 2" xfId="2558"/>
    <cellStyle name="Note 9 3" xfId="2559"/>
    <cellStyle name="Note 9 4" xfId="2560"/>
    <cellStyle name="Note 9 5" xfId="2561"/>
    <cellStyle name="Org" xfId="2562"/>
    <cellStyle name="Org 10" xfId="2563"/>
    <cellStyle name="Org 10 2" xfId="2564"/>
    <cellStyle name="Org 10 2 2" xfId="2565"/>
    <cellStyle name="Org 10 3" xfId="2566"/>
    <cellStyle name="Org 11" xfId="2567"/>
    <cellStyle name="Org 11 2" xfId="2568"/>
    <cellStyle name="Org 11 2 2" xfId="2569"/>
    <cellStyle name="Org 11 3" xfId="2570"/>
    <cellStyle name="Org 12" xfId="2571"/>
    <cellStyle name="Org 12 2" xfId="2572"/>
    <cellStyle name="Org 12 2 2" xfId="2573"/>
    <cellStyle name="Org 12 3" xfId="2574"/>
    <cellStyle name="Org 13" xfId="2575"/>
    <cellStyle name="Org 13 2" xfId="2576"/>
    <cellStyle name="Org 13 2 2" xfId="2577"/>
    <cellStyle name="Org 13 3" xfId="2578"/>
    <cellStyle name="Org 14" xfId="2579"/>
    <cellStyle name="Org 14 2" xfId="2580"/>
    <cellStyle name="Org 14 2 2" xfId="2581"/>
    <cellStyle name="Org 14 3" xfId="2582"/>
    <cellStyle name="Org 15" xfId="2583"/>
    <cellStyle name="Org 15 2" xfId="2584"/>
    <cellStyle name="Org 15 2 2" xfId="2585"/>
    <cellStyle name="Org 15 3" xfId="2586"/>
    <cellStyle name="Org 2" xfId="2587"/>
    <cellStyle name="Org 2 2" xfId="2588"/>
    <cellStyle name="Org 2 2 2" xfId="2589"/>
    <cellStyle name="Org 2 3" xfId="2590"/>
    <cellStyle name="Org 3" xfId="2591"/>
    <cellStyle name="Org 3 2" xfId="2592"/>
    <cellStyle name="Org 3 2 2" xfId="2593"/>
    <cellStyle name="Org 3 3" xfId="2594"/>
    <cellStyle name="Org 4" xfId="2595"/>
    <cellStyle name="Org 4 2" xfId="2596"/>
    <cellStyle name="Org 4 2 2" xfId="2597"/>
    <cellStyle name="Org 4 3" xfId="2598"/>
    <cellStyle name="Org 5" xfId="2599"/>
    <cellStyle name="Org 5 2" xfId="2600"/>
    <cellStyle name="Org 5 2 2" xfId="2601"/>
    <cellStyle name="Org 5 3" xfId="2602"/>
    <cellStyle name="Org 6" xfId="2603"/>
    <cellStyle name="Org 6 2" xfId="2604"/>
    <cellStyle name="Org 6 2 2" xfId="2605"/>
    <cellStyle name="Org 6 3" xfId="2606"/>
    <cellStyle name="Org 7" xfId="2607"/>
    <cellStyle name="Org 7 2" xfId="2608"/>
    <cellStyle name="Org 7 2 2" xfId="2609"/>
    <cellStyle name="Org 7 3" xfId="2610"/>
    <cellStyle name="Org 8" xfId="2611"/>
    <cellStyle name="Org 8 2" xfId="2612"/>
    <cellStyle name="Org 8 2 2" xfId="2613"/>
    <cellStyle name="Org 8 3" xfId="2614"/>
    <cellStyle name="Org 9" xfId="2615"/>
    <cellStyle name="Org 9 2" xfId="2616"/>
    <cellStyle name="Org 9 2 2" xfId="2617"/>
    <cellStyle name="Org 9 3" xfId="2618"/>
    <cellStyle name="Output 10" xfId="2619"/>
    <cellStyle name="Output 11" xfId="2620"/>
    <cellStyle name="Output 12" xfId="2621"/>
    <cellStyle name="Output 13" xfId="2622"/>
    <cellStyle name="Output 14" xfId="2623"/>
    <cellStyle name="Output 15" xfId="2624"/>
    <cellStyle name="Output 2" xfId="2625"/>
    <cellStyle name="Output 2 10" xfId="2626"/>
    <cellStyle name="Output 2 2" xfId="2627"/>
    <cellStyle name="Output 2 2 2" xfId="2628"/>
    <cellStyle name="Output 2 2 3" xfId="2629"/>
    <cellStyle name="Output 2 2 4" xfId="2630"/>
    <cellStyle name="Output 2 2 5" xfId="2631"/>
    <cellStyle name="Output 2 2 6" xfId="2632"/>
    <cellStyle name="Output 2 2 7" xfId="2633"/>
    <cellStyle name="Output 2 2 8" xfId="2634"/>
    <cellStyle name="Output 2 3" xfId="2635"/>
    <cellStyle name="Output 2 3 2" xfId="2636"/>
    <cellStyle name="Output 2 4" xfId="2637"/>
    <cellStyle name="Output 2 4 2" xfId="2638"/>
    <cellStyle name="Output 2 5" xfId="2639"/>
    <cellStyle name="Output 2 5 2" xfId="2640"/>
    <cellStyle name="Output 2 6" xfId="2641"/>
    <cellStyle name="Output 2 7" xfId="2642"/>
    <cellStyle name="Output 2 8" xfId="2643"/>
    <cellStyle name="Output 2 9" xfId="2644"/>
    <cellStyle name="Output 3" xfId="2645"/>
    <cellStyle name="Output 3 2" xfId="2646"/>
    <cellStyle name="Output 3 3" xfId="2647"/>
    <cellStyle name="Output 3 4" xfId="2648"/>
    <cellStyle name="Output 3 5" xfId="2649"/>
    <cellStyle name="Output 4" xfId="2650"/>
    <cellStyle name="Output 4 2" xfId="2651"/>
    <cellStyle name="Output 4 3" xfId="2652"/>
    <cellStyle name="Output 4 4" xfId="2653"/>
    <cellStyle name="Output 4 5" xfId="2654"/>
    <cellStyle name="Output 5" xfId="2655"/>
    <cellStyle name="Output 5 2" xfId="2656"/>
    <cellStyle name="Output 5 3" xfId="2657"/>
    <cellStyle name="Output 5 4" xfId="2658"/>
    <cellStyle name="Output 5 5" xfId="2659"/>
    <cellStyle name="Output 6" xfId="2660"/>
    <cellStyle name="Output 6 2" xfId="2661"/>
    <cellStyle name="Output 6 3" xfId="2662"/>
    <cellStyle name="Output 6 4" xfId="2663"/>
    <cellStyle name="Output 6 5" xfId="2664"/>
    <cellStyle name="Output 7" xfId="2665"/>
    <cellStyle name="Output 7 2" xfId="2666"/>
    <cellStyle name="Output 7 3" xfId="2667"/>
    <cellStyle name="Output 7 4" xfId="2668"/>
    <cellStyle name="Output 7 5" xfId="2669"/>
    <cellStyle name="Output 8" xfId="2670"/>
    <cellStyle name="Output 8 2" xfId="2671"/>
    <cellStyle name="Output 8 3" xfId="2672"/>
    <cellStyle name="Output 8 4" xfId="2673"/>
    <cellStyle name="Output 8 5" xfId="2674"/>
    <cellStyle name="Output 9" xfId="2675"/>
    <cellStyle name="Output 9 2" xfId="2676"/>
    <cellStyle name="Output 9 3" xfId="2677"/>
    <cellStyle name="Output 9 4" xfId="2678"/>
    <cellStyle name="Output 9 5" xfId="2679"/>
    <cellStyle name="Percent 10" xfId="2680"/>
    <cellStyle name="Percent 11" xfId="2681"/>
    <cellStyle name="Percent 12" xfId="2682"/>
    <cellStyle name="Percent 13" xfId="2683"/>
    <cellStyle name="Percent 14" xfId="2684"/>
    <cellStyle name="Percent 15" xfId="2685"/>
    <cellStyle name="Percent 15 2" xfId="2686"/>
    <cellStyle name="Percent 15 3" xfId="2687"/>
    <cellStyle name="Percent 16" xfId="2688"/>
    <cellStyle name="Percent 16 2" xfId="2689"/>
    <cellStyle name="Percent 2" xfId="2690"/>
    <cellStyle name="Percent 2 10" xfId="2691"/>
    <cellStyle name="Percent 2 11" xfId="2692"/>
    <cellStyle name="Percent 2 12" xfId="2693"/>
    <cellStyle name="Percent 2 13" xfId="2694"/>
    <cellStyle name="Percent 2 14" xfId="2695"/>
    <cellStyle name="Percent 2 15" xfId="2696"/>
    <cellStyle name="Percent 2 2" xfId="2697"/>
    <cellStyle name="Percent 2 2 2" xfId="2698"/>
    <cellStyle name="Percent 2 3" xfId="2699"/>
    <cellStyle name="Percent 2 3 2" xfId="2700"/>
    <cellStyle name="Percent 2 4" xfId="2701"/>
    <cellStyle name="Percent 2 4 2" xfId="2702"/>
    <cellStyle name="Percent 2 5" xfId="2703"/>
    <cellStyle name="Percent 2 5 2" xfId="2704"/>
    <cellStyle name="Percent 2 6" xfId="2705"/>
    <cellStyle name="Percent 2 7" xfId="2706"/>
    <cellStyle name="Percent 2 8" xfId="2707"/>
    <cellStyle name="Percent 2 9" xfId="2708"/>
    <cellStyle name="Percent 3" xfId="2709"/>
    <cellStyle name="Percent 3 2" xfId="2710"/>
    <cellStyle name="Percent 3 2 2" xfId="2711"/>
    <cellStyle name="Percent 3 3" xfId="2712"/>
    <cellStyle name="Percent 3 3 2" xfId="2713"/>
    <cellStyle name="Percent 3 3 2 2" xfId="2714"/>
    <cellStyle name="Percent 3 4" xfId="2715"/>
    <cellStyle name="Percent 3 5" xfId="2716"/>
    <cellStyle name="Percent 3 6" xfId="2717"/>
    <cellStyle name="Percent 4" xfId="2718"/>
    <cellStyle name="Percent 4 2" xfId="2719"/>
    <cellStyle name="Percent 4 3" xfId="2720"/>
    <cellStyle name="Percent 4 4" xfId="2721"/>
    <cellStyle name="Percent 4 5" xfId="2722"/>
    <cellStyle name="Percent 4 6" xfId="2723"/>
    <cellStyle name="Percent 4 6 2" xfId="2724"/>
    <cellStyle name="Percent 5" xfId="2725"/>
    <cellStyle name="Percent 5 2" xfId="2726"/>
    <cellStyle name="Percent 5 3" xfId="2727"/>
    <cellStyle name="Percent 5 4" xfId="2728"/>
    <cellStyle name="Percent 5 5" xfId="2729"/>
    <cellStyle name="Percent 6" xfId="2730"/>
    <cellStyle name="Percent 6 2" xfId="2731"/>
    <cellStyle name="Percent 6 3" xfId="2732"/>
    <cellStyle name="Percent 6 4" xfId="2733"/>
    <cellStyle name="Percent 6 5" xfId="2734"/>
    <cellStyle name="Percent 7" xfId="2735"/>
    <cellStyle name="Percent 7 2" xfId="2736"/>
    <cellStyle name="Percent 7 3" xfId="2737"/>
    <cellStyle name="Percent 7 4" xfId="2738"/>
    <cellStyle name="Percent 7 5" xfId="2739"/>
    <cellStyle name="Percent 8" xfId="2740"/>
    <cellStyle name="Percent 8 2" xfId="2741"/>
    <cellStyle name="Percent 8 3" xfId="2742"/>
    <cellStyle name="Percent 8 4" xfId="2743"/>
    <cellStyle name="Percent 8 5" xfId="2744"/>
    <cellStyle name="Percent 9" xfId="2745"/>
    <cellStyle name="Percent 9 2" xfId="2746"/>
    <cellStyle name="Percent 9 3" xfId="2747"/>
    <cellStyle name="Percent 9 4" xfId="2748"/>
    <cellStyle name="Percent 9 5" xfId="2749"/>
    <cellStyle name="Phone" xfId="2750"/>
    <cellStyle name="Project" xfId="2751"/>
    <cellStyle name="Project 10" xfId="2752"/>
    <cellStyle name="Project 10 2" xfId="2753"/>
    <cellStyle name="Project 10 2 2" xfId="2754"/>
    <cellStyle name="Project 10 3" xfId="2755"/>
    <cellStyle name="Project 11" xfId="2756"/>
    <cellStyle name="Project 11 2" xfId="2757"/>
    <cellStyle name="Project 11 2 2" xfId="2758"/>
    <cellStyle name="Project 11 3" xfId="2759"/>
    <cellStyle name="Project 12" xfId="2760"/>
    <cellStyle name="Project 12 2" xfId="2761"/>
    <cellStyle name="Project 12 2 2" xfId="2762"/>
    <cellStyle name="Project 12 3" xfId="2763"/>
    <cellStyle name="Project 13" xfId="2764"/>
    <cellStyle name="Project 13 2" xfId="2765"/>
    <cellStyle name="Project 13 2 2" xfId="2766"/>
    <cellStyle name="Project 13 3" xfId="2767"/>
    <cellStyle name="Project 14" xfId="2768"/>
    <cellStyle name="Project 14 2" xfId="2769"/>
    <cellStyle name="Project 14 2 2" xfId="2770"/>
    <cellStyle name="Project 14 3" xfId="2771"/>
    <cellStyle name="Project 15" xfId="2772"/>
    <cellStyle name="Project 15 2" xfId="2773"/>
    <cellStyle name="Project 15 2 2" xfId="2774"/>
    <cellStyle name="Project 15 3" xfId="2775"/>
    <cellStyle name="Project 2" xfId="2776"/>
    <cellStyle name="Project 2 2" xfId="2777"/>
    <cellStyle name="Project 2 2 2" xfId="2778"/>
    <cellStyle name="Project 2 3" xfId="2779"/>
    <cellStyle name="Project 3" xfId="2780"/>
    <cellStyle name="Project 3 2" xfId="2781"/>
    <cellStyle name="Project 3 2 2" xfId="2782"/>
    <cellStyle name="Project 3 3" xfId="2783"/>
    <cellStyle name="Project 4" xfId="2784"/>
    <cellStyle name="Project 4 2" xfId="2785"/>
    <cellStyle name="Project 4 2 2" xfId="2786"/>
    <cellStyle name="Project 4 3" xfId="2787"/>
    <cellStyle name="Project 5" xfId="2788"/>
    <cellStyle name="Project 5 2" xfId="2789"/>
    <cellStyle name="Project 5 2 2" xfId="2790"/>
    <cellStyle name="Project 5 3" xfId="2791"/>
    <cellStyle name="Project 6" xfId="2792"/>
    <cellStyle name="Project 6 2" xfId="2793"/>
    <cellStyle name="Project 6 2 2" xfId="2794"/>
    <cellStyle name="Project 6 3" xfId="2795"/>
    <cellStyle name="Project 7" xfId="2796"/>
    <cellStyle name="Project 7 2" xfId="2797"/>
    <cellStyle name="Project 7 2 2" xfId="2798"/>
    <cellStyle name="Project 7 3" xfId="2799"/>
    <cellStyle name="Project 8" xfId="2800"/>
    <cellStyle name="Project 8 2" xfId="2801"/>
    <cellStyle name="Project 8 2 2" xfId="2802"/>
    <cellStyle name="Project 8 3" xfId="2803"/>
    <cellStyle name="Project 9" xfId="2804"/>
    <cellStyle name="Project 9 2" xfId="2805"/>
    <cellStyle name="Project 9 2 2" xfId="2806"/>
    <cellStyle name="Project 9 3" xfId="2807"/>
    <cellStyle name="Subtotal" xfId="2808"/>
    <cellStyle name="t" xfId="2809"/>
    <cellStyle name="task" xfId="2810"/>
    <cellStyle name="task 10" xfId="2811"/>
    <cellStyle name="task 10 2" xfId="2812"/>
    <cellStyle name="task 10 2 2" xfId="2813"/>
    <cellStyle name="task 10 3" xfId="2814"/>
    <cellStyle name="task 11" xfId="2815"/>
    <cellStyle name="task 11 2" xfId="2816"/>
    <cellStyle name="task 11 2 2" xfId="2817"/>
    <cellStyle name="task 11 3" xfId="2818"/>
    <cellStyle name="task 12" xfId="2819"/>
    <cellStyle name="task 12 2" xfId="2820"/>
    <cellStyle name="task 12 2 2" xfId="2821"/>
    <cellStyle name="task 12 3" xfId="2822"/>
    <cellStyle name="task 13" xfId="2823"/>
    <cellStyle name="task 13 2" xfId="2824"/>
    <cellStyle name="task 13 2 2" xfId="2825"/>
    <cellStyle name="task 13 3" xfId="2826"/>
    <cellStyle name="task 14" xfId="2827"/>
    <cellStyle name="task 14 2" xfId="2828"/>
    <cellStyle name="task 14 2 2" xfId="2829"/>
    <cellStyle name="task 14 3" xfId="2830"/>
    <cellStyle name="task 15" xfId="2831"/>
    <cellStyle name="task 15 2" xfId="2832"/>
    <cellStyle name="task 15 2 2" xfId="2833"/>
    <cellStyle name="task 15 3" xfId="2834"/>
    <cellStyle name="task 2" xfId="2835"/>
    <cellStyle name="task 2 2" xfId="2836"/>
    <cellStyle name="task 2 2 2" xfId="2837"/>
    <cellStyle name="task 2 3" xfId="2838"/>
    <cellStyle name="task 3" xfId="2839"/>
    <cellStyle name="task 3 2" xfId="2840"/>
    <cellStyle name="task 3 2 2" xfId="2841"/>
    <cellStyle name="task 3 3" xfId="2842"/>
    <cellStyle name="task 4" xfId="2843"/>
    <cellStyle name="task 4 2" xfId="2844"/>
    <cellStyle name="task 4 2 2" xfId="2845"/>
    <cellStyle name="task 4 3" xfId="2846"/>
    <cellStyle name="task 5" xfId="2847"/>
    <cellStyle name="task 5 2" xfId="2848"/>
    <cellStyle name="task 5 2 2" xfId="2849"/>
    <cellStyle name="task 5 3" xfId="2850"/>
    <cellStyle name="task 6" xfId="2851"/>
    <cellStyle name="task 6 2" xfId="2852"/>
    <cellStyle name="task 6 2 2" xfId="2853"/>
    <cellStyle name="task 6 3" xfId="2854"/>
    <cellStyle name="task 7" xfId="2855"/>
    <cellStyle name="task 7 2" xfId="2856"/>
    <cellStyle name="task 7 2 2" xfId="2857"/>
    <cellStyle name="task 7 3" xfId="2858"/>
    <cellStyle name="task 8" xfId="2859"/>
    <cellStyle name="task 8 2" xfId="2860"/>
    <cellStyle name="task 8 2 2" xfId="2861"/>
    <cellStyle name="task 8 3" xfId="2862"/>
    <cellStyle name="task 9" xfId="2863"/>
    <cellStyle name="task 9 2" xfId="2864"/>
    <cellStyle name="task 9 2 2" xfId="2865"/>
    <cellStyle name="task 9 3" xfId="2866"/>
    <cellStyle name="Title 10" xfId="2867"/>
    <cellStyle name="Title 11" xfId="2868"/>
    <cellStyle name="Title 12" xfId="2869"/>
    <cellStyle name="Title 13" xfId="2870"/>
    <cellStyle name="Title 14" xfId="2871"/>
    <cellStyle name="Title 15" xfId="2872"/>
    <cellStyle name="Title 2" xfId="2873"/>
    <cellStyle name="Title 2 2" xfId="2874"/>
    <cellStyle name="Title 2 2 2" xfId="2875"/>
    <cellStyle name="Title 2 3" xfId="2876"/>
    <cellStyle name="Title 2 4" xfId="2877"/>
    <cellStyle name="Title 2 5" xfId="2878"/>
    <cellStyle name="Title 2 6" xfId="2879"/>
    <cellStyle name="Title 3" xfId="2880"/>
    <cellStyle name="Title 3 2" xfId="2881"/>
    <cellStyle name="Title 3 3" xfId="2882"/>
    <cellStyle name="Title 3 4" xfId="2883"/>
    <cellStyle name="Title 3 5" xfId="2884"/>
    <cellStyle name="Title 4" xfId="2885"/>
    <cellStyle name="Title 4 2" xfId="2886"/>
    <cellStyle name="Title 4 3" xfId="2887"/>
    <cellStyle name="Title 4 4" xfId="2888"/>
    <cellStyle name="Title 4 5" xfId="2889"/>
    <cellStyle name="Title 5" xfId="2890"/>
    <cellStyle name="Title 5 2" xfId="2891"/>
    <cellStyle name="Title 5 3" xfId="2892"/>
    <cellStyle name="Title 5 4" xfId="2893"/>
    <cellStyle name="Title 5 5" xfId="2894"/>
    <cellStyle name="Title 6" xfId="2895"/>
    <cellStyle name="Title 6 2" xfId="2896"/>
    <cellStyle name="Title 6 3" xfId="2897"/>
    <cellStyle name="Title 6 4" xfId="2898"/>
    <cellStyle name="Title 6 5" xfId="2899"/>
    <cellStyle name="Title 7" xfId="2900"/>
    <cellStyle name="Title 7 2" xfId="2901"/>
    <cellStyle name="Title 7 3" xfId="2902"/>
    <cellStyle name="Title 7 4" xfId="2903"/>
    <cellStyle name="Title 7 5" xfId="2904"/>
    <cellStyle name="Title 8" xfId="2905"/>
    <cellStyle name="Title 8 2" xfId="2906"/>
    <cellStyle name="Title 8 3" xfId="2907"/>
    <cellStyle name="Title 8 4" xfId="2908"/>
    <cellStyle name="Title 8 5" xfId="2909"/>
    <cellStyle name="Title 9" xfId="2910"/>
    <cellStyle name="Title 9 2" xfId="2911"/>
    <cellStyle name="Title 9 3" xfId="2912"/>
    <cellStyle name="Title 9 4" xfId="2913"/>
    <cellStyle name="Title 9 5" xfId="2914"/>
    <cellStyle name="Total 10" xfId="2915"/>
    <cellStyle name="Total 11" xfId="2916"/>
    <cellStyle name="Total 12" xfId="2917"/>
    <cellStyle name="Total 13" xfId="2918"/>
    <cellStyle name="Total 14" xfId="2919"/>
    <cellStyle name="Total 15" xfId="2920"/>
    <cellStyle name="Total 2" xfId="2921"/>
    <cellStyle name="Total 2 10" xfId="2922"/>
    <cellStyle name="Total 2 2" xfId="2923"/>
    <cellStyle name="Total 2 2 2" xfId="2924"/>
    <cellStyle name="Total 2 2 3" xfId="2925"/>
    <cellStyle name="Total 2 2 4" xfId="2926"/>
    <cellStyle name="Total 2 2 5" xfId="2927"/>
    <cellStyle name="Total 2 2 6" xfId="2928"/>
    <cellStyle name="Total 2 2 7" xfId="2929"/>
    <cellStyle name="Total 2 2 8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7" xfId="2938"/>
    <cellStyle name="Total 2 8" xfId="2939"/>
    <cellStyle name="Total 2 9" xfId="2940"/>
    <cellStyle name="Total 3" xfId="2941"/>
    <cellStyle name="Total 3 2" xfId="2942"/>
    <cellStyle name="Total 3 3" xfId="2943"/>
    <cellStyle name="Total 3 4" xfId="2944"/>
    <cellStyle name="Total 3 5" xfId="2945"/>
    <cellStyle name="Total 3 6" xfId="2946"/>
    <cellStyle name="Total 4" xfId="2947"/>
    <cellStyle name="Total 4 2" xfId="2948"/>
    <cellStyle name="Total 4 3" xfId="2949"/>
    <cellStyle name="Total 4 4" xfId="2950"/>
    <cellStyle name="Total 4 5" xfId="2951"/>
    <cellStyle name="Total 5" xfId="2952"/>
    <cellStyle name="Total 5 2" xfId="2953"/>
    <cellStyle name="Total 5 3" xfId="2954"/>
    <cellStyle name="Total 5 4" xfId="2955"/>
    <cellStyle name="Total 5 5" xfId="2956"/>
    <cellStyle name="Total 6" xfId="2957"/>
    <cellStyle name="Total 6 2" xfId="2958"/>
    <cellStyle name="Total 6 3" xfId="2959"/>
    <cellStyle name="Total 6 4" xfId="2960"/>
    <cellStyle name="Total 6 5" xfId="2961"/>
    <cellStyle name="Total 7" xfId="2962"/>
    <cellStyle name="Total 7 2" xfId="2963"/>
    <cellStyle name="Total 7 3" xfId="2964"/>
    <cellStyle name="Total 7 4" xfId="2965"/>
    <cellStyle name="Total 7 5" xfId="2966"/>
    <cellStyle name="Total 8" xfId="2967"/>
    <cellStyle name="Total 8 2" xfId="2968"/>
    <cellStyle name="Total 8 3" xfId="2969"/>
    <cellStyle name="Total 8 4" xfId="2970"/>
    <cellStyle name="Total 8 5" xfId="2971"/>
    <cellStyle name="Total 9" xfId="2972"/>
    <cellStyle name="Total 9 2" xfId="2973"/>
    <cellStyle name="Total 9 3" xfId="2974"/>
    <cellStyle name="Total 9 4" xfId="2975"/>
    <cellStyle name="Total 9 5" xfId="2976"/>
    <cellStyle name="w15" xfId="2977"/>
    <cellStyle name="Warning Text 10" xfId="2978"/>
    <cellStyle name="Warning Text 11" xfId="2979"/>
    <cellStyle name="Warning Text 12" xfId="2980"/>
    <cellStyle name="Warning Text 13" xfId="2981"/>
    <cellStyle name="Warning Text 14" xfId="2982"/>
    <cellStyle name="Warning Text 15" xfId="2983"/>
    <cellStyle name="Warning Text 2" xfId="2984"/>
    <cellStyle name="Warning Text 2 2" xfId="2985"/>
    <cellStyle name="Warning Text 2 3" xfId="2986"/>
    <cellStyle name="Warning Text 2 4" xfId="2987"/>
    <cellStyle name="Warning Text 2 5" xfId="2988"/>
    <cellStyle name="Warning Text 2 6" xfId="2989"/>
    <cellStyle name="Warning Text 3" xfId="2990"/>
    <cellStyle name="Warning Text 3 2" xfId="2991"/>
    <cellStyle name="Warning Text 3 3" xfId="2992"/>
    <cellStyle name="Warning Text 3 4" xfId="2993"/>
    <cellStyle name="Warning Text 3 5" xfId="2994"/>
    <cellStyle name="Warning Text 4" xfId="2995"/>
    <cellStyle name="Warning Text 4 2" xfId="2996"/>
    <cellStyle name="Warning Text 4 3" xfId="2997"/>
    <cellStyle name="Warning Text 4 4" xfId="2998"/>
    <cellStyle name="Warning Text 4 5" xfId="2999"/>
    <cellStyle name="Warning Text 5" xfId="3000"/>
    <cellStyle name="Warning Text 5 2" xfId="3001"/>
    <cellStyle name="Warning Text 5 3" xfId="3002"/>
    <cellStyle name="Warning Text 5 4" xfId="3003"/>
    <cellStyle name="Warning Text 5 5" xfId="3004"/>
    <cellStyle name="Warning Text 6" xfId="3005"/>
    <cellStyle name="Warning Text 6 2" xfId="3006"/>
    <cellStyle name="Warning Text 6 3" xfId="3007"/>
    <cellStyle name="Warning Text 6 4" xfId="3008"/>
    <cellStyle name="Warning Text 6 5" xfId="3009"/>
    <cellStyle name="Warning Text 7" xfId="3010"/>
    <cellStyle name="Warning Text 7 2" xfId="3011"/>
    <cellStyle name="Warning Text 7 3" xfId="3012"/>
    <cellStyle name="Warning Text 7 4" xfId="3013"/>
    <cellStyle name="Warning Text 7 5" xfId="3014"/>
    <cellStyle name="Warning Text 8" xfId="3015"/>
    <cellStyle name="Warning Text 8 2" xfId="3016"/>
    <cellStyle name="Warning Text 8 3" xfId="3017"/>
    <cellStyle name="Warning Text 8 4" xfId="3018"/>
    <cellStyle name="Warning Text 8 5" xfId="3019"/>
    <cellStyle name="Warning Text 9" xfId="3020"/>
    <cellStyle name="Warning Text 9 2" xfId="3021"/>
    <cellStyle name="Warning Text 9 3" xfId="3022"/>
    <cellStyle name="Warning Text 9 4" xfId="3023"/>
    <cellStyle name="Warning Text 9 5" xfId="3024"/>
    <cellStyle name="Normal 17 4" xfId="3025"/>
    <cellStyle name="Comma 16 5" xfId="3026"/>
    <cellStyle name="Normal 3 2 9" xfId="3027"/>
    <cellStyle name="Normal 3 2 2 8" xfId="3028"/>
    <cellStyle name="Normal 3 2 2 2 6" xfId="3029"/>
    <cellStyle name="Normal 3 2 2 2 2 5" xfId="3030"/>
    <cellStyle name="Normal 3 2 2 3 5" xfId="3031"/>
    <cellStyle name="Normal 3 2 3 6" xfId="3032"/>
    <cellStyle name="Normal 3 2 3 2 5" xfId="3033"/>
    <cellStyle name="Normal 3 2 4 5" xfId="3034"/>
    <cellStyle name="Normal 3 4 7" xfId="3035"/>
    <cellStyle name="Normal 3 4 2 6" xfId="3036"/>
    <cellStyle name="Normal 3 4 2 2 5" xfId="3037"/>
    <cellStyle name="Normal 3 4 3 5" xfId="3038"/>
    <cellStyle name="Normal 3 5 6" xfId="3039"/>
    <cellStyle name="Normal 3 5 2 5" xfId="3040"/>
    <cellStyle name="Normal 3 6 5" xfId="3041"/>
    <cellStyle name="Normal 3 7 5" xfId="3042"/>
    <cellStyle name="Normal 5 2 2 6" xfId="3043"/>
    <cellStyle name="Normal 5 2 2 2 5" xfId="3044"/>
    <cellStyle name="Normal 5 2 3 5" xfId="3045"/>
    <cellStyle name="Normal 5 3 2 5" xfId="3046"/>
    <cellStyle name="Percent 15 4" xfId="3047"/>
    <cellStyle name="Normal 2 16 5" xfId="3048"/>
    <cellStyle name="Normal 2 2 17 5" xfId="3049"/>
    <cellStyle name="Normal 3 2 2 4 5" xfId="3050"/>
    <cellStyle name="Normal 3 2 5 5" xfId="3051"/>
    <cellStyle name="Normal 4 2 3 5" xfId="3052"/>
    <cellStyle name="Normal 5 2 4 5" xfId="3053"/>
    <cellStyle name="Normal 5 8 5" xfId="3054"/>
    <cellStyle name="Normal 5 9 5" xfId="3055"/>
    <cellStyle name="Note 2 2 3 6" xfId="3056"/>
    <cellStyle name="Normal 18 3" xfId="3057"/>
    <cellStyle name="Normal 19 3" xfId="3058"/>
    <cellStyle name="Comma 17 4" xfId="3059"/>
    <cellStyle name="Percent 16 3" xfId="3060"/>
    <cellStyle name="Comma 2 2 2 3 3" xfId="3061"/>
    <cellStyle name="Comma 2 3 3 3" xfId="3062"/>
    <cellStyle name="Comma 3 2 3 3" xfId="3063"/>
    <cellStyle name="Comma 4 2 3 3" xfId="3064"/>
    <cellStyle name="Currency 2 5 2 3" xfId="3065"/>
    <cellStyle name="Currency 3 6 3" xfId="3066"/>
    <cellStyle name="Currency 3 4 2 3" xfId="3067"/>
    <cellStyle name="Currency 4 6 3" xfId="3068"/>
    <cellStyle name="Normal 2 16 2 3" xfId="3069"/>
    <cellStyle name="Normal 2 2 17 2 3" xfId="3070"/>
    <cellStyle name="Normal 3 8 3" xfId="3071"/>
    <cellStyle name="Normal 3 2 2 2 3 3" xfId="3072"/>
    <cellStyle name="Normal 3 2 2 2 2 2 3" xfId="3073"/>
    <cellStyle name="Normal 3 2 2 3 2 3" xfId="3074"/>
    <cellStyle name="Normal 3 2 2 4 2 3" xfId="3075"/>
    <cellStyle name="Normal 3 2 3 3 3" xfId="3076"/>
    <cellStyle name="Normal 3 2 3 2 2 3" xfId="3077"/>
    <cellStyle name="Normal 3 2 4 2 3" xfId="3078"/>
    <cellStyle name="Normal 3 2 5 2 3" xfId="3079"/>
    <cellStyle name="Normal 3 3 4 3" xfId="3080"/>
    <cellStyle name="Normal 3 4 4 3" xfId="3081"/>
    <cellStyle name="Normal 3 4 2 3 3" xfId="3082"/>
    <cellStyle name="Normal 3 4 2 2 2 3" xfId="3083"/>
    <cellStyle name="Normal 3 4 3 2 3" xfId="3084"/>
    <cellStyle name="Normal 3 5 3 3" xfId="3085"/>
    <cellStyle name="Normal 3 5 2 2 3" xfId="3086"/>
    <cellStyle name="Normal 3 6 2 3" xfId="3087"/>
    <cellStyle name="Normal 3 7 2 3" xfId="3088"/>
    <cellStyle name="Normal 4 2 4 3" xfId="3089"/>
    <cellStyle name="Normal 4 2 3 2 3" xfId="3090"/>
    <cellStyle name="Normal 5 10 3" xfId="3091"/>
    <cellStyle name="Normal 5 2 2 3 3" xfId="3092"/>
    <cellStyle name="Normal 5 2 2 2 2 3" xfId="3093"/>
    <cellStyle name="Normal 5 2 3 2 3" xfId="3094"/>
    <cellStyle name="Normal 5 2 4 2 3" xfId="3095"/>
    <cellStyle name="Normal 5 3 3 3" xfId="3096"/>
    <cellStyle name="Normal 5 3 2 2 3" xfId="3097"/>
    <cellStyle name="Normal 5 4 2 3" xfId="3098"/>
    <cellStyle name="Normal 5 5 2 3" xfId="3099"/>
    <cellStyle name="Normal 5 8 2 3" xfId="3100"/>
    <cellStyle name="Normal 5 9 2 3" xfId="3101"/>
    <cellStyle name="Normal 8 6 3" xfId="3102"/>
    <cellStyle name="Note 2 2 9 3" xfId="3103"/>
    <cellStyle name="Note 2 2 3 3 3" xfId="3104"/>
    <cellStyle name="Percent 4 6 3" xfId="3105"/>
    <cellStyle name="Normal 7 2 2 3" xfId="3106"/>
    <cellStyle name="Percent 3 3 2 3" xfId="3107"/>
    <cellStyle name="Normal 10 2 2 3" xfId="3108"/>
    <cellStyle name="Normal 9 5 2 3" xfId="3109"/>
    <cellStyle name="Normal 17 2 2" xfId="3110"/>
    <cellStyle name="Comma 16 3 2" xfId="3111"/>
    <cellStyle name="Normal 3 2 7 2" xfId="3112"/>
    <cellStyle name="Normal 3 2 2 6 2" xfId="3113"/>
    <cellStyle name="Normal 3 2 2 2 4 2" xfId="3114"/>
    <cellStyle name="Normal 3 2 2 2 2 3 2" xfId="3115"/>
    <cellStyle name="Normal 3 2 2 3 3 2" xfId="3116"/>
    <cellStyle name="Normal 3 2 3 4 2" xfId="3117"/>
    <cellStyle name="Normal 3 2 3 2 3 2" xfId="3118"/>
    <cellStyle name="Normal 3 2 4 3 2" xfId="3119"/>
    <cellStyle name="Normal 3 4 5 2" xfId="3120"/>
    <cellStyle name="Normal 3 4 2 4 2" xfId="3121"/>
    <cellStyle name="Normal 3 4 2 2 3 2" xfId="3122"/>
    <cellStyle name="Normal 3 4 3 3 2" xfId="3123"/>
    <cellStyle name="Normal 3 5 4 2" xfId="3124"/>
    <cellStyle name="Normal 3 5 2 3 2" xfId="3125"/>
    <cellStyle name="Normal 3 6 3 2" xfId="3126"/>
    <cellStyle name="Normal 3 7 3 2" xfId="3127"/>
    <cellStyle name="Normal 5 2 2 4 2" xfId="3128"/>
    <cellStyle name="Normal 5 2 2 2 3 2" xfId="3129"/>
    <cellStyle name="Normal 5 2 3 3 2" xfId="3130"/>
    <cellStyle name="Normal 5 3 2 3 2" xfId="3131"/>
    <cellStyle name="Percent 15 2 2" xfId="3132"/>
    <cellStyle name="Normal 2 16 3 2" xfId="3133"/>
    <cellStyle name="Normal 2 2 17 3 2" xfId="3134"/>
    <cellStyle name="Normal 3 2 2 4 3 2" xfId="3135"/>
    <cellStyle name="Normal 3 2 5 3 2" xfId="3136"/>
    <cellStyle name="Normal 4 2 3 3 2" xfId="3137"/>
    <cellStyle name="Normal 5 2 4 3 2" xfId="3138"/>
    <cellStyle name="Normal 5 8 3 2" xfId="3139"/>
    <cellStyle name="Normal 5 9 3 2" xfId="3140"/>
    <cellStyle name="Note 2 2 3 4 2" xfId="3141"/>
    <cellStyle name="Normal 18 2 2" xfId="3142"/>
    <cellStyle name="Normal 19 2 2" xfId="3143"/>
    <cellStyle name="Comma 17 2 2" xfId="3144"/>
    <cellStyle name="Percent 16 2 2" xfId="3145"/>
    <cellStyle name="Comma 2 2 2 3 2 2" xfId="3146"/>
    <cellStyle name="Comma 2 3 3 2 2" xfId="3147"/>
    <cellStyle name="Comma 3 2 3 2 2" xfId="3148"/>
    <cellStyle name="Comma 4 2 3 2 2" xfId="3149"/>
    <cellStyle name="Currency 2 5 2 2 2" xfId="3150"/>
    <cellStyle name="Currency 3 6 2 2" xfId="3151"/>
    <cellStyle name="Currency 3 4 2 2 2" xfId="3152"/>
    <cellStyle name="Currency 4 6 2 2" xfId="3153"/>
    <cellStyle name="Normal 2 16 2 2 2" xfId="3154"/>
    <cellStyle name="Normal 2 2 17 2 2 2" xfId="3155"/>
    <cellStyle name="Normal 3 8 2 2" xfId="3156"/>
    <cellStyle name="Normal 3 2 2 2 3 2 2" xfId="3157"/>
    <cellStyle name="Normal 3 2 2 2 2 2 2 2" xfId="3158"/>
    <cellStyle name="Normal 3 2 2 3 2 2 2" xfId="3159"/>
    <cellStyle name="Normal 3 2 2 4 2 2 2" xfId="3160"/>
    <cellStyle name="Normal 3 2 3 3 2 2" xfId="3161"/>
    <cellStyle name="Normal 3 2 3 2 2 2 2" xfId="3162"/>
    <cellStyle name="Normal 3 2 4 2 2 2" xfId="3163"/>
    <cellStyle name="Normal 3 2 5 2 2 2" xfId="3164"/>
    <cellStyle name="Normal 3 3 4 2 2" xfId="3165"/>
    <cellStyle name="Normal 3 4 4 2 2" xfId="3166"/>
    <cellStyle name="Normal 3 4 2 3 2 2" xfId="3167"/>
    <cellStyle name="Normal 3 4 2 2 2 2 2" xfId="3168"/>
    <cellStyle name="Normal 3 4 3 2 2 2" xfId="3169"/>
    <cellStyle name="Normal 3 5 3 2 2" xfId="3170"/>
    <cellStyle name="Normal 3 5 2 2 2 2" xfId="3171"/>
    <cellStyle name="Normal 3 6 2 2 2" xfId="3172"/>
    <cellStyle name="Normal 3 7 2 2 2" xfId="3173"/>
    <cellStyle name="Normal 4 2 4 2 2" xfId="3174"/>
    <cellStyle name="Normal 4 2 3 2 2 2" xfId="3175"/>
    <cellStyle name="Normal 5 10 2 2" xfId="3176"/>
    <cellStyle name="Normal 5 2 2 3 2 2" xfId="3177"/>
    <cellStyle name="Normal 5 2 2 2 2 2 2" xfId="3178"/>
    <cellStyle name="Normal 5 2 3 2 2 2" xfId="3179"/>
    <cellStyle name="Normal 5 2 4 2 2 2" xfId="3180"/>
    <cellStyle name="Normal 5 3 3 2 2" xfId="3181"/>
    <cellStyle name="Normal 5 3 2 2 2 2" xfId="3182"/>
    <cellStyle name="Normal 5 4 2 2 2" xfId="3183"/>
    <cellStyle name="Normal 5 5 2 2 2" xfId="3184"/>
    <cellStyle name="Normal 5 8 2 2 2" xfId="3185"/>
    <cellStyle name="Normal 5 9 2 2 2" xfId="3186"/>
    <cellStyle name="Normal 8 6 2 2" xfId="3187"/>
    <cellStyle name="Note 2 2 9 2 2" xfId="3188"/>
    <cellStyle name="Note 2 2 3 3 2 2" xfId="3189"/>
    <cellStyle name="Percent 4 6 2 2" xfId="3190"/>
    <cellStyle name="Normal 7 2 2 2 2" xfId="3191"/>
    <cellStyle name="Percent 3 3 2 2 2" xfId="3192"/>
    <cellStyle name="Normal 10 2 2 2 2" xfId="3193"/>
    <cellStyle name="Normal 9 5 2 2 2" xfId="3194"/>
    <cellStyle name="Normal 17 3 2" xfId="3195"/>
    <cellStyle name="Comma 16 4 2" xfId="3196"/>
    <cellStyle name="Normal 3 2 8 2" xfId="3197"/>
    <cellStyle name="Normal 3 2 2 7 2" xfId="3198"/>
    <cellStyle name="Normal 3 2 2 2 5 2" xfId="3199"/>
    <cellStyle name="Normal 3 2 2 2 2 4 2" xfId="3200"/>
    <cellStyle name="Normal 3 2 2 3 4 2" xfId="3201"/>
    <cellStyle name="Normal 3 2 3 5 2" xfId="3202"/>
    <cellStyle name="Normal 3 2 3 2 4 2" xfId="3203"/>
    <cellStyle name="Normal 3 2 4 4 2" xfId="3204"/>
    <cellStyle name="Normal 3 4 6 2" xfId="3205"/>
    <cellStyle name="Normal 3 4 2 5 2" xfId="3206"/>
    <cellStyle name="Normal 3 4 2 2 4 2" xfId="3207"/>
    <cellStyle name="Normal 3 4 3 4 2" xfId="3208"/>
    <cellStyle name="Normal 3 5 5 2" xfId="3209"/>
    <cellStyle name="Normal 3 5 2 4 2" xfId="3210"/>
    <cellStyle name="Normal 3 6 4 2" xfId="3211"/>
    <cellStyle name="Normal 3 7 4 2" xfId="3212"/>
    <cellStyle name="Normal 5 2 2 5 2" xfId="3213"/>
    <cellStyle name="Normal 5 2 2 2 4 2" xfId="3214"/>
    <cellStyle name="Normal 5 2 3 4 2" xfId="3215"/>
    <cellStyle name="Normal 5 3 2 4 2" xfId="3216"/>
    <cellStyle name="Percent 15 3 2" xfId="3217"/>
    <cellStyle name="Normal 2 16 4 2" xfId="3218"/>
    <cellStyle name="Normal 2 2 17 4 2" xfId="3219"/>
    <cellStyle name="Normal 3 2 2 4 4 2" xfId="3220"/>
    <cellStyle name="Normal 3 2 5 4 2" xfId="3221"/>
    <cellStyle name="Normal 4 2 3 4 2" xfId="3222"/>
    <cellStyle name="Normal 5 2 4 4 2" xfId="3223"/>
    <cellStyle name="Normal 5 8 4 2" xfId="3224"/>
    <cellStyle name="Normal 5 9 4 2" xfId="3225"/>
    <cellStyle name="Note 2 2 3 5 2" xfId="3226"/>
    <cellStyle name="Comma 18 2" xfId="3227"/>
    <cellStyle name="Comma 17 3 2" xfId="3228"/>
    <cellStyle name="Comma 19 2" xfId="3229"/>
    <cellStyle name="Normal 20 2" xfId="3230"/>
    <cellStyle name="Normal 17 5" xfId="3231"/>
    <cellStyle name="Normal_AIRPLAN.XLS" xfId="3232"/>
    <cellStyle name="Comma 16 6" xfId="3233"/>
    <cellStyle name="Normal 11 7" xfId="3234"/>
    <cellStyle name="Percent 5 6" xfId="3235"/>
    <cellStyle name="Comma 6 7" xfId="3236"/>
    <cellStyle name="20% - Accent1 2 2 3" xfId="3237"/>
    <cellStyle name="20% - Accent1 2 7" xfId="3238"/>
    <cellStyle name="20% - Accent2 2 2 3" xfId="3239"/>
    <cellStyle name="20% - Accent2 2 7" xfId="3240"/>
    <cellStyle name="20% - Accent3 2 2 3" xfId="3241"/>
    <cellStyle name="20% - Accent3 2 7" xfId="3242"/>
    <cellStyle name="20% - Accent4 2 2 3" xfId="3243"/>
    <cellStyle name="20% - Accent4 2 7" xfId="3244"/>
    <cellStyle name="20% - Accent5 2 7" xfId="3245"/>
    <cellStyle name="20% - Accent6 2 2 3" xfId="3246"/>
    <cellStyle name="20% - Accent6 2 7" xfId="3247"/>
    <cellStyle name="40% - Accent1 2 2 3" xfId="3248"/>
    <cellStyle name="40% - Accent1 2 7" xfId="3249"/>
    <cellStyle name="40% - Accent2 2 7" xfId="3250"/>
    <cellStyle name="40% - Accent3 2 2 3" xfId="3251"/>
    <cellStyle name="40% - Accent3 2 7" xfId="3252"/>
    <cellStyle name="40% - Accent4 2 2 3" xfId="3253"/>
    <cellStyle name="40% - Accent4 2 7" xfId="3254"/>
    <cellStyle name="40% - Accent5 2 2 3" xfId="3255"/>
    <cellStyle name="40% - Accent5 2 7" xfId="3256"/>
    <cellStyle name="40% - Accent6 2 2 3" xfId="3257"/>
    <cellStyle name="40% - Accent6 2 7" xfId="3258"/>
    <cellStyle name="60% - Accent1 2 2 3" xfId="3259"/>
    <cellStyle name="60% - Accent1 2 7" xfId="3260"/>
    <cellStyle name="60% - Accent2 2 2 3" xfId="3261"/>
    <cellStyle name="60% - Accent2 2 7" xfId="3262"/>
    <cellStyle name="60% - Accent3 2 2 3" xfId="3263"/>
    <cellStyle name="60% - Accent3 2 7" xfId="3264"/>
    <cellStyle name="60% - Accent4 2 2 3" xfId="3265"/>
    <cellStyle name="60% - Accent4 2 7" xfId="3266"/>
    <cellStyle name="60% - Accent5 2 2 3" xfId="3267"/>
    <cellStyle name="60% - Accent5 2 7" xfId="3268"/>
    <cellStyle name="60% - Accent6 2 2 3" xfId="3269"/>
    <cellStyle name="60% - Accent6 2 7" xfId="3270"/>
    <cellStyle name="Accent1 2 2 3" xfId="3271"/>
    <cellStyle name="Accent1 2 7" xfId="3272"/>
    <cellStyle name="Accent2 2 2 3" xfId="3273"/>
    <cellStyle name="Accent2 2 7" xfId="3274"/>
    <cellStyle name="Accent3 2 2 3" xfId="3275"/>
    <cellStyle name="Accent3 2 7" xfId="3276"/>
    <cellStyle name="Accent4 2 2 3" xfId="3277"/>
    <cellStyle name="Accent4 2 7" xfId="3278"/>
    <cellStyle name="Accent5 2 7" xfId="3279"/>
    <cellStyle name="Accent6 2 2 3" xfId="3280"/>
    <cellStyle name="Accent6 2 7" xfId="3281"/>
    <cellStyle name="Bad 2 2 3" xfId="3282"/>
    <cellStyle name="Bad 2 7" xfId="3283"/>
    <cellStyle name="Calculation 2 12" xfId="3284"/>
    <cellStyle name="Calculation 2 2 10" xfId="3285"/>
    <cellStyle name="Calculation 2 3 3" xfId="3286"/>
    <cellStyle name="Calculation 2 4 3" xfId="3287"/>
    <cellStyle name="Calculation 2 5 3" xfId="3288"/>
    <cellStyle name="Check Cell 2 7" xfId="3289"/>
    <cellStyle name="Comma 16 3 3" xfId="3290"/>
    <cellStyle name="Comma 16 3 4" xfId="3291"/>
    <cellStyle name="Comma 16 4 3" xfId="3292"/>
    <cellStyle name="Comma 16 4 4" xfId="3293"/>
    <cellStyle name="Comma 16 7" xfId="3294"/>
    <cellStyle name="Comma 17 2 3" xfId="3295"/>
    <cellStyle name="Comma 17 2 4" xfId="3296"/>
    <cellStyle name="Comma 17 3 3" xfId="3297"/>
    <cellStyle name="Comma 17 3 4" xfId="3298"/>
    <cellStyle name="Comma 17 5" xfId="3299"/>
    <cellStyle name="Comma 17 6" xfId="3300"/>
    <cellStyle name="Comma 18 3" xfId="3301"/>
    <cellStyle name="Comma 18 4" xfId="3302"/>
    <cellStyle name="Comma 19 3" xfId="3303"/>
    <cellStyle name="Comma 19 4" xfId="3304"/>
    <cellStyle name="Comma 2 2 2 3 2 3" xfId="3305"/>
    <cellStyle name="Comma 2 2 2 3 2 4" xfId="3306"/>
    <cellStyle name="Comma 2 2 2 3 3 2" xfId="3307"/>
    <cellStyle name="Comma 2 2 2 3 3 3" xfId="3308"/>
    <cellStyle name="Comma 2 2 2 3 4" xfId="3309"/>
    <cellStyle name="Comma 2 2 2 3 5" xfId="3310"/>
    <cellStyle name="Comma 2 2 2 3 6" xfId="3311"/>
    <cellStyle name="Comma 2 2 2 4" xfId="3312"/>
    <cellStyle name="Comma 2 2 2 5" xfId="3313"/>
    <cellStyle name="Comma 2 3 3 2 3" xfId="3314"/>
    <cellStyle name="Comma 2 3 3 2 4" xfId="3315"/>
    <cellStyle name="Comma 2 3 3 3 2" xfId="3316"/>
    <cellStyle name="Comma 2 3 3 3 3" xfId="3317"/>
    <cellStyle name="Comma 2 3 3 4" xfId="3318"/>
    <cellStyle name="Comma 2 3 3 5" xfId="3319"/>
    <cellStyle name="Comma 2 3 3 6" xfId="3320"/>
    <cellStyle name="Comma 2 3 4" xfId="3321"/>
    <cellStyle name="Comma 2 3 5" xfId="3322"/>
    <cellStyle name="Comma 2 3 6" xfId="3323"/>
    <cellStyle name="Comma 2 5 2" xfId="3324"/>
    <cellStyle name="Comma 3 2 3 2 3" xfId="3325"/>
    <cellStyle name="Comma 3 2 3 2 4" xfId="3326"/>
    <cellStyle name="Comma 3 2 3 3 2" xfId="3327"/>
    <cellStyle name="Comma 3 2 3 3 3" xfId="3328"/>
    <cellStyle name="Comma 3 2 3 4" xfId="3329"/>
    <cellStyle name="Comma 3 2 3 5" xfId="3330"/>
    <cellStyle name="Comma 3 2 3 6" xfId="3331"/>
    <cellStyle name="Comma 3 2 4" xfId="3332"/>
    <cellStyle name="Comma 3 2 5" xfId="3333"/>
    <cellStyle name="Comma 3 2 6" xfId="3334"/>
    <cellStyle name="Comma 3 7" xfId="3335"/>
    <cellStyle name="Comma 4 2 3 2 3" xfId="3336"/>
    <cellStyle name="Comma 4 2 3 2 4" xfId="3337"/>
    <cellStyle name="Comma 4 2 3 4" xfId="3338"/>
    <cellStyle name="Comma 4 2 3 5" xfId="3339"/>
    <cellStyle name="Comma 4 2 4" xfId="3340"/>
    <cellStyle name="Comma 4 3 4" xfId="3341"/>
    <cellStyle name="Comma 4 7" xfId="3342"/>
    <cellStyle name="Comma 5 2 3" xfId="3343"/>
    <cellStyle name="Comma 5 3 3" xfId="3344"/>
    <cellStyle name="Comma 5 7" xfId="3345"/>
    <cellStyle name="Comma 6 2 3" xfId="3346"/>
    <cellStyle name="Comma 6 3 3" xfId="3347"/>
    <cellStyle name="Comma 6 4 3" xfId="3348"/>
    <cellStyle name="Comma 6 5 2" xfId="3349"/>
    <cellStyle name="Comma 6 5 3" xfId="3350"/>
    <cellStyle name="Comma 6 5 4" xfId="3351"/>
    <cellStyle name="Comma 6 8" xfId="3352"/>
    <cellStyle name="Comma 6 9" xfId="3353"/>
    <cellStyle name="Comma 7 2 3" xfId="3354"/>
    <cellStyle name="Comma 7 7" xfId="3355"/>
    <cellStyle name="Comma 8 7" xfId="3356"/>
    <cellStyle name="Currency 2 5 2 2 3" xfId="3357"/>
    <cellStyle name="Currency 2 5 2 2 4" xfId="3358"/>
    <cellStyle name="Currency 2 5 2 3 2" xfId="3359"/>
    <cellStyle name="Currency 2 5 2 3 3" xfId="3360"/>
    <cellStyle name="Currency 2 5 2 4" xfId="3361"/>
    <cellStyle name="Currency 2 5 2 5" xfId="3362"/>
    <cellStyle name="Currency 2 5 2 6" xfId="3363"/>
    <cellStyle name="Currency 2 5 3" xfId="3364"/>
    <cellStyle name="Currency 2 5 4" xfId="3365"/>
    <cellStyle name="Currency 2 5 5" xfId="3366"/>
    <cellStyle name="Currency 2 7" xfId="3367"/>
    <cellStyle name="Currency 2 7 2" xfId="3368"/>
    <cellStyle name="Currency 2 7 3" xfId="3369"/>
    <cellStyle name="Currency 2 8" xfId="3370"/>
    <cellStyle name="Currency 2 9" xfId="3371"/>
    <cellStyle name="Currency 3 2 3" xfId="3372"/>
    <cellStyle name="Currency 3 3 3" xfId="3373"/>
    <cellStyle name="Currency 3 4 2 2 3" xfId="3374"/>
    <cellStyle name="Currency 3 4 2 2 4" xfId="3375"/>
    <cellStyle name="Currency 3 4 2 3 2" xfId="3376"/>
    <cellStyle name="Currency 3 4 2 3 3" xfId="3377"/>
    <cellStyle name="Currency 3 4 2 4" xfId="3378"/>
    <cellStyle name="Currency 3 4 2 5" xfId="3379"/>
    <cellStyle name="Currency 3 4 2 6" xfId="3380"/>
    <cellStyle name="Currency 3 4 3" xfId="3381"/>
    <cellStyle name="Currency 3 4 4" xfId="3382"/>
    <cellStyle name="Currency 3 4 5" xfId="3383"/>
    <cellStyle name="Currency 3 5 3" xfId="3384"/>
    <cellStyle name="Currency 3 6 2 3" xfId="3385"/>
    <cellStyle name="Currency 3 6 2 4" xfId="3386"/>
    <cellStyle name="Currency 3 6 4" xfId="3387"/>
    <cellStyle name="Currency 3 6 5" xfId="3388"/>
    <cellStyle name="Currency 3 7" xfId="3389"/>
    <cellStyle name="Currency 4 2 2" xfId="3390"/>
    <cellStyle name="Currency 4 2 3" xfId="3391"/>
    <cellStyle name="Currency 4 2 4" xfId="3392"/>
    <cellStyle name="Currency 4 6 2 3" xfId="3393"/>
    <cellStyle name="Currency 4 6 2 4" xfId="3394"/>
    <cellStyle name="Currency 4 6 4" xfId="3395"/>
    <cellStyle name="Currency 4 6 5" xfId="3396"/>
    <cellStyle name="Currency 4 7" xfId="3397"/>
    <cellStyle name="Currency 4 8" xfId="3398"/>
    <cellStyle name="Currency 4 9" xfId="3399"/>
    <cellStyle name="Currency 5 2 3" xfId="3400"/>
    <cellStyle name="Currency 5 7" xfId="3401"/>
    <cellStyle name="Currency 6 2 3" xfId="3402"/>
    <cellStyle name="Currency 6 7" xfId="3403"/>
    <cellStyle name="Explanatory Text 2 7" xfId="3404"/>
    <cellStyle name="Good 2 2 3" xfId="3405"/>
    <cellStyle name="Good 2 7" xfId="3406"/>
    <cellStyle name="Heading 1 2 14" xfId="3407"/>
    <cellStyle name="Heading 1 2 2 13" xfId="3408"/>
    <cellStyle name="Heading 1 2 3 3" xfId="3409"/>
    <cellStyle name="Heading 1 2 4 3" xfId="3410"/>
    <cellStyle name="Heading 1 2 5 3" xfId="3411"/>
    <cellStyle name="Heading 1 3 13" xfId="3412"/>
    <cellStyle name="Heading 1 3 2 13" xfId="3413"/>
    <cellStyle name="Heading 1 3 3 3" xfId="3414"/>
    <cellStyle name="Heading 1 3 4 3" xfId="3415"/>
    <cellStyle name="Heading 1 3 5 3" xfId="3416"/>
    <cellStyle name="Heading 2 2 14" xfId="3417"/>
    <cellStyle name="Heading 2 2 2 13" xfId="3418"/>
    <cellStyle name="Heading 2 2 3 3" xfId="3419"/>
    <cellStyle name="Heading 2 2 4 3" xfId="3420"/>
    <cellStyle name="Heading 2 2 5 3" xfId="3421"/>
    <cellStyle name="Heading 2 3 14" xfId="3422"/>
    <cellStyle name="Heading 2 3 2 13" xfId="3423"/>
    <cellStyle name="Heading 2 3 3 3" xfId="3424"/>
    <cellStyle name="Heading 2 3 4 3" xfId="3425"/>
    <cellStyle name="Heading 2 3 5 3" xfId="3426"/>
    <cellStyle name="Heading 3 2 2 3" xfId="3427"/>
    <cellStyle name="Heading 3 2 3 3" xfId="3428"/>
    <cellStyle name="Heading 3 2 4 3" xfId="3429"/>
    <cellStyle name="Heading 3 2 7" xfId="3430"/>
    <cellStyle name="Heading 4 2 2 3" xfId="3431"/>
    <cellStyle name="Heading 4 2 7" xfId="3432"/>
    <cellStyle name="Input 2 12" xfId="3433"/>
    <cellStyle name="Input 2 2 10" xfId="3434"/>
    <cellStyle name="Input 2 3 3" xfId="3435"/>
    <cellStyle name="Input 2 4 3" xfId="3436"/>
    <cellStyle name="Input 2 5 3" xfId="3437"/>
    <cellStyle name="Linked Cell 2 2 3" xfId="3438"/>
    <cellStyle name="Linked Cell 2 7" xfId="3439"/>
    <cellStyle name="Neutral 2 2 3" xfId="3440"/>
    <cellStyle name="Neutral 2 7" xfId="3441"/>
    <cellStyle name="Normal 10 2 2 2 3" xfId="3442"/>
    <cellStyle name="Normal 10 2 2 2 4" xfId="3443"/>
    <cellStyle name="Normal 10 2 2 3 2" xfId="3444"/>
    <cellStyle name="Normal 10 2 2 3 3" xfId="3445"/>
    <cellStyle name="Normal 10 2 2 4" xfId="3446"/>
    <cellStyle name="Normal 10 2 2 5" xfId="3447"/>
    <cellStyle name="Normal 10 2 2 6" xfId="3448"/>
    <cellStyle name="Normal 10 2 3" xfId="3449"/>
    <cellStyle name="Normal 10 2 4" xfId="3450"/>
    <cellStyle name="Normal 10 2 5" xfId="3451"/>
    <cellStyle name="Normal 10 3 2" xfId="3452"/>
    <cellStyle name="Normal 10 3 3" xfId="3453"/>
    <cellStyle name="Normal 10 3 4" xfId="3454"/>
    <cellStyle name="Normal 10 7" xfId="3455"/>
    <cellStyle name="Normal 10 8" xfId="3456"/>
    <cellStyle name="Normal 10 9" xfId="3457"/>
    <cellStyle name="Normal 11 2 3" xfId="3458"/>
    <cellStyle name="Normal 11 3 2" xfId="3459"/>
    <cellStyle name="Normal 11 3 3" xfId="3460"/>
    <cellStyle name="Normal 11 3 4" xfId="3461"/>
    <cellStyle name="Normal 11 8" xfId="3462"/>
    <cellStyle name="Normal 11 9" xfId="3463"/>
    <cellStyle name="Normal 12 3" xfId="3464"/>
    <cellStyle name="Normal 13 3" xfId="3465"/>
    <cellStyle name="Normal 14 2" xfId="3466"/>
    <cellStyle name="Normal 14 2 2" xfId="3467"/>
    <cellStyle name="Normal 14 2 3" xfId="3468"/>
    <cellStyle name="Normal 14 3" xfId="3469"/>
    <cellStyle name="Normal 14 4" xfId="3470"/>
    <cellStyle name="Normal 14 5" xfId="3471"/>
    <cellStyle name="Normal 15 3" xfId="3472"/>
    <cellStyle name="Normal 17 2 3" xfId="3473"/>
    <cellStyle name="Normal 17 2 4" xfId="3474"/>
    <cellStyle name="Normal 17 3 3" xfId="3475"/>
    <cellStyle name="Normal 17 3 4" xfId="3476"/>
    <cellStyle name="Normal 17 6" xfId="3477"/>
    <cellStyle name="Normal 18 2 3" xfId="3478"/>
    <cellStyle name="Normal 18 2 4" xfId="3479"/>
    <cellStyle name="Normal 18 4" xfId="3480"/>
    <cellStyle name="Normal 18 5" xfId="3481"/>
    <cellStyle name="Normal 19 2 3" xfId="3482"/>
    <cellStyle name="Normal 19 2 4" xfId="3483"/>
    <cellStyle name="Normal 19 4" xfId="3484"/>
    <cellStyle name="Normal 19 5" xfId="3485"/>
    <cellStyle name="Normal 2 16 2 2 3" xfId="3486"/>
    <cellStyle name="Normal 2 16 2 2 4" xfId="3487"/>
    <cellStyle name="Normal 2 16 2 3 2" xfId="3488"/>
    <cellStyle name="Normal 2 16 2 3 3" xfId="3489"/>
    <cellStyle name="Normal 2 16 2 4" xfId="3490"/>
    <cellStyle name="Normal 2 16 2 5" xfId="3491"/>
    <cellStyle name="Normal 2 16 2 6" xfId="3492"/>
    <cellStyle name="Normal 2 16 3 3" xfId="3493"/>
    <cellStyle name="Normal 2 16 3 4" xfId="3494"/>
    <cellStyle name="Normal 2 16 4 3" xfId="3495"/>
    <cellStyle name="Normal 2 16 4 4" xfId="3496"/>
    <cellStyle name="Normal 2 16 5 2" xfId="3497"/>
    <cellStyle name="Normal 2 16 5 3" xfId="3498"/>
    <cellStyle name="Normal 2 16 6" xfId="3499"/>
    <cellStyle name="Normal 2 16 7" xfId="3500"/>
    <cellStyle name="Normal 2 16 8" xfId="3501"/>
    <cellStyle name="Normal 2 2 17 2 2 3" xfId="3502"/>
    <cellStyle name="Normal 2 2 17 2 2 4" xfId="3503"/>
    <cellStyle name="Normal 2 2 17 2 3 2" xfId="3504"/>
    <cellStyle name="Normal 2 2 17 2 3 3" xfId="3505"/>
    <cellStyle name="Normal 2 2 17 2 4" xfId="3506"/>
    <cellStyle name="Normal 2 2 17 2 5" xfId="3507"/>
    <cellStyle name="Normal 2 2 17 2 6" xfId="3508"/>
    <cellStyle name="Normal 2 2 17 3 3" xfId="3509"/>
    <cellStyle name="Normal 2 2 17 3 4" xfId="3510"/>
    <cellStyle name="Normal 2 2 17 4 3" xfId="3511"/>
    <cellStyle name="Normal 2 2 17 4 4" xfId="3512"/>
    <cellStyle name="Normal 2 2 17 5 2" xfId="3513"/>
    <cellStyle name="Normal 2 2 17 5 3" xfId="3514"/>
    <cellStyle name="Normal 2 2 17 6" xfId="3515"/>
    <cellStyle name="Normal 2 2 17 7" xfId="3516"/>
    <cellStyle name="Normal 2 2 17 8" xfId="3517"/>
    <cellStyle name="Normal 2 4 3" xfId="3518"/>
    <cellStyle name="Normal 2 5 3" xfId="3519"/>
    <cellStyle name="Normal 20 3" xfId="3520"/>
    <cellStyle name="Normal 20 4" xfId="3521"/>
    <cellStyle name="Normal 21" xfId="3522"/>
    <cellStyle name="Normal 22" xfId="3523"/>
    <cellStyle name="Normal 3 2 10" xfId="3524"/>
    <cellStyle name="Normal 3 2 2 2 2 2 2 3" xfId="3525"/>
    <cellStyle name="Normal 3 2 2 2 2 2 2 4" xfId="3526"/>
    <cellStyle name="Normal 3 2 2 2 2 2 3 2" xfId="3527"/>
    <cellStyle name="Normal 3 2 2 2 2 2 3 3" xfId="3528"/>
    <cellStyle name="Normal 3 2 2 2 2 2 4" xfId="3529"/>
    <cellStyle name="Normal 3 2 2 2 2 2 5" xfId="3530"/>
    <cellStyle name="Normal 3 2 2 2 2 2 6" xfId="3531"/>
    <cellStyle name="Normal 3 2 2 2 2 3 3" xfId="3532"/>
    <cellStyle name="Normal 3 2 2 2 2 3 4" xfId="3533"/>
    <cellStyle name="Normal 3 2 2 2 2 4 3" xfId="3534"/>
    <cellStyle name="Normal 3 2 2 2 2 4 4" xfId="3535"/>
    <cellStyle name="Normal 3 2 2 2 2 5 2" xfId="3536"/>
    <cellStyle name="Normal 3 2 2 2 2 5 3" xfId="3537"/>
    <cellStyle name="Normal 3 2 2 2 2 6" xfId="3538"/>
    <cellStyle name="Normal 3 2 2 2 2 7" xfId="3539"/>
    <cellStyle name="Normal 3 2 2 2 2 8" xfId="3540"/>
    <cellStyle name="Normal 3 2 2 2 3 2 3" xfId="3541"/>
    <cellStyle name="Normal 3 2 2 2 3 2 4" xfId="3542"/>
    <cellStyle name="Normal 3 2 2 2 3 3 2" xfId="3543"/>
    <cellStyle name="Normal 3 2 2 2 3 3 3" xfId="3544"/>
    <cellStyle name="Normal 3 2 2 2 3 4" xfId="3545"/>
    <cellStyle name="Normal 3 2 2 2 3 5" xfId="3546"/>
    <cellStyle name="Normal 3 2 2 2 3 6" xfId="3547"/>
    <cellStyle name="Normal 3 2 2 2 4 3" xfId="3548"/>
    <cellStyle name="Normal 3 2 2 2 4 4" xfId="3549"/>
    <cellStyle name="Normal 3 2 2 2 5 3" xfId="3550"/>
    <cellStyle name="Normal 3 2 2 2 5 4" xfId="3551"/>
    <cellStyle name="Normal 3 2 2 2 6 2" xfId="3552"/>
    <cellStyle name="Normal 3 2 2 2 6 3" xfId="3553"/>
    <cellStyle name="Normal 3 2 2 2 7" xfId="3554"/>
    <cellStyle name="Normal 3 2 2 2 8" xfId="3555"/>
    <cellStyle name="Normal 3 2 2 2 9" xfId="3556"/>
    <cellStyle name="Normal 3 2 2 3 2 2 3" xfId="3557"/>
    <cellStyle name="Normal 3 2 2 3 2 2 4" xfId="3558"/>
    <cellStyle name="Normal 3 2 2 3 2 3 2" xfId="3559"/>
    <cellStyle name="Normal 3 2 2 3 2 3 3" xfId="3560"/>
    <cellStyle name="Normal 3 2 2 3 2 4" xfId="3561"/>
    <cellStyle name="Normal 3 2 2 3 2 5" xfId="3562"/>
    <cellStyle name="Normal 3 2 2 3 2 6" xfId="3563"/>
    <cellStyle name="Normal 3 2 2 3 3 3" xfId="3564"/>
    <cellStyle name="Normal 3 2 2 3 3 4" xfId="3565"/>
    <cellStyle name="Normal 3 2 2 3 4 3" xfId="3566"/>
    <cellStyle name="Normal 3 2 2 3 4 4" xfId="3567"/>
    <cellStyle name="Normal 3 2 2 3 5 2" xfId="3568"/>
    <cellStyle name="Normal 3 2 2 3 5 3" xfId="3569"/>
    <cellStyle name="Normal 3 2 2 3 6" xfId="3570"/>
    <cellStyle name="Normal 3 2 2 3 7" xfId="3571"/>
    <cellStyle name="Normal 3 2 2 3 8" xfId="3572"/>
    <cellStyle name="Normal 3 2 2 4 2 2 3" xfId="3573"/>
    <cellStyle name="Normal 3 2 2 4 2 2 4" xfId="3574"/>
    <cellStyle name="Normal 3 2 2 4 2 3 2" xfId="3575"/>
    <cellStyle name="Normal 3 2 2 4 2 3 3" xfId="3576"/>
    <cellStyle name="Normal 3 2 2 4 2 4" xfId="3577"/>
    <cellStyle name="Normal 3 2 2 4 2 5" xfId="3578"/>
    <cellStyle name="Normal 3 2 2 4 2 6" xfId="3579"/>
    <cellStyle name="Normal 3 2 2 4 3 3" xfId="3580"/>
    <cellStyle name="Normal 3 2 2 4 3 4" xfId="3581"/>
    <cellStyle name="Normal 3 2 2 4 4 3" xfId="3582"/>
    <cellStyle name="Normal 3 2 2 4 4 4" xfId="3583"/>
    <cellStyle name="Normal 3 2 2 4 5 2" xfId="3584"/>
    <cellStyle name="Normal 3 2 2 4 5 3" xfId="3585"/>
    <cellStyle name="Normal 3 2 2 4 6" xfId="3586"/>
    <cellStyle name="Normal 3 2 2 4 7" xfId="3587"/>
    <cellStyle name="Normal 3 2 2 4 8" xfId="3588"/>
    <cellStyle name="Normal 3 2 2 6 3" xfId="3589"/>
    <cellStyle name="Normal 3 2 2 6 4" xfId="3590"/>
    <cellStyle name="Normal 3 2 2 7 3" xfId="3591"/>
    <cellStyle name="Normal 3 2 2 7 4" xfId="3592"/>
    <cellStyle name="Normal 3 2 2 8 2" xfId="3593"/>
    <cellStyle name="Normal 3 2 2 8 3" xfId="3594"/>
    <cellStyle name="Normal 3 2 2 9" xfId="3595"/>
    <cellStyle name="Normal 3 2 3 2 2 2 3" xfId="3596"/>
    <cellStyle name="Normal 3 2 3 2 2 2 4" xfId="3597"/>
    <cellStyle name="Normal 3 2 3 2 2 3 2" xfId="3598"/>
    <cellStyle name="Normal 3 2 3 2 2 3 3" xfId="3599"/>
    <cellStyle name="Normal 3 2 3 2 2 4" xfId="3600"/>
    <cellStyle name="Normal 3 2 3 2 2 5" xfId="3601"/>
    <cellStyle name="Normal 3 2 3 2 2 6" xfId="3602"/>
    <cellStyle name="Normal 3 2 3 2 3 3" xfId="3603"/>
    <cellStyle name="Normal 3 2 3 2 3 4" xfId="3604"/>
    <cellStyle name="Normal 3 2 3 2 4 3" xfId="3605"/>
    <cellStyle name="Normal 3 2 3 2 4 4" xfId="3606"/>
    <cellStyle name="Normal 3 2 3 2 5 2" xfId="3607"/>
    <cellStyle name="Normal 3 2 3 2 5 3" xfId="3608"/>
    <cellStyle name="Normal 3 2 3 2 6" xfId="3609"/>
    <cellStyle name="Normal 3 2 3 2 7" xfId="3610"/>
    <cellStyle name="Normal 3 2 3 2 8" xfId="3611"/>
    <cellStyle name="Normal 3 2 3 3 2 3" xfId="3612"/>
    <cellStyle name="Normal 3 2 3 3 2 4" xfId="3613"/>
    <cellStyle name="Normal 3 2 3 3 3 2" xfId="3614"/>
    <cellStyle name="Normal 3 2 3 3 3 3" xfId="3615"/>
    <cellStyle name="Normal 3 2 3 3 4" xfId="3616"/>
    <cellStyle name="Normal 3 2 3 3 5" xfId="3617"/>
    <cellStyle name="Normal 3 2 3 3 6" xfId="3618"/>
    <cellStyle name="Normal 3 2 3 4 3" xfId="3619"/>
    <cellStyle name="Normal 3 2 3 4 4" xfId="3620"/>
    <cellStyle name="Normal 3 2 3 5 3" xfId="3621"/>
    <cellStyle name="Normal 3 2 3 5 4" xfId="3622"/>
    <cellStyle name="Normal 3 2 3 6 2" xfId="3623"/>
    <cellStyle name="Normal 3 2 3 6 3" xfId="3624"/>
    <cellStyle name="Normal 3 2 3 7" xfId="3625"/>
    <cellStyle name="Normal 3 2 3 8" xfId="3626"/>
    <cellStyle name="Normal 3 2 3 9" xfId="3627"/>
    <cellStyle name="Normal 3 2 4 2 2 3" xfId="3628"/>
    <cellStyle name="Normal 3 2 4 2 2 4" xfId="3629"/>
    <cellStyle name="Normal 3 2 4 2 3 2" xfId="3630"/>
    <cellStyle name="Normal 3 2 4 2 3 3" xfId="3631"/>
    <cellStyle name="Normal 3 2 4 2 4" xfId="3632"/>
    <cellStyle name="Normal 3 2 4 2 5" xfId="3633"/>
    <cellStyle name="Normal 3 2 4 2 6" xfId="3634"/>
    <cellStyle name="Normal 3 2 4 3 3" xfId="3635"/>
    <cellStyle name="Normal 3 2 4 3 4" xfId="3636"/>
    <cellStyle name="Normal 3 2 4 4 3" xfId="3637"/>
    <cellStyle name="Normal 3 2 4 4 4" xfId="3638"/>
    <cellStyle name="Normal 3 2 4 5 2" xfId="3639"/>
    <cellStyle name="Normal 3 2 4 5 3" xfId="3640"/>
    <cellStyle name="Normal 3 2 4 6" xfId="3641"/>
    <cellStyle name="Normal 3 2 4 7" xfId="3642"/>
    <cellStyle name="Normal 3 2 4 8" xfId="3643"/>
    <cellStyle name="Normal 3 2 5 2 2 3" xfId="3644"/>
    <cellStyle name="Normal 3 2 5 2 2 4" xfId="3645"/>
    <cellStyle name="Normal 3 2 5 2 3 2" xfId="3646"/>
    <cellStyle name="Normal 3 2 5 2 3 3" xfId="3647"/>
    <cellStyle name="Normal 3 2 5 2 4" xfId="3648"/>
    <cellStyle name="Normal 3 2 5 2 5" xfId="3649"/>
    <cellStyle name="Normal 3 2 5 2 6" xfId="3650"/>
    <cellStyle name="Normal 3 2 5 3 3" xfId="3651"/>
    <cellStyle name="Normal 3 2 5 3 4" xfId="3652"/>
    <cellStyle name="Normal 3 2 5 4 3" xfId="3653"/>
    <cellStyle name="Normal 3 2 5 4 4" xfId="3654"/>
    <cellStyle name="Normal 3 2 5 5 2" xfId="3655"/>
    <cellStyle name="Normal 3 2 5 5 3" xfId="3656"/>
    <cellStyle name="Normal 3 2 5 6" xfId="3657"/>
    <cellStyle name="Normal 3 2 5 7" xfId="3658"/>
    <cellStyle name="Normal 3 2 5 8" xfId="3659"/>
    <cellStyle name="Normal 3 2 7 3" xfId="3660"/>
    <cellStyle name="Normal 3 2 7 4" xfId="3661"/>
    <cellStyle name="Normal 3 2 8 3" xfId="3662"/>
    <cellStyle name="Normal 3 2 8 4" xfId="3663"/>
    <cellStyle name="Normal 3 2 9 2" xfId="3664"/>
    <cellStyle name="Normal 3 2 9 3" xfId="3665"/>
    <cellStyle name="Normal 3 3 4 2 3" xfId="3666"/>
    <cellStyle name="Normal 3 3 4 2 4" xfId="3667"/>
    <cellStyle name="Normal 3 3 4 3 2" xfId="3668"/>
    <cellStyle name="Normal 3 3 4 3 3" xfId="3669"/>
    <cellStyle name="Normal 3 3 4 4" xfId="3670"/>
    <cellStyle name="Normal 3 3 4 5" xfId="3671"/>
    <cellStyle name="Normal 3 3 4 6" xfId="3672"/>
    <cellStyle name="Normal 3 3 5" xfId="3673"/>
    <cellStyle name="Normal 3 3 6" xfId="3674"/>
    <cellStyle name="Normal 3 4 10" xfId="3675"/>
    <cellStyle name="Normal 3 4 2 2 2 2 3" xfId="3676"/>
    <cellStyle name="Normal 3 4 2 2 2 2 4" xfId="3677"/>
    <cellStyle name="Normal 3 4 2 2 2 3 2" xfId="3678"/>
    <cellStyle name="Normal 3 4 2 2 2 3 3" xfId="3679"/>
    <cellStyle name="Normal 3 4 2 2 2 4" xfId="3680"/>
    <cellStyle name="Normal 3 4 2 2 2 5" xfId="3681"/>
    <cellStyle name="Normal 3 4 2 2 2 6" xfId="3682"/>
    <cellStyle name="Normal 3 4 2 2 3 3" xfId="3683"/>
    <cellStyle name="Normal 3 4 2 2 3 4" xfId="3684"/>
    <cellStyle name="Normal 3 4 2 2 4 3" xfId="3685"/>
    <cellStyle name="Normal 3 4 2 2 4 4" xfId="3686"/>
    <cellStyle name="Normal 3 4 2 2 5 2" xfId="3687"/>
    <cellStyle name="Normal 3 4 2 2 5 3" xfId="3688"/>
    <cellStyle name="Normal 3 4 2 2 6" xfId="3689"/>
    <cellStyle name="Normal 3 4 2 2 7" xfId="3690"/>
    <cellStyle name="Normal 3 4 2 2 8" xfId="3691"/>
    <cellStyle name="Normal 3 4 2 3 2 3" xfId="3692"/>
    <cellStyle name="Normal 3 4 2 3 2 4" xfId="3693"/>
    <cellStyle name="Normal 3 4 2 3 3 2" xfId="3694"/>
    <cellStyle name="Normal 3 4 2 3 3 3" xfId="3695"/>
    <cellStyle name="Normal 3 4 2 3 4" xfId="3696"/>
    <cellStyle name="Normal 3 4 2 3 5" xfId="3697"/>
    <cellStyle name="Normal 3 4 2 3 6" xfId="3698"/>
    <cellStyle name="Normal 3 4 2 4 3" xfId="3699"/>
    <cellStyle name="Normal 3 4 2 4 4" xfId="3700"/>
    <cellStyle name="Normal 3 4 2 5 3" xfId="3701"/>
    <cellStyle name="Normal 3 4 2 5 4" xfId="3702"/>
    <cellStyle name="Normal 3 4 2 6 2" xfId="3703"/>
    <cellStyle name="Normal 3 4 2 6 3" xfId="3704"/>
    <cellStyle name="Normal 3 4 2 7" xfId="3705"/>
    <cellStyle name="Normal 3 4 2 8" xfId="3706"/>
    <cellStyle name="Normal 3 4 2 9" xfId="3707"/>
    <cellStyle name="Normal 3 4 3 2 2 3" xfId="3708"/>
    <cellStyle name="Normal 3 4 3 2 2 4" xfId="3709"/>
    <cellStyle name="Normal 3 4 3 2 3 2" xfId="3710"/>
    <cellStyle name="Normal 3 4 3 2 3 3" xfId="3711"/>
    <cellStyle name="Normal 3 4 3 2 4" xfId="3712"/>
    <cellStyle name="Normal 3 4 3 2 5" xfId="3713"/>
    <cellStyle name="Normal 3 4 3 2 6" xfId="3714"/>
    <cellStyle name="Normal 3 4 3 3 3" xfId="3715"/>
    <cellStyle name="Normal 3 4 3 3 4" xfId="3716"/>
    <cellStyle name="Normal 3 4 3 4 3" xfId="3717"/>
    <cellStyle name="Normal 3 4 3 4 4" xfId="3718"/>
    <cellStyle name="Normal 3 4 3 5 2" xfId="3719"/>
    <cellStyle name="Normal 3 4 3 5 3" xfId="3720"/>
    <cellStyle name="Normal 3 4 3 6" xfId="3721"/>
    <cellStyle name="Normal 3 4 3 7" xfId="3722"/>
    <cellStyle name="Normal 3 4 3 8" xfId="3723"/>
    <cellStyle name="Normal 3 4 4 2 3" xfId="3724"/>
    <cellStyle name="Normal 3 4 4 2 4" xfId="3725"/>
    <cellStyle name="Normal 3 4 4 3 2" xfId="3726"/>
    <cellStyle name="Normal 3 4 4 3 3" xfId="3727"/>
    <cellStyle name="Normal 3 4 4 4" xfId="3728"/>
    <cellStyle name="Normal 3 4 4 5" xfId="3729"/>
    <cellStyle name="Normal 3 4 4 6" xfId="3730"/>
    <cellStyle name="Normal 3 4 5 3" xfId="3731"/>
    <cellStyle name="Normal 3 4 5 4" xfId="3732"/>
    <cellStyle name="Normal 3 4 6 3" xfId="3733"/>
    <cellStyle name="Normal 3 4 6 4" xfId="3734"/>
    <cellStyle name="Normal 3 4 7 2" xfId="3735"/>
    <cellStyle name="Normal 3 4 7 3" xfId="3736"/>
    <cellStyle name="Normal 3 4 8" xfId="3737"/>
    <cellStyle name="Normal 3 4 9" xfId="3738"/>
    <cellStyle name="Normal 3 5 2 2 2 3" xfId="3739"/>
    <cellStyle name="Normal 3 5 2 2 2 4" xfId="3740"/>
    <cellStyle name="Normal 3 5 2 2 3 2" xfId="3741"/>
    <cellStyle name="Normal 3 5 2 2 3 3" xfId="3742"/>
    <cellStyle name="Normal 3 5 2 2 4" xfId="3743"/>
    <cellStyle name="Normal 3 5 2 2 5" xfId="3744"/>
    <cellStyle name="Normal 3 5 2 2 6" xfId="3745"/>
    <cellStyle name="Normal 3 5 2 3 3" xfId="3746"/>
    <cellStyle name="Normal 3 5 2 3 4" xfId="3747"/>
    <cellStyle name="Normal 3 5 2 4 3" xfId="3748"/>
    <cellStyle name="Normal 3 5 2 4 4" xfId="3749"/>
    <cellStyle name="Normal 3 5 2 5 2" xfId="3750"/>
    <cellStyle name="Normal 3 5 2 5 3" xfId="3751"/>
    <cellStyle name="Normal 3 5 2 6" xfId="3752"/>
    <cellStyle name="Normal 3 5 2 7" xfId="3753"/>
    <cellStyle name="Normal 3 5 2 8" xfId="3754"/>
    <cellStyle name="Normal 3 5 3 2 3" xfId="3755"/>
    <cellStyle name="Normal 3 5 3 2 4" xfId="3756"/>
    <cellStyle name="Normal 3 5 3 3 2" xfId="3757"/>
    <cellStyle name="Normal 3 5 3 3 3" xfId="3758"/>
    <cellStyle name="Normal 3 5 3 4" xfId="3759"/>
    <cellStyle name="Normal 3 5 3 5" xfId="3760"/>
    <cellStyle name="Normal 3 5 3 6" xfId="3761"/>
    <cellStyle name="Normal 3 5 4 3" xfId="3762"/>
    <cellStyle name="Normal 3 5 4 4" xfId="3763"/>
    <cellStyle name="Normal 3 5 5 3" xfId="3764"/>
    <cellStyle name="Normal 3 5 5 4" xfId="3765"/>
    <cellStyle name="Normal 3 5 6 2" xfId="3766"/>
    <cellStyle name="Normal 3 5 6 3" xfId="3767"/>
    <cellStyle name="Normal 3 5 7" xfId="3768"/>
    <cellStyle name="Normal 3 5 8" xfId="3769"/>
    <cellStyle name="Normal 3 5 9" xfId="3770"/>
    <cellStyle name="Normal 3 6 2 2 3" xfId="3771"/>
    <cellStyle name="Normal 3 6 2 2 4" xfId="3772"/>
    <cellStyle name="Normal 3 6 2 3 2" xfId="3773"/>
    <cellStyle name="Normal 3 6 2 3 3" xfId="3774"/>
    <cellStyle name="Normal 3 6 2 4" xfId="3775"/>
    <cellStyle name="Normal 3 6 2 5" xfId="3776"/>
    <cellStyle name="Normal 3 6 2 6" xfId="3777"/>
    <cellStyle name="Normal 3 6 3 3" xfId="3778"/>
    <cellStyle name="Normal 3 6 3 4" xfId="3779"/>
    <cellStyle name="Normal 3 6 4 3" xfId="3780"/>
    <cellStyle name="Normal 3 6 4 4" xfId="3781"/>
    <cellStyle name="Normal 3 6 5 2" xfId="3782"/>
    <cellStyle name="Normal 3 6 5 3" xfId="3783"/>
    <cellStyle name="Normal 3 6 6" xfId="3784"/>
    <cellStyle name="Normal 3 6 7" xfId="3785"/>
    <cellStyle name="Normal 3 6 8" xfId="3786"/>
    <cellStyle name="Normal 3 7 2 2 3" xfId="3787"/>
    <cellStyle name="Normal 3 7 2 2 4" xfId="3788"/>
    <cellStyle name="Normal 3 7 2 3 2" xfId="3789"/>
    <cellStyle name="Normal 3 7 2 3 3" xfId="3790"/>
    <cellStyle name="Normal 3 7 2 4" xfId="3791"/>
    <cellStyle name="Normal 3 7 2 5" xfId="3792"/>
    <cellStyle name="Normal 3 7 2 6" xfId="3793"/>
    <cellStyle name="Normal 3 7 3 3" xfId="3794"/>
    <cellStyle name="Normal 3 7 3 4" xfId="3795"/>
    <cellStyle name="Normal 3 7 4 3" xfId="3796"/>
    <cellStyle name="Normal 3 7 4 4" xfId="3797"/>
    <cellStyle name="Normal 3 7 5 2" xfId="3798"/>
    <cellStyle name="Normal 3 7 5 3" xfId="3799"/>
    <cellStyle name="Normal 3 7 6" xfId="3800"/>
    <cellStyle name="Normal 3 7 7" xfId="3801"/>
    <cellStyle name="Normal 3 7 8" xfId="3802"/>
    <cellStyle name="Normal 3 8 2 3" xfId="3803"/>
    <cellStyle name="Normal 3 8 2 4" xfId="3804"/>
    <cellStyle name="Normal 3 8 4" xfId="3805"/>
    <cellStyle name="Normal 3 8 5" xfId="3806"/>
    <cellStyle name="Normal 3 9" xfId="3807"/>
    <cellStyle name="Normal 4 2 3 2 2 3" xfId="3808"/>
    <cellStyle name="Normal 4 2 3 2 2 4" xfId="3809"/>
    <cellStyle name="Normal 4 2 3 2 3 2" xfId="3810"/>
    <cellStyle name="Normal 4 2 3 2 3 3" xfId="3811"/>
    <cellStyle name="Normal 4 2 3 2 4" xfId="3812"/>
    <cellStyle name="Normal 4 2 3 2 5" xfId="3813"/>
    <cellStyle name="Normal 4 2 3 2 6" xfId="3814"/>
    <cellStyle name="Normal 4 2 3 3 3" xfId="3815"/>
    <cellStyle name="Normal 4 2 3 3 4" xfId="3816"/>
    <cellStyle name="Normal 4 2 3 4 3" xfId="3817"/>
    <cellStyle name="Normal 4 2 3 4 4" xfId="3818"/>
    <cellStyle name="Normal 4 2 3 5 2" xfId="3819"/>
    <cellStyle name="Normal 4 2 3 5 3" xfId="3820"/>
    <cellStyle name="Normal 4 2 3 6" xfId="3821"/>
    <cellStyle name="Normal 4 2 3 7" xfId="3822"/>
    <cellStyle name="Normal 4 2 3 8" xfId="3823"/>
    <cellStyle name="Normal 4 2 4 2 3" xfId="3824"/>
    <cellStyle name="Normal 4 2 4 2 4" xfId="3825"/>
    <cellStyle name="Normal 4 2 4 3 2" xfId="3826"/>
    <cellStyle name="Normal 4 2 4 3 3" xfId="3827"/>
    <cellStyle name="Normal 4 2 4 4" xfId="3828"/>
    <cellStyle name="Normal 4 2 4 5" xfId="3829"/>
    <cellStyle name="Normal 4 2 4 6" xfId="3830"/>
    <cellStyle name="Normal 4 2 5" xfId="3831"/>
    <cellStyle name="Normal 4 2 6" xfId="3832"/>
    <cellStyle name="Normal 4 2 7" xfId="3833"/>
    <cellStyle name="Normal 4 3 3" xfId="3834"/>
    <cellStyle name="Normal 4 4 3" xfId="3835"/>
    <cellStyle name="Normal 4 6" xfId="3836"/>
    <cellStyle name="Normal 5 10 2 3" xfId="3837"/>
    <cellStyle name="Normal 5 10 2 4" xfId="3838"/>
    <cellStyle name="Normal 5 10 4" xfId="3839"/>
    <cellStyle name="Normal 5 10 5" xfId="3840"/>
    <cellStyle name="Normal 5 11" xfId="3841"/>
    <cellStyle name="Normal 5 2 2 2 2 2 3" xfId="3842"/>
    <cellStyle name="Normal 5 2 2 2 2 2 4" xfId="3843"/>
    <cellStyle name="Normal 5 2 2 2 2 3 2" xfId="3844"/>
    <cellStyle name="Normal 5 2 2 2 2 3 3" xfId="3845"/>
    <cellStyle name="Normal 5 2 2 2 2 4" xfId="3846"/>
    <cellStyle name="Normal 5 2 2 2 2 5" xfId="3847"/>
    <cellStyle name="Normal 5 2 2 2 2 6" xfId="3848"/>
    <cellStyle name="Normal 5 2 2 2 3 3" xfId="3849"/>
    <cellStyle name="Normal 5 2 2 2 3 4" xfId="3850"/>
    <cellStyle name="Normal 5 2 2 2 4 3" xfId="3851"/>
    <cellStyle name="Normal 5 2 2 2 4 4" xfId="3852"/>
    <cellStyle name="Normal 5 2 2 2 5 2" xfId="3853"/>
    <cellStyle name="Normal 5 2 2 2 5 3" xfId="3854"/>
    <cellStyle name="Normal 5 2 2 2 6" xfId="3855"/>
    <cellStyle name="Normal 5 2 2 2 7" xfId="3856"/>
    <cellStyle name="Normal 5 2 2 2 8" xfId="3857"/>
    <cellStyle name="Normal 5 2 2 3 2 3" xfId="3858"/>
    <cellStyle name="Normal 5 2 2 3 2 4" xfId="3859"/>
    <cellStyle name="Normal 5 2 2 3 3 2" xfId="3860"/>
    <cellStyle name="Normal 5 2 2 3 3 3" xfId="3861"/>
    <cellStyle name="Normal 5 2 2 3 4" xfId="3862"/>
    <cellStyle name="Normal 5 2 2 3 5" xfId="3863"/>
    <cellStyle name="Normal 5 2 2 3 6" xfId="3864"/>
    <cellStyle name="Normal 5 2 2 4 3" xfId="3865"/>
    <cellStyle name="Normal 5 2 2 4 4" xfId="3866"/>
    <cellStyle name="Normal 5 2 2 5 3" xfId="3867"/>
    <cellStyle name="Normal 5 2 2 5 4" xfId="3868"/>
    <cellStyle name="Normal 5 2 2 6 2" xfId="3869"/>
    <cellStyle name="Normal 5 2 2 6 3" xfId="3870"/>
    <cellStyle name="Normal 5 2 2 7" xfId="3871"/>
    <cellStyle name="Normal 5 2 2 8" xfId="3872"/>
    <cellStyle name="Normal 5 2 2 9" xfId="3873"/>
    <cellStyle name="Normal 5 2 3 2 2 3" xfId="3874"/>
    <cellStyle name="Normal 5 2 3 2 2 4" xfId="3875"/>
    <cellStyle name="Normal 5 2 3 2 3 2" xfId="3876"/>
    <cellStyle name="Normal 5 2 3 2 3 3" xfId="3877"/>
    <cellStyle name="Normal 5 2 3 2 4" xfId="3878"/>
    <cellStyle name="Normal 5 2 3 2 5" xfId="3879"/>
    <cellStyle name="Normal 5 2 3 2 6" xfId="3880"/>
    <cellStyle name="Normal 5 2 3 3 3" xfId="3881"/>
    <cellStyle name="Normal 5 2 3 3 4" xfId="3882"/>
    <cellStyle name="Normal 5 2 3 4 3" xfId="3883"/>
    <cellStyle name="Normal 5 2 3 4 4" xfId="3884"/>
    <cellStyle name="Normal 5 2 3 5 2" xfId="3885"/>
    <cellStyle name="Normal 5 2 3 5 3" xfId="3886"/>
    <cellStyle name="Normal 5 2 3 6" xfId="3887"/>
    <cellStyle name="Normal 5 2 3 7" xfId="3888"/>
    <cellStyle name="Normal 5 2 3 8" xfId="3889"/>
    <cellStyle name="Normal 5 2 4 2 2 3" xfId="3890"/>
    <cellStyle name="Normal 5 2 4 2 2 4" xfId="3891"/>
    <cellStyle name="Normal 5 2 4 2 3 2" xfId="3892"/>
    <cellStyle name="Normal 5 2 4 2 3 3" xfId="3893"/>
    <cellStyle name="Normal 5 2 4 2 4" xfId="3894"/>
    <cellStyle name="Normal 5 2 4 2 5" xfId="3895"/>
    <cellStyle name="Normal 5 2 4 2 6" xfId="3896"/>
    <cellStyle name="Normal 5 2 4 3 3" xfId="3897"/>
    <cellStyle name="Normal 5 2 4 3 4" xfId="3898"/>
    <cellStyle name="Normal 5 2 4 4 3" xfId="3899"/>
    <cellStyle name="Normal 5 2 4 4 4" xfId="3900"/>
    <cellStyle name="Normal 5 2 4 5 2" xfId="3901"/>
    <cellStyle name="Normal 5 2 4 5 3" xfId="3902"/>
    <cellStyle name="Normal 5 2 4 6" xfId="3903"/>
    <cellStyle name="Normal 5 2 4 7" xfId="3904"/>
    <cellStyle name="Normal 5 2 4 8" xfId="3905"/>
    <cellStyle name="Normal 5 2 6" xfId="3906"/>
    <cellStyle name="Normal 5 3 2 2 2 3" xfId="3907"/>
    <cellStyle name="Normal 5 3 2 2 2 4" xfId="3908"/>
    <cellStyle name="Normal 5 3 2 2 3 2" xfId="3909"/>
    <cellStyle name="Normal 5 3 2 2 3 3" xfId="3910"/>
    <cellStyle name="Normal 5 3 2 2 4" xfId="3911"/>
    <cellStyle name="Normal 5 3 2 2 5" xfId="3912"/>
    <cellStyle name="Normal 5 3 2 2 6" xfId="3913"/>
    <cellStyle name="Normal 5 3 2 3 3" xfId="3914"/>
    <cellStyle name="Normal 5 3 2 3 4" xfId="3915"/>
    <cellStyle name="Normal 5 3 2 4 3" xfId="3916"/>
    <cellStyle name="Normal 5 3 2 4 4" xfId="3917"/>
    <cellStyle name="Normal 5 3 2 5 2" xfId="3918"/>
    <cellStyle name="Normal 5 3 2 5 3" xfId="3919"/>
    <cellStyle name="Normal 5 3 2 6" xfId="3920"/>
    <cellStyle name="Normal 5 3 2 7" xfId="3921"/>
    <cellStyle name="Normal 5 3 2 8" xfId="3922"/>
    <cellStyle name="Normal 5 3 3 2 3" xfId="3923"/>
    <cellStyle name="Normal 5 3 3 2 4" xfId="3924"/>
    <cellStyle name="Normal 5 3 3 3 2" xfId="3925"/>
    <cellStyle name="Normal 5 3 3 3 3" xfId="3926"/>
    <cellStyle name="Normal 5 3 3 4" xfId="3927"/>
    <cellStyle name="Normal 5 3 3 5" xfId="3928"/>
    <cellStyle name="Normal 5 3 3 6" xfId="3929"/>
    <cellStyle name="Normal 5 3 4" xfId="3930"/>
    <cellStyle name="Normal 5 3 5" xfId="3931"/>
    <cellStyle name="Normal 5 3 6" xfId="3932"/>
    <cellStyle name="Normal 5 4 2 2 3" xfId="3933"/>
    <cellStyle name="Normal 5 4 2 2 4" xfId="3934"/>
    <cellStyle name="Normal 5 4 2 3 2" xfId="3935"/>
    <cellStyle name="Normal 5 4 2 3 3" xfId="3936"/>
    <cellStyle name="Normal 5 4 2 4" xfId="3937"/>
    <cellStyle name="Normal 5 4 2 5" xfId="3938"/>
    <cellStyle name="Normal 5 4 2 6" xfId="3939"/>
    <cellStyle name="Normal 5 4 3" xfId="3940"/>
    <cellStyle name="Normal 5 4 4" xfId="3941"/>
    <cellStyle name="Normal 5 4 5" xfId="3942"/>
    <cellStyle name="Normal 5 5 2 2 3" xfId="3943"/>
    <cellStyle name="Normal 5 5 2 2 4" xfId="3944"/>
    <cellStyle name="Normal 5 5 2 3 2" xfId="3945"/>
    <cellStyle name="Normal 5 5 2 3 3" xfId="3946"/>
    <cellStyle name="Normal 5 5 2 4" xfId="3947"/>
    <cellStyle name="Normal 5 5 2 5" xfId="3948"/>
    <cellStyle name="Normal 5 5 2 6" xfId="3949"/>
    <cellStyle name="Normal 5 5 3" xfId="3950"/>
    <cellStyle name="Normal 5 5 4" xfId="3951"/>
    <cellStyle name="Normal 5 5 5" xfId="3952"/>
    <cellStyle name="Normal 5 8 2 2 3" xfId="3953"/>
    <cellStyle name="Normal 5 8 2 2 4" xfId="3954"/>
    <cellStyle name="Normal 5 8 2 3 2" xfId="3955"/>
    <cellStyle name="Normal 5 8 2 3 3" xfId="3956"/>
    <cellStyle name="Normal 5 8 2 4" xfId="3957"/>
    <cellStyle name="Normal 5 8 2 5" xfId="3958"/>
    <cellStyle name="Normal 5 8 2 6" xfId="3959"/>
    <cellStyle name="Normal 5 8 3 3" xfId="3960"/>
    <cellStyle name="Normal 5 8 3 4" xfId="3961"/>
    <cellStyle name="Normal 5 8 4 3" xfId="3962"/>
    <cellStyle name="Normal 5 8 4 4" xfId="3963"/>
    <cellStyle name="Normal 5 8 5 2" xfId="3964"/>
    <cellStyle name="Normal 5 8 5 3" xfId="3965"/>
    <cellStyle name="Normal 5 8 6" xfId="3966"/>
    <cellStyle name="Normal 5 8 7" xfId="3967"/>
    <cellStyle name="Normal 5 8 8" xfId="3968"/>
    <cellStyle name="Normal 5 9 2 2 3" xfId="3969"/>
    <cellStyle name="Normal 5 9 2 2 4" xfId="3970"/>
    <cellStyle name="Normal 5 9 2 3 2" xfId="3971"/>
    <cellStyle name="Normal 5 9 2 3 3" xfId="3972"/>
    <cellStyle name="Normal 5 9 2 4" xfId="3973"/>
    <cellStyle name="Normal 5 9 2 5" xfId="3974"/>
    <cellStyle name="Normal 5 9 2 6" xfId="3975"/>
    <cellStyle name="Normal 5 9 3 3" xfId="3976"/>
    <cellStyle name="Normal 5 9 3 4" xfId="3977"/>
    <cellStyle name="Normal 5 9 4 3" xfId="3978"/>
    <cellStyle name="Normal 5 9 4 4" xfId="3979"/>
    <cellStyle name="Normal 5 9 5 2" xfId="3980"/>
    <cellStyle name="Normal 5 9 5 3" xfId="3981"/>
    <cellStyle name="Normal 5 9 6" xfId="3982"/>
    <cellStyle name="Normal 5 9 7" xfId="3983"/>
    <cellStyle name="Normal 5 9 8" xfId="3984"/>
    <cellStyle name="Normal 6 2 3" xfId="3985"/>
    <cellStyle name="Normal 6 3 4" xfId="3986"/>
    <cellStyle name="Normal 6 7" xfId="3987"/>
    <cellStyle name="Normal 7 2 2 2 3" xfId="3988"/>
    <cellStyle name="Normal 7 2 2 2 4" xfId="3989"/>
    <cellStyle name="Normal 7 2 2 3 2" xfId="3990"/>
    <cellStyle name="Normal 7 2 2 3 3" xfId="3991"/>
    <cellStyle name="Normal 7 2 2 4" xfId="3992"/>
    <cellStyle name="Normal 7 2 2 5" xfId="3993"/>
    <cellStyle name="Normal 7 2 2 6" xfId="3994"/>
    <cellStyle name="Normal 7 2 3" xfId="3995"/>
    <cellStyle name="Normal 7 2 4" xfId="3996"/>
    <cellStyle name="Normal 7 2 5" xfId="3997"/>
    <cellStyle name="Normal 7 3 2" xfId="3998"/>
    <cellStyle name="Normal 7 3 3" xfId="3999"/>
    <cellStyle name="Normal 7 3 4" xfId="4000"/>
    <cellStyle name="Normal 7 7" xfId="4001"/>
    <cellStyle name="Normal 7 8" xfId="4002"/>
    <cellStyle name="Normal 7 9" xfId="4003"/>
    <cellStyle name="Normal 8 2 2" xfId="4004"/>
    <cellStyle name="Normal 8 2 3" xfId="4005"/>
    <cellStyle name="Normal 8 2 4" xfId="4006"/>
    <cellStyle name="Normal 8 6 2 3" xfId="4007"/>
    <cellStyle name="Normal 8 6 2 4" xfId="4008"/>
    <cellStyle name="Normal 8 6 4" xfId="4009"/>
    <cellStyle name="Normal 8 6 5" xfId="4010"/>
    <cellStyle name="Normal 8 7" xfId="4011"/>
    <cellStyle name="Normal 8 8" xfId="4012"/>
    <cellStyle name="Normal 8 9" xfId="4013"/>
    <cellStyle name="Normal 9 2 3" xfId="4014"/>
    <cellStyle name="Normal 9 3 3" xfId="4015"/>
    <cellStyle name="Normal 9 4 3" xfId="4016"/>
    <cellStyle name="Normal 9 5 2 2 3" xfId="4017"/>
    <cellStyle name="Normal 9 5 2 2 4" xfId="4018"/>
    <cellStyle name="Normal 9 5 2 3 2" xfId="4019"/>
    <cellStyle name="Normal 9 5 2 3 3" xfId="4020"/>
    <cellStyle name="Normal 9 5 2 4" xfId="4021"/>
    <cellStyle name="Normal 9 5 2 5" xfId="4022"/>
    <cellStyle name="Normal 9 5 2 6" xfId="4023"/>
    <cellStyle name="Normal 9 5 3" xfId="4024"/>
    <cellStyle name="Normal 9 5 4" xfId="4025"/>
    <cellStyle name="Normal 9 5 5" xfId="4026"/>
    <cellStyle name="Normal 9 6 2" xfId="4027"/>
    <cellStyle name="Normal 9 6 3" xfId="4028"/>
    <cellStyle name="Normal 9 6 4" xfId="4029"/>
    <cellStyle name="Normal 9 7" xfId="4030"/>
    <cellStyle name="Normal 9 8" xfId="4031"/>
    <cellStyle name="Normal 9 9" xfId="4032"/>
    <cellStyle name="Note 2 10" xfId="4033"/>
    <cellStyle name="Note 2 2 10" xfId="4034"/>
    <cellStyle name="Note 2 2 2 3" xfId="4035"/>
    <cellStyle name="Note 2 2 3 3 2 3" xfId="4036"/>
    <cellStyle name="Note 2 2 3 3 2 4" xfId="4037"/>
    <cellStyle name="Note 2 2 3 3 4" xfId="4038"/>
    <cellStyle name="Note 2 2 3 3 5" xfId="4039"/>
    <cellStyle name="Note 2 2 3 4 3" xfId="4040"/>
    <cellStyle name="Note 2 2 3 4 4" xfId="4041"/>
    <cellStyle name="Note 2 2 3 5 3" xfId="4042"/>
    <cellStyle name="Note 2 2 3 5 4" xfId="4043"/>
    <cellStyle name="Note 2 2 3 6 2" xfId="4044"/>
    <cellStyle name="Note 2 2 3 6 3" xfId="4045"/>
    <cellStyle name="Note 2 2 3 7" xfId="4046"/>
    <cellStyle name="Note 2 2 9 2 3" xfId="4047"/>
    <cellStyle name="Note 2 2 9 2 4" xfId="4048"/>
    <cellStyle name="Note 2 2 9 4" xfId="4049"/>
    <cellStyle name="Note 2 2 9 5" xfId="4050"/>
    <cellStyle name="Note 2 3 3" xfId="4051"/>
    <cellStyle name="Note 2 4 3" xfId="4052"/>
    <cellStyle name="Note 2 5 3" xfId="4053"/>
    <cellStyle name="Output 2 11" xfId="4054"/>
    <cellStyle name="Output 2 2 9" xfId="4055"/>
    <cellStyle name="Output 2 3 3" xfId="4056"/>
    <cellStyle name="Output 2 4 3" xfId="4057"/>
    <cellStyle name="Output 2 5 3" xfId="4058"/>
    <cellStyle name="Percent 15 2 3" xfId="4059"/>
    <cellStyle name="Percent 15 2 4" xfId="4060"/>
    <cellStyle name="Percent 15 3 3" xfId="4061"/>
    <cellStyle name="Percent 15 3 4" xfId="4062"/>
    <cellStyle name="Percent 15 5" xfId="4063"/>
    <cellStyle name="Percent 15 6" xfId="4064"/>
    <cellStyle name="Percent 16 2 3" xfId="4065"/>
    <cellStyle name="Percent 16 2 4" xfId="4066"/>
    <cellStyle name="Percent 16 4" xfId="4067"/>
    <cellStyle name="Percent 16 5" xfId="4068"/>
    <cellStyle name="Percent 2 16" xfId="4069"/>
    <cellStyle name="Percent 2 2 3" xfId="4070"/>
    <cellStyle name="Percent 2 3 3" xfId="4071"/>
    <cellStyle name="Percent 2 4 3" xfId="4072"/>
    <cellStyle name="Percent 2 5 3" xfId="4073"/>
    <cellStyle name="Percent 3 2 3" xfId="4074"/>
    <cellStyle name="Percent 3 3 2 2 3" xfId="4075"/>
    <cellStyle name="Percent 3 3 2 2 4" xfId="4076"/>
    <cellStyle name="Percent 3 3 2 3 2" xfId="4077"/>
    <cellStyle name="Percent 3 3 2 3 3" xfId="4078"/>
    <cellStyle name="Percent 3 3 2 4" xfId="4079"/>
    <cellStyle name="Percent 3 3 2 5" xfId="4080"/>
    <cellStyle name="Percent 3 3 2 6" xfId="4081"/>
    <cellStyle name="Percent 3 3 3" xfId="4082"/>
    <cellStyle name="Percent 3 3 4" xfId="4083"/>
    <cellStyle name="Percent 3 3 5" xfId="4084"/>
    <cellStyle name="Percent 3 4 2" xfId="4085"/>
    <cellStyle name="Percent 3 4 3" xfId="4086"/>
    <cellStyle name="Percent 3 4 4" xfId="4087"/>
    <cellStyle name="Percent 3 7" xfId="4088"/>
    <cellStyle name="Percent 3 8" xfId="4089"/>
    <cellStyle name="Percent 3 9" xfId="4090"/>
    <cellStyle name="Percent 4 2 2" xfId="4091"/>
    <cellStyle name="Percent 4 2 3" xfId="4092"/>
    <cellStyle name="Percent 4 2 4" xfId="4093"/>
    <cellStyle name="Percent 4 6 2 3" xfId="4094"/>
    <cellStyle name="Percent 4 6 2 4" xfId="4095"/>
    <cellStyle name="Percent 4 6 4" xfId="4096"/>
    <cellStyle name="Percent 4 6 5" xfId="4097"/>
    <cellStyle name="Percent 4 7" xfId="4098"/>
    <cellStyle name="Percent 4 8" xfId="4099"/>
    <cellStyle name="Percent 4 9" xfId="4100"/>
    <cellStyle name="Percent 5 2 2" xfId="4101"/>
    <cellStyle name="Percent 5 2 3" xfId="4102"/>
    <cellStyle name="Percent 5 2 4" xfId="4103"/>
    <cellStyle name="Percent 5 7" xfId="4104"/>
    <cellStyle name="Percent 5 8" xfId="4105"/>
    <cellStyle name="Title 2 2 3" xfId="4106"/>
    <cellStyle name="Title 2 7" xfId="4107"/>
    <cellStyle name="Total 2 11" xfId="4108"/>
    <cellStyle name="Total 2 2 9" xfId="4109"/>
    <cellStyle name="Total 2 3 3" xfId="4110"/>
    <cellStyle name="Total 2 4 3" xfId="4111"/>
    <cellStyle name="Total 2 5 3" xfId="4112"/>
    <cellStyle name="Total 3 7" xfId="4113"/>
    <cellStyle name="Warning Text 2 7" xfId="4114"/>
    <cellStyle name="Normal 23" xfId="4115"/>
    <cellStyle name="Percent 17" xfId="4116"/>
    <cellStyle name="Comma 20" xfId="4117"/>
    <cellStyle name="Percent 18" xfId="4118"/>
    <cellStyle name="Normal 24" xfId="4119"/>
    <cellStyle name="Comma 21" xfId="4120"/>
    <cellStyle name="Normal 25" xfId="4121"/>
    <cellStyle name="Comma 22" xfId="4122"/>
    <cellStyle name="Comma 23" xfId="4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customXml" Target="../customXml/item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</v>
          </cell>
          <cell r="E4">
            <v>11.6102</v>
          </cell>
          <cell r="F4">
            <v>11.8888</v>
          </cell>
          <cell r="G4">
            <v>12.1741</v>
          </cell>
          <cell r="H4">
            <v>12.4663</v>
          </cell>
          <cell r="I4">
            <v>12.7655</v>
          </cell>
          <cell r="J4">
            <v>13.0719</v>
          </cell>
          <cell r="K4">
            <v>13.3856</v>
          </cell>
        </row>
        <row r="5">
          <cell r="A5">
            <v>12</v>
          </cell>
          <cell r="B5">
            <v>10.8136</v>
          </cell>
          <cell r="C5">
            <v>11.3381</v>
          </cell>
          <cell r="D5">
            <v>11.6102</v>
          </cell>
          <cell r="E5">
            <v>11.8888</v>
          </cell>
          <cell r="F5">
            <v>12.1741</v>
          </cell>
          <cell r="G5">
            <v>12.4663</v>
          </cell>
          <cell r="H5">
            <v>12.7655</v>
          </cell>
          <cell r="I5">
            <v>13.0719</v>
          </cell>
          <cell r="J5">
            <v>13.3856</v>
          </cell>
          <cell r="K5">
            <v>13.7069</v>
          </cell>
        </row>
        <row r="6">
          <cell r="A6">
            <v>13</v>
          </cell>
          <cell r="B6">
            <v>11.0731</v>
          </cell>
          <cell r="C6">
            <v>11.6101</v>
          </cell>
          <cell r="D6">
            <v>11.8887</v>
          </cell>
          <cell r="E6">
            <v>12.174</v>
          </cell>
          <cell r="F6">
            <v>12.4662</v>
          </cell>
          <cell r="G6">
            <v>12.7654</v>
          </cell>
          <cell r="H6">
            <v>13.0718</v>
          </cell>
          <cell r="I6">
            <v>13.3855</v>
          </cell>
          <cell r="J6">
            <v>13.7068</v>
          </cell>
          <cell r="K6">
            <v>14.0358</v>
          </cell>
        </row>
        <row r="7">
          <cell r="A7">
            <v>14</v>
          </cell>
          <cell r="B7">
            <v>11.3389</v>
          </cell>
          <cell r="C7">
            <v>11.8888</v>
          </cell>
          <cell r="D7">
            <v>12.1741</v>
          </cell>
          <cell r="E7">
            <v>12.4663</v>
          </cell>
          <cell r="F7">
            <v>12.7655</v>
          </cell>
          <cell r="G7">
            <v>13.0719</v>
          </cell>
          <cell r="H7">
            <v>13.3856</v>
          </cell>
          <cell r="I7">
            <v>13.7069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</v>
          </cell>
          <cell r="C8">
            <v>12.1741</v>
          </cell>
          <cell r="D8">
            <v>12.4663</v>
          </cell>
          <cell r="E8">
            <v>12.7655</v>
          </cell>
          <cell r="F8">
            <v>13.0719</v>
          </cell>
          <cell r="G8">
            <v>13.3856</v>
          </cell>
          <cell r="H8">
            <v>13.7069</v>
          </cell>
          <cell r="I8">
            <v>14.0359</v>
          </cell>
          <cell r="J8">
            <v>14.3728</v>
          </cell>
          <cell r="K8">
            <v>14.7177</v>
          </cell>
        </row>
        <row r="9">
          <cell r="A9">
            <v>16</v>
          </cell>
          <cell r="B9">
            <v>11.8897</v>
          </cell>
          <cell r="C9">
            <v>12.4664</v>
          </cell>
          <cell r="D9">
            <v>12.7656</v>
          </cell>
          <cell r="E9">
            <v>13.072</v>
          </cell>
          <cell r="F9">
            <v>13.3857</v>
          </cell>
          <cell r="G9">
            <v>13.707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12.7656</v>
          </cell>
          <cell r="D10">
            <v>13.072</v>
          </cell>
          <cell r="E10">
            <v>13.3857</v>
          </cell>
          <cell r="F10">
            <v>13.707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</v>
          </cell>
        </row>
        <row r="11">
          <cell r="A11">
            <v>18</v>
          </cell>
          <cell r="B11">
            <v>12.4673</v>
          </cell>
          <cell r="C11">
            <v>13.072</v>
          </cell>
          <cell r="D11">
            <v>13.3857</v>
          </cell>
          <cell r="E11">
            <v>13.707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</v>
          </cell>
          <cell r="K11">
            <v>15.8031</v>
          </cell>
        </row>
        <row r="12">
          <cell r="A12">
            <v>19</v>
          </cell>
          <cell r="B12">
            <v>12.7665</v>
          </cell>
          <cell r="C12">
            <v>13.3857</v>
          </cell>
          <cell r="D12">
            <v>13.707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</v>
          </cell>
          <cell r="J12">
            <v>15.8031</v>
          </cell>
          <cell r="K12">
            <v>16.1824</v>
          </cell>
        </row>
        <row r="13">
          <cell r="A13">
            <v>20</v>
          </cell>
          <cell r="B13">
            <v>13.0729</v>
          </cell>
          <cell r="C13">
            <v>13.7069</v>
          </cell>
          <cell r="D13">
            <v>14.0359</v>
          </cell>
          <cell r="E13">
            <v>14.3728</v>
          </cell>
          <cell r="F13">
            <v>14.7177</v>
          </cell>
          <cell r="G13">
            <v>15.0709</v>
          </cell>
          <cell r="H13">
            <v>15.4326</v>
          </cell>
          <cell r="I13">
            <v>15.803</v>
          </cell>
          <cell r="J13">
            <v>16.1823</v>
          </cell>
          <cell r="K13">
            <v>16.5707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</v>
          </cell>
          <cell r="F14">
            <v>15.0709</v>
          </cell>
          <cell r="G14">
            <v>15.4326</v>
          </cell>
          <cell r="H14">
            <v>15.803</v>
          </cell>
          <cell r="I14">
            <v>16.1823</v>
          </cell>
          <cell r="J14">
            <v>16.5707</v>
          </cell>
          <cell r="K14">
            <v>16.9684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14.7176</v>
          </cell>
          <cell r="E15">
            <v>15.0708</v>
          </cell>
          <cell r="F15">
            <v>15.4325</v>
          </cell>
          <cell r="G15">
            <v>15.8029</v>
          </cell>
          <cell r="H15">
            <v>16.1822</v>
          </cell>
          <cell r="I15">
            <v>16.5706</v>
          </cell>
          <cell r="J15">
            <v>16.9683</v>
          </cell>
          <cell r="K15">
            <v>17.3755</v>
          </cell>
        </row>
        <row r="16">
          <cell r="A16">
            <v>23</v>
          </cell>
          <cell r="B16">
            <v>14.0369</v>
          </cell>
          <cell r="C16">
            <v>14.7177</v>
          </cell>
          <cell r="D16">
            <v>15.0709</v>
          </cell>
          <cell r="E16">
            <v>15.4326</v>
          </cell>
          <cell r="F16">
            <v>15.803</v>
          </cell>
          <cell r="G16">
            <v>16.1823</v>
          </cell>
          <cell r="H16">
            <v>16.5707</v>
          </cell>
          <cell r="I16">
            <v>16.9684</v>
          </cell>
          <cell r="J16">
            <v>17.3756</v>
          </cell>
          <cell r="K16">
            <v>17.7926</v>
          </cell>
        </row>
        <row r="17">
          <cell r="A17">
            <v>24</v>
          </cell>
          <cell r="B17">
            <v>14.3738</v>
          </cell>
          <cell r="C17">
            <v>15.0709</v>
          </cell>
          <cell r="D17">
            <v>15.4326</v>
          </cell>
          <cell r="E17">
            <v>15.803</v>
          </cell>
          <cell r="F17">
            <v>16.1823</v>
          </cell>
          <cell r="G17">
            <v>16.5707</v>
          </cell>
          <cell r="H17">
            <v>16.9684</v>
          </cell>
          <cell r="I17">
            <v>17.3756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</v>
          </cell>
          <cell r="D18">
            <v>15.8031</v>
          </cell>
          <cell r="E18">
            <v>16.1824</v>
          </cell>
          <cell r="F18">
            <v>16.5708</v>
          </cell>
          <cell r="G18">
            <v>16.9685</v>
          </cell>
          <cell r="H18">
            <v>17.3757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</v>
          </cell>
          <cell r="C19">
            <v>15.8031</v>
          </cell>
          <cell r="D19">
            <v>16.1824</v>
          </cell>
          <cell r="E19">
            <v>16.5708</v>
          </cell>
          <cell r="F19">
            <v>16.9685</v>
          </cell>
          <cell r="G19">
            <v>17.3757</v>
          </cell>
          <cell r="H19">
            <v>17.7927</v>
          </cell>
          <cell r="I19">
            <v>18.2197</v>
          </cell>
          <cell r="J19">
            <v>18.657</v>
          </cell>
          <cell r="K19">
            <v>19.1048</v>
          </cell>
        </row>
        <row r="20">
          <cell r="A20">
            <v>27</v>
          </cell>
          <cell r="B20">
            <v>15.4338</v>
          </cell>
          <cell r="C20">
            <v>16.1823</v>
          </cell>
          <cell r="D20">
            <v>16.5707</v>
          </cell>
          <cell r="E20">
            <v>16.9684</v>
          </cell>
          <cell r="F20">
            <v>17.3756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</v>
          </cell>
          <cell r="K20">
            <v>19.5632</v>
          </cell>
        </row>
        <row r="21">
          <cell r="A21">
            <v>28</v>
          </cell>
          <cell r="B21">
            <v>15.8042</v>
          </cell>
          <cell r="C21">
            <v>16.5707</v>
          </cell>
          <cell r="D21">
            <v>16.9684</v>
          </cell>
          <cell r="E21">
            <v>17.3756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</v>
          </cell>
          <cell r="J21">
            <v>19.5632</v>
          </cell>
          <cell r="K21">
            <v>20.0327</v>
          </cell>
        </row>
        <row r="22">
          <cell r="A22">
            <v>29</v>
          </cell>
          <cell r="B22">
            <v>16.1835</v>
          </cell>
          <cell r="C22">
            <v>16.9684</v>
          </cell>
          <cell r="D22">
            <v>17.3756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</v>
          </cell>
          <cell r="I22">
            <v>19.5632</v>
          </cell>
          <cell r="J22">
            <v>20.0327</v>
          </cell>
          <cell r="K22">
            <v>20.5135</v>
          </cell>
        </row>
        <row r="23">
          <cell r="A23">
            <v>30</v>
          </cell>
          <cell r="B23">
            <v>16.5719</v>
          </cell>
          <cell r="C23">
            <v>17.3756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</v>
          </cell>
          <cell r="H23">
            <v>19.5632</v>
          </cell>
          <cell r="I23">
            <v>20.0327</v>
          </cell>
          <cell r="J23">
            <v>20.5135</v>
          </cell>
          <cell r="K23">
            <v>21.0058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</v>
          </cell>
          <cell r="G24">
            <v>19.5632</v>
          </cell>
          <cell r="H24">
            <v>20.0327</v>
          </cell>
          <cell r="I24">
            <v>20.5135</v>
          </cell>
          <cell r="J24">
            <v>21.0058</v>
          </cell>
          <cell r="K24">
            <v>21.5099</v>
          </cell>
        </row>
        <row r="25">
          <cell r="A25">
            <v>32</v>
          </cell>
          <cell r="B25">
            <v>17.3769</v>
          </cell>
          <cell r="C25">
            <v>18.2197</v>
          </cell>
          <cell r="D25">
            <v>18.657</v>
          </cell>
          <cell r="E25">
            <v>19.1048</v>
          </cell>
          <cell r="F25">
            <v>19.5633</v>
          </cell>
          <cell r="G25">
            <v>20.0328</v>
          </cell>
          <cell r="H25">
            <v>20.5136</v>
          </cell>
          <cell r="I25">
            <v>21.0059</v>
          </cell>
          <cell r="J25">
            <v>21.51</v>
          </cell>
          <cell r="K25">
            <v>22.0262</v>
          </cell>
        </row>
        <row r="26">
          <cell r="A26">
            <v>33</v>
          </cell>
          <cell r="B26">
            <v>17.7939</v>
          </cell>
          <cell r="C26">
            <v>18.6569</v>
          </cell>
          <cell r="D26">
            <v>19.1047</v>
          </cell>
          <cell r="E26">
            <v>19.5632</v>
          </cell>
          <cell r="F26">
            <v>20.0327</v>
          </cell>
          <cell r="G26">
            <v>20.5135</v>
          </cell>
          <cell r="H26">
            <v>21.0058</v>
          </cell>
          <cell r="I26">
            <v>21.5099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</v>
          </cell>
          <cell r="D27">
            <v>19.5632</v>
          </cell>
          <cell r="E27">
            <v>20.0327</v>
          </cell>
          <cell r="F27">
            <v>20.5135</v>
          </cell>
          <cell r="G27">
            <v>21.0058</v>
          </cell>
          <cell r="H27">
            <v>21.5099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</v>
          </cell>
          <cell r="C28">
            <v>19.5632</v>
          </cell>
          <cell r="D28">
            <v>20.0327</v>
          </cell>
          <cell r="E28">
            <v>20.5135</v>
          </cell>
          <cell r="F28">
            <v>21.0058</v>
          </cell>
          <cell r="G28">
            <v>21.5099</v>
          </cell>
          <cell r="H28">
            <v>22.0261</v>
          </cell>
          <cell r="I28">
            <v>22.5547</v>
          </cell>
          <cell r="J28">
            <v>23.096</v>
          </cell>
          <cell r="K28">
            <v>23.6503</v>
          </cell>
        </row>
        <row r="29">
          <cell r="A29">
            <v>36</v>
          </cell>
          <cell r="B29">
            <v>19.1061</v>
          </cell>
          <cell r="C29">
            <v>20.0327</v>
          </cell>
          <cell r="D29">
            <v>20.5135</v>
          </cell>
          <cell r="E29">
            <v>21.0058</v>
          </cell>
          <cell r="F29">
            <v>21.5099</v>
          </cell>
          <cell r="G29">
            <v>22.0261</v>
          </cell>
          <cell r="H29">
            <v>22.5547</v>
          </cell>
          <cell r="I29">
            <v>23.096</v>
          </cell>
          <cell r="J29">
            <v>23.6503</v>
          </cell>
          <cell r="K29">
            <v>24.2179</v>
          </cell>
        </row>
        <row r="30">
          <cell r="A30">
            <v>37</v>
          </cell>
          <cell r="B30">
            <v>19.5646</v>
          </cell>
          <cell r="C30">
            <v>20.5135</v>
          </cell>
          <cell r="D30">
            <v>21.0058</v>
          </cell>
          <cell r="E30">
            <v>21.5099</v>
          </cell>
          <cell r="F30">
            <v>22.0261</v>
          </cell>
          <cell r="G30">
            <v>22.5547</v>
          </cell>
          <cell r="H30">
            <v>23.096</v>
          </cell>
          <cell r="I30">
            <v>23.6503</v>
          </cell>
          <cell r="J30">
            <v>24.2179</v>
          </cell>
          <cell r="K30">
            <v>24.7991</v>
          </cell>
        </row>
        <row r="31">
          <cell r="A31">
            <v>38</v>
          </cell>
          <cell r="B31">
            <v>20.0342</v>
          </cell>
          <cell r="C31">
            <v>21.0059</v>
          </cell>
          <cell r="D31">
            <v>21.51</v>
          </cell>
          <cell r="E31">
            <v>22.0262</v>
          </cell>
          <cell r="F31">
            <v>22.5548</v>
          </cell>
          <cell r="G31">
            <v>23.0961</v>
          </cell>
          <cell r="H31">
            <v>23.6504</v>
          </cell>
          <cell r="I31">
            <v>24.218</v>
          </cell>
          <cell r="J31">
            <v>24.7992</v>
          </cell>
          <cell r="K31">
            <v>25.3944</v>
          </cell>
        </row>
        <row r="32">
          <cell r="A32">
            <v>39</v>
          </cell>
          <cell r="B32">
            <v>20.515</v>
          </cell>
          <cell r="C32">
            <v>21.51</v>
          </cell>
          <cell r="D32">
            <v>22.0262</v>
          </cell>
          <cell r="E32">
            <v>22.5548</v>
          </cell>
          <cell r="F32">
            <v>23.0961</v>
          </cell>
          <cell r="G32">
            <v>23.6504</v>
          </cell>
          <cell r="H32">
            <v>24.218</v>
          </cell>
          <cell r="I32">
            <v>24.7992</v>
          </cell>
          <cell r="J32">
            <v>25.3944</v>
          </cell>
          <cell r="K32">
            <v>26.0039</v>
          </cell>
        </row>
        <row r="33">
          <cell r="A33">
            <v>40</v>
          </cell>
          <cell r="B33">
            <v>21.0074</v>
          </cell>
          <cell r="C33">
            <v>22.0263</v>
          </cell>
          <cell r="D33">
            <v>22.5549</v>
          </cell>
          <cell r="E33">
            <v>23.0962</v>
          </cell>
          <cell r="F33">
            <v>23.6505</v>
          </cell>
          <cell r="G33">
            <v>24.2181</v>
          </cell>
          <cell r="H33">
            <v>24.7993</v>
          </cell>
          <cell r="I33">
            <v>25.3945</v>
          </cell>
          <cell r="J33">
            <v>26.004</v>
          </cell>
          <cell r="K33">
            <v>26.6281</v>
          </cell>
        </row>
        <row r="34">
          <cell r="A34">
            <v>41</v>
          </cell>
          <cell r="B34">
            <v>21.5116</v>
          </cell>
          <cell r="C34">
            <v>22.5549</v>
          </cell>
          <cell r="D34">
            <v>23.0962</v>
          </cell>
          <cell r="E34">
            <v>23.6505</v>
          </cell>
          <cell r="F34">
            <v>24.2181</v>
          </cell>
          <cell r="G34">
            <v>24.7993</v>
          </cell>
          <cell r="H34">
            <v>25.3945</v>
          </cell>
          <cell r="I34">
            <v>26.004</v>
          </cell>
          <cell r="J34">
            <v>26.6281</v>
          </cell>
          <cell r="K34">
            <v>27.2672</v>
          </cell>
        </row>
        <row r="35">
          <cell r="A35">
            <v>42</v>
          </cell>
          <cell r="B35">
            <v>22.0279</v>
          </cell>
          <cell r="C35">
            <v>23.0963</v>
          </cell>
          <cell r="D35">
            <v>23.6506</v>
          </cell>
          <cell r="E35">
            <v>24.2182</v>
          </cell>
          <cell r="F35">
            <v>24.7994</v>
          </cell>
          <cell r="G35">
            <v>25.3946</v>
          </cell>
          <cell r="H35">
            <v>26.0041</v>
          </cell>
          <cell r="I35">
            <v>26.6282</v>
          </cell>
          <cell r="J35">
            <v>27.2673</v>
          </cell>
          <cell r="K35">
            <v>27.9217</v>
          </cell>
        </row>
        <row r="36">
          <cell r="A36">
            <v>43</v>
          </cell>
          <cell r="B36">
            <v>22.5566</v>
          </cell>
          <cell r="C36">
            <v>23.6506</v>
          </cell>
          <cell r="D36">
            <v>24.2182</v>
          </cell>
          <cell r="E36">
            <v>24.7994</v>
          </cell>
          <cell r="F36">
            <v>25.3946</v>
          </cell>
          <cell r="G36">
            <v>26.0041</v>
          </cell>
          <cell r="H36">
            <v>26.6282</v>
          </cell>
          <cell r="I36">
            <v>27.2673</v>
          </cell>
          <cell r="J36">
            <v>27.9217</v>
          </cell>
          <cell r="K36">
            <v>28.5918</v>
          </cell>
        </row>
        <row r="37">
          <cell r="A37">
            <v>44</v>
          </cell>
          <cell r="B37">
            <v>23.098</v>
          </cell>
          <cell r="C37">
            <v>24.2183</v>
          </cell>
          <cell r="D37">
            <v>24.7995</v>
          </cell>
          <cell r="E37">
            <v>25.3947</v>
          </cell>
          <cell r="F37">
            <v>26.0042</v>
          </cell>
          <cell r="G37">
            <v>26.6283</v>
          </cell>
          <cell r="H37">
            <v>27.2674</v>
          </cell>
          <cell r="I37">
            <v>27.9218</v>
          </cell>
          <cell r="J37">
            <v>28.5919</v>
          </cell>
          <cell r="K37">
            <v>29.2781</v>
          </cell>
        </row>
        <row r="38">
          <cell r="A38">
            <v>45</v>
          </cell>
          <cell r="B38">
            <v>23.6524</v>
          </cell>
          <cell r="C38">
            <v>24.7995</v>
          </cell>
          <cell r="D38">
            <v>25.3947</v>
          </cell>
          <cell r="E38">
            <v>26.0042</v>
          </cell>
          <cell r="F38">
            <v>26.6283</v>
          </cell>
          <cell r="G38">
            <v>27.2674</v>
          </cell>
          <cell r="H38">
            <v>27.9218</v>
          </cell>
          <cell r="I38">
            <v>28.5919</v>
          </cell>
          <cell r="J38">
            <v>29.2781</v>
          </cell>
          <cell r="K38">
            <v>29.9808</v>
          </cell>
        </row>
        <row r="39">
          <cell r="A39">
            <v>46</v>
          </cell>
          <cell r="B39">
            <v>24.2201</v>
          </cell>
          <cell r="C39">
            <v>25.3948</v>
          </cell>
          <cell r="D39">
            <v>26.0043</v>
          </cell>
          <cell r="E39">
            <v>26.6284</v>
          </cell>
          <cell r="F39">
            <v>27.2675</v>
          </cell>
          <cell r="G39">
            <v>27.9219</v>
          </cell>
          <cell r="H39">
            <v>28.592</v>
          </cell>
          <cell r="I39">
            <v>29.2782</v>
          </cell>
          <cell r="J39">
            <v>29.9809</v>
          </cell>
          <cell r="K39">
            <v>30.7004</v>
          </cell>
        </row>
        <row r="40">
          <cell r="A40">
            <v>47</v>
          </cell>
          <cell r="B40">
            <v>24.8014</v>
          </cell>
          <cell r="C40">
            <v>26.0043</v>
          </cell>
          <cell r="D40">
            <v>26.6284</v>
          </cell>
          <cell r="E40">
            <v>27.2675</v>
          </cell>
          <cell r="F40">
            <v>27.9219</v>
          </cell>
          <cell r="G40">
            <v>28.592</v>
          </cell>
          <cell r="H40">
            <v>29.2782</v>
          </cell>
          <cell r="I40">
            <v>29.9809</v>
          </cell>
          <cell r="J40">
            <v>30.7004</v>
          </cell>
          <cell r="K40">
            <v>31.4372</v>
          </cell>
        </row>
        <row r="41">
          <cell r="A41">
            <v>48</v>
          </cell>
          <cell r="B41">
            <v>25.3966</v>
          </cell>
          <cell r="C41">
            <v>26.6283</v>
          </cell>
          <cell r="D41">
            <v>27.2674</v>
          </cell>
          <cell r="E41">
            <v>27.9218</v>
          </cell>
          <cell r="F41">
            <v>28.5919</v>
          </cell>
          <cell r="G41">
            <v>29.2781</v>
          </cell>
          <cell r="H41">
            <v>29.9808</v>
          </cell>
          <cell r="I41">
            <v>30.7003</v>
          </cell>
          <cell r="J41">
            <v>31.4371</v>
          </cell>
          <cell r="K41">
            <v>32.1916</v>
          </cell>
        </row>
        <row r="42">
          <cell r="A42">
            <v>49</v>
          </cell>
          <cell r="B42">
            <v>26.0061</v>
          </cell>
          <cell r="C42">
            <v>27.2674</v>
          </cell>
          <cell r="D42">
            <v>27.9218</v>
          </cell>
          <cell r="E42">
            <v>28.5919</v>
          </cell>
          <cell r="F42">
            <v>29.2781</v>
          </cell>
          <cell r="G42">
            <v>29.9808</v>
          </cell>
          <cell r="H42">
            <v>30.7003</v>
          </cell>
          <cell r="I42">
            <v>31.4371</v>
          </cell>
          <cell r="J42">
            <v>32.1916</v>
          </cell>
          <cell r="K42">
            <v>32.9642</v>
          </cell>
        </row>
        <row r="43">
          <cell r="A43">
            <v>50</v>
          </cell>
          <cell r="B43">
            <v>26.6302</v>
          </cell>
          <cell r="C43">
            <v>27.9218</v>
          </cell>
          <cell r="D43">
            <v>28.5919</v>
          </cell>
          <cell r="E43">
            <v>29.2781</v>
          </cell>
          <cell r="F43">
            <v>29.9808</v>
          </cell>
          <cell r="G43">
            <v>30.7003</v>
          </cell>
          <cell r="H43">
            <v>31.4371</v>
          </cell>
          <cell r="I43">
            <v>32.1916</v>
          </cell>
          <cell r="J43">
            <v>32.9642</v>
          </cell>
          <cell r="K43">
            <v>33.7553</v>
          </cell>
        </row>
        <row r="44">
          <cell r="A44">
            <v>51</v>
          </cell>
          <cell r="B44">
            <v>27.2693</v>
          </cell>
          <cell r="C44">
            <v>28.5919</v>
          </cell>
          <cell r="D44">
            <v>29.2781</v>
          </cell>
          <cell r="E44">
            <v>29.9808</v>
          </cell>
          <cell r="F44">
            <v>30.7003</v>
          </cell>
          <cell r="G44">
            <v>31.4371</v>
          </cell>
          <cell r="H44">
            <v>32.1916</v>
          </cell>
          <cell r="I44">
            <v>32.9642</v>
          </cell>
          <cell r="J44">
            <v>33.7553</v>
          </cell>
          <cell r="K44">
            <v>34.5654</v>
          </cell>
        </row>
        <row r="45">
          <cell r="A45">
            <v>52</v>
          </cell>
          <cell r="B45">
            <v>27.9238</v>
          </cell>
          <cell r="C45">
            <v>29.2781</v>
          </cell>
          <cell r="D45">
            <v>29.9808</v>
          </cell>
          <cell r="E45">
            <v>30.7003</v>
          </cell>
          <cell r="F45">
            <v>31.4371</v>
          </cell>
          <cell r="G45">
            <v>32.1916</v>
          </cell>
          <cell r="H45">
            <v>32.9642</v>
          </cell>
          <cell r="I45">
            <v>33.7553</v>
          </cell>
          <cell r="J45">
            <v>34.5654</v>
          </cell>
          <cell r="K45">
            <v>35.395</v>
          </cell>
        </row>
        <row r="46">
          <cell r="A46">
            <v>53</v>
          </cell>
          <cell r="B46">
            <v>28.594</v>
          </cell>
          <cell r="C46">
            <v>29.9808</v>
          </cell>
          <cell r="D46">
            <v>30.7003</v>
          </cell>
          <cell r="E46">
            <v>31.4371</v>
          </cell>
          <cell r="F46">
            <v>32.1916</v>
          </cell>
          <cell r="G46">
            <v>32.9642</v>
          </cell>
          <cell r="H46">
            <v>33.7553</v>
          </cell>
          <cell r="I46">
            <v>34.5654</v>
          </cell>
          <cell r="J46">
            <v>35.395</v>
          </cell>
          <cell r="K46">
            <v>36.2445</v>
          </cell>
        </row>
        <row r="47">
          <cell r="A47">
            <v>54</v>
          </cell>
          <cell r="B47">
            <v>29.2803</v>
          </cell>
          <cell r="C47">
            <v>30.7004</v>
          </cell>
          <cell r="D47">
            <v>31.4372</v>
          </cell>
          <cell r="E47">
            <v>32.1917</v>
          </cell>
          <cell r="F47">
            <v>32.9643</v>
          </cell>
          <cell r="G47">
            <v>33.7554</v>
          </cell>
          <cell r="H47">
            <v>34.5655</v>
          </cell>
          <cell r="I47">
            <v>35.3951</v>
          </cell>
          <cell r="J47">
            <v>36.2446</v>
          </cell>
          <cell r="K47">
            <v>37.1145</v>
          </cell>
        </row>
        <row r="48">
          <cell r="A48">
            <v>55</v>
          </cell>
          <cell r="B48">
            <v>29.983</v>
          </cell>
          <cell r="C48">
            <v>31.4372</v>
          </cell>
          <cell r="D48">
            <v>32.1917</v>
          </cell>
          <cell r="E48">
            <v>32.9643</v>
          </cell>
          <cell r="F48">
            <v>33.7554</v>
          </cell>
          <cell r="G48">
            <v>34.5655</v>
          </cell>
          <cell r="H48">
            <v>35.3951</v>
          </cell>
          <cell r="I48">
            <v>36.2446</v>
          </cell>
          <cell r="J48">
            <v>37.1145</v>
          </cell>
          <cell r="K48">
            <v>38.0052</v>
          </cell>
        </row>
        <row r="49">
          <cell r="A49">
            <v>56</v>
          </cell>
          <cell r="B49">
            <v>30.7026</v>
          </cell>
          <cell r="C49">
            <v>32.1917</v>
          </cell>
          <cell r="D49">
            <v>32.9643</v>
          </cell>
          <cell r="E49">
            <v>33.7554</v>
          </cell>
          <cell r="F49">
            <v>34.5655</v>
          </cell>
          <cell r="G49">
            <v>35.3951</v>
          </cell>
          <cell r="H49">
            <v>36.2446</v>
          </cell>
          <cell r="I49">
            <v>37.1145</v>
          </cell>
          <cell r="J49">
            <v>38.0052</v>
          </cell>
          <cell r="K49">
            <v>38.9173</v>
          </cell>
        </row>
        <row r="50">
          <cell r="A50">
            <v>57</v>
          </cell>
          <cell r="B50">
            <v>31.4395</v>
          </cell>
          <cell r="C50">
            <v>32.9643</v>
          </cell>
          <cell r="D50">
            <v>33.7554</v>
          </cell>
          <cell r="E50">
            <v>34.5655</v>
          </cell>
          <cell r="F50">
            <v>35.3951</v>
          </cell>
          <cell r="G50">
            <v>36.2446</v>
          </cell>
          <cell r="H50">
            <v>37.1145</v>
          </cell>
          <cell r="I50">
            <v>38.0052</v>
          </cell>
          <cell r="J50">
            <v>38.9173</v>
          </cell>
          <cell r="K50">
            <v>39.8513</v>
          </cell>
        </row>
        <row r="51">
          <cell r="A51">
            <v>58</v>
          </cell>
          <cell r="B51">
            <v>32.194</v>
          </cell>
          <cell r="C51">
            <v>33.7554</v>
          </cell>
          <cell r="D51">
            <v>34.5655</v>
          </cell>
          <cell r="E51">
            <v>35.3951</v>
          </cell>
          <cell r="F51">
            <v>36.2446</v>
          </cell>
          <cell r="G51">
            <v>37.1145</v>
          </cell>
          <cell r="H51">
            <v>38.0052</v>
          </cell>
          <cell r="I51">
            <v>38.9173</v>
          </cell>
          <cell r="J51">
            <v>39.8513</v>
          </cell>
          <cell r="K51">
            <v>40.8077</v>
          </cell>
        </row>
        <row r="52">
          <cell r="A52">
            <v>59</v>
          </cell>
          <cell r="B52">
            <v>32.9667</v>
          </cell>
          <cell r="C52">
            <v>34.5656</v>
          </cell>
          <cell r="D52">
            <v>35.3952</v>
          </cell>
          <cell r="E52">
            <v>36.2447</v>
          </cell>
          <cell r="F52">
            <v>37.1146</v>
          </cell>
          <cell r="G52">
            <v>38.0054</v>
          </cell>
          <cell r="H52">
            <v>38.9175</v>
          </cell>
          <cell r="I52">
            <v>39.8515</v>
          </cell>
          <cell r="J52">
            <v>40.8079</v>
          </cell>
          <cell r="K52">
            <v>41.7873</v>
          </cell>
        </row>
        <row r="53">
          <cell r="A53">
            <v>60</v>
          </cell>
          <cell r="B53">
            <v>33.7579</v>
          </cell>
          <cell r="C53">
            <v>35.3952</v>
          </cell>
          <cell r="D53">
            <v>36.2447</v>
          </cell>
          <cell r="E53">
            <v>37.1146</v>
          </cell>
          <cell r="F53">
            <v>38.0054</v>
          </cell>
          <cell r="G53">
            <v>38.9175</v>
          </cell>
          <cell r="H53">
            <v>39.8515</v>
          </cell>
          <cell r="I53">
            <v>40.8079</v>
          </cell>
          <cell r="J53">
            <v>41.7873</v>
          </cell>
          <cell r="K53">
            <v>42.7902</v>
          </cell>
        </row>
        <row r="54">
          <cell r="A54">
            <v>61</v>
          </cell>
          <cell r="B54">
            <v>34.5681</v>
          </cell>
          <cell r="C54">
            <v>36.2447</v>
          </cell>
          <cell r="D54">
            <v>37.1146</v>
          </cell>
          <cell r="E54">
            <v>38.0054</v>
          </cell>
          <cell r="F54">
            <v>38.9175</v>
          </cell>
          <cell r="G54">
            <v>39.8515</v>
          </cell>
          <cell r="H54">
            <v>40.8079</v>
          </cell>
          <cell r="I54">
            <v>41.7873</v>
          </cell>
          <cell r="J54">
            <v>42.7902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</v>
          </cell>
          <cell r="E55">
            <v>38.9173</v>
          </cell>
          <cell r="F55">
            <v>39.8513</v>
          </cell>
          <cell r="G55">
            <v>40.8077</v>
          </cell>
          <cell r="H55">
            <v>41.7871</v>
          </cell>
          <cell r="I55">
            <v>42.79</v>
          </cell>
          <cell r="J55">
            <v>43.817</v>
          </cell>
          <cell r="K55">
            <v>44.8686</v>
          </cell>
        </row>
        <row r="56">
          <cell r="A56">
            <v>63</v>
          </cell>
          <cell r="B56">
            <v>36.2472</v>
          </cell>
          <cell r="C56">
            <v>38.0052</v>
          </cell>
          <cell r="D56">
            <v>38.9173</v>
          </cell>
          <cell r="E56">
            <v>39.8513</v>
          </cell>
          <cell r="F56">
            <v>40.8077</v>
          </cell>
          <cell r="G56">
            <v>41.7871</v>
          </cell>
          <cell r="H56">
            <v>42.79</v>
          </cell>
          <cell r="I56">
            <v>43.817</v>
          </cell>
          <cell r="J56">
            <v>44.8686</v>
          </cell>
          <cell r="K56">
            <v>45.9454</v>
          </cell>
        </row>
        <row r="57">
          <cell r="A57">
            <v>64</v>
          </cell>
          <cell r="B57">
            <v>37.1171</v>
          </cell>
          <cell r="C57">
            <v>38.9173</v>
          </cell>
          <cell r="D57">
            <v>39.8513</v>
          </cell>
          <cell r="E57">
            <v>40.8077</v>
          </cell>
          <cell r="F57">
            <v>41.7871</v>
          </cell>
          <cell r="G57">
            <v>42.79</v>
          </cell>
          <cell r="H57">
            <v>43.817</v>
          </cell>
          <cell r="I57">
            <v>44.8686</v>
          </cell>
          <cell r="J57">
            <v>45.9454</v>
          </cell>
          <cell r="K57">
            <v>47.0481</v>
          </cell>
        </row>
        <row r="58">
          <cell r="A58">
            <v>65</v>
          </cell>
          <cell r="B58">
            <v>38.0079</v>
          </cell>
          <cell r="C58">
            <v>39.8513</v>
          </cell>
          <cell r="D58">
            <v>40.8077</v>
          </cell>
          <cell r="E58">
            <v>41.7871</v>
          </cell>
          <cell r="F58">
            <v>42.79</v>
          </cell>
          <cell r="G58">
            <v>43.817</v>
          </cell>
          <cell r="H58">
            <v>44.8686</v>
          </cell>
          <cell r="I58">
            <v>45.9454</v>
          </cell>
          <cell r="J58">
            <v>47.0481</v>
          </cell>
          <cell r="K58">
            <v>48.1773</v>
          </cell>
        </row>
        <row r="59">
          <cell r="A59">
            <v>66</v>
          </cell>
          <cell r="B59">
            <v>38.9201</v>
          </cell>
          <cell r="C59">
            <v>40.8077</v>
          </cell>
          <cell r="D59">
            <v>41.7871</v>
          </cell>
          <cell r="E59">
            <v>42.79</v>
          </cell>
          <cell r="F59">
            <v>43.817</v>
          </cell>
          <cell r="G59">
            <v>44.8686</v>
          </cell>
          <cell r="H59">
            <v>45.9454</v>
          </cell>
          <cell r="I59">
            <v>47.0481</v>
          </cell>
          <cell r="J59">
            <v>48.1773</v>
          </cell>
          <cell r="K59">
            <v>49.3336</v>
          </cell>
        </row>
        <row r="60">
          <cell r="A60">
            <v>67</v>
          </cell>
          <cell r="B60">
            <v>39.8542</v>
          </cell>
          <cell r="C60">
            <v>41.7871</v>
          </cell>
          <cell r="D60">
            <v>42.79</v>
          </cell>
          <cell r="E60">
            <v>43.817</v>
          </cell>
          <cell r="F60">
            <v>44.8686</v>
          </cell>
          <cell r="G60">
            <v>45.9454</v>
          </cell>
          <cell r="H60">
            <v>47.0481</v>
          </cell>
          <cell r="I60">
            <v>48.1773</v>
          </cell>
          <cell r="J60">
            <v>49.3336</v>
          </cell>
          <cell r="K60">
            <v>50.5176</v>
          </cell>
        </row>
        <row r="61">
          <cell r="A61">
            <v>68</v>
          </cell>
          <cell r="B61">
            <v>40.8107</v>
          </cell>
          <cell r="C61">
            <v>42.79</v>
          </cell>
          <cell r="D61">
            <v>43.817</v>
          </cell>
          <cell r="E61">
            <v>44.8686</v>
          </cell>
          <cell r="F61">
            <v>45.9454</v>
          </cell>
          <cell r="G61">
            <v>47.0481</v>
          </cell>
          <cell r="H61">
            <v>48.1773</v>
          </cell>
          <cell r="I61">
            <v>49.3336</v>
          </cell>
          <cell r="J61">
            <v>50.5176</v>
          </cell>
          <cell r="K61">
            <v>51.73</v>
          </cell>
        </row>
        <row r="62">
          <cell r="A62">
            <v>69</v>
          </cell>
          <cell r="B62">
            <v>41.7902</v>
          </cell>
          <cell r="C62">
            <v>43.817</v>
          </cell>
          <cell r="D62">
            <v>44.8686</v>
          </cell>
          <cell r="E62">
            <v>45.9454</v>
          </cell>
          <cell r="F62">
            <v>47.0481</v>
          </cell>
          <cell r="G62">
            <v>48.1773</v>
          </cell>
          <cell r="H62">
            <v>49.3336</v>
          </cell>
          <cell r="I62">
            <v>50.5176</v>
          </cell>
          <cell r="J62">
            <v>51.73</v>
          </cell>
          <cell r="K62">
            <v>52.9715</v>
          </cell>
        </row>
        <row r="63">
          <cell r="A63">
            <v>70</v>
          </cell>
          <cell r="B63">
            <v>42.7932</v>
          </cell>
          <cell r="C63">
            <v>44.8687</v>
          </cell>
          <cell r="D63">
            <v>45.9455</v>
          </cell>
          <cell r="E63">
            <v>47.0482</v>
          </cell>
          <cell r="F63">
            <v>48.1774</v>
          </cell>
          <cell r="G63">
            <v>49.3337</v>
          </cell>
          <cell r="H63">
            <v>50.5177</v>
          </cell>
          <cell r="I63">
            <v>51.7301</v>
          </cell>
          <cell r="J63">
            <v>52.9716</v>
          </cell>
          <cell r="K63">
            <v>54.2429</v>
          </cell>
        </row>
        <row r="64">
          <cell r="A64">
            <v>71</v>
          </cell>
          <cell r="B64">
            <v>43.8202</v>
          </cell>
          <cell r="C64">
            <v>45.9455</v>
          </cell>
          <cell r="D64">
            <v>47.0482</v>
          </cell>
          <cell r="E64">
            <v>48.1774</v>
          </cell>
          <cell r="F64">
            <v>49.3337</v>
          </cell>
          <cell r="G64">
            <v>50.5177</v>
          </cell>
          <cell r="H64">
            <v>51.7301</v>
          </cell>
          <cell r="I64">
            <v>52.9716</v>
          </cell>
          <cell r="J64">
            <v>54.2429</v>
          </cell>
          <cell r="K64">
            <v>55.5447</v>
          </cell>
        </row>
        <row r="65">
          <cell r="A65">
            <v>72</v>
          </cell>
          <cell r="B65">
            <v>44.8719</v>
          </cell>
          <cell r="C65">
            <v>47.0482</v>
          </cell>
          <cell r="D65">
            <v>48.1774</v>
          </cell>
          <cell r="E65">
            <v>49.3337</v>
          </cell>
          <cell r="F65">
            <v>50.5177</v>
          </cell>
          <cell r="G65">
            <v>51.7301</v>
          </cell>
          <cell r="H65">
            <v>52.9716</v>
          </cell>
          <cell r="I65">
            <v>54.2429</v>
          </cell>
          <cell r="J65">
            <v>55.5447</v>
          </cell>
          <cell r="K65">
            <v>56.8778</v>
          </cell>
        </row>
        <row r="66">
          <cell r="A66">
            <v>73</v>
          </cell>
          <cell r="B66">
            <v>45.9488</v>
          </cell>
          <cell r="C66">
            <v>48.1773</v>
          </cell>
          <cell r="D66">
            <v>49.3336</v>
          </cell>
          <cell r="E66">
            <v>50.5176</v>
          </cell>
          <cell r="F66">
            <v>51.73</v>
          </cell>
          <cell r="G66">
            <v>52.9715</v>
          </cell>
          <cell r="H66">
            <v>54.2428</v>
          </cell>
          <cell r="I66">
            <v>55.5446</v>
          </cell>
          <cell r="J66">
            <v>56.8777</v>
          </cell>
          <cell r="K66">
            <v>58.2428</v>
          </cell>
        </row>
        <row r="67">
          <cell r="A67">
            <v>74</v>
          </cell>
          <cell r="B67">
            <v>47.0516</v>
          </cell>
          <cell r="C67">
            <v>49.3336</v>
          </cell>
          <cell r="D67">
            <v>50.5176</v>
          </cell>
          <cell r="E67">
            <v>51.73</v>
          </cell>
          <cell r="F67">
            <v>52.9715</v>
          </cell>
          <cell r="G67">
            <v>54.2428</v>
          </cell>
          <cell r="H67">
            <v>55.5446</v>
          </cell>
          <cell r="I67">
            <v>56.8777</v>
          </cell>
          <cell r="J67">
            <v>58.2428</v>
          </cell>
          <cell r="K67">
            <v>59.6406</v>
          </cell>
        </row>
        <row r="68">
          <cell r="A68">
            <v>75</v>
          </cell>
          <cell r="B68">
            <v>48.1808</v>
          </cell>
          <cell r="C68">
            <v>50.5176</v>
          </cell>
          <cell r="D68">
            <v>51.73</v>
          </cell>
          <cell r="E68">
            <v>52.9715</v>
          </cell>
          <cell r="F68">
            <v>54.2428</v>
          </cell>
          <cell r="G68">
            <v>55.5446</v>
          </cell>
          <cell r="H68">
            <v>56.8777</v>
          </cell>
          <cell r="I68">
            <v>58.2428</v>
          </cell>
          <cell r="J68">
            <v>59.6406</v>
          </cell>
          <cell r="K68">
            <v>61.072</v>
          </cell>
        </row>
        <row r="69">
          <cell r="A69">
            <v>76</v>
          </cell>
          <cell r="B69">
            <v>49.3371</v>
          </cell>
          <cell r="C69">
            <v>51.7299</v>
          </cell>
          <cell r="D69">
            <v>52.9714</v>
          </cell>
          <cell r="E69">
            <v>54.2427</v>
          </cell>
          <cell r="F69">
            <v>55.5445</v>
          </cell>
          <cell r="G69">
            <v>56.8776</v>
          </cell>
          <cell r="H69">
            <v>58.2427</v>
          </cell>
          <cell r="I69">
            <v>59.6405</v>
          </cell>
          <cell r="J69">
            <v>61.0719</v>
          </cell>
          <cell r="K69">
            <v>62.5376</v>
          </cell>
        </row>
        <row r="70">
          <cell r="A70">
            <v>77</v>
          </cell>
          <cell r="B70">
            <v>50.5212</v>
          </cell>
          <cell r="C70">
            <v>52.9715</v>
          </cell>
          <cell r="D70">
            <v>54.2428</v>
          </cell>
          <cell r="E70">
            <v>55.5446</v>
          </cell>
          <cell r="F70">
            <v>56.8777</v>
          </cell>
          <cell r="G70">
            <v>58.2428</v>
          </cell>
          <cell r="H70">
            <v>59.6406</v>
          </cell>
          <cell r="I70">
            <v>61.072</v>
          </cell>
          <cell r="J70">
            <v>62.5377</v>
          </cell>
          <cell r="K70">
            <v>64.0386</v>
          </cell>
        </row>
        <row r="71">
          <cell r="A71">
            <v>78</v>
          </cell>
          <cell r="B71">
            <v>51.7337</v>
          </cell>
          <cell r="C71">
            <v>54.2428</v>
          </cell>
          <cell r="D71">
            <v>55.5446</v>
          </cell>
          <cell r="E71">
            <v>56.8777</v>
          </cell>
          <cell r="F71">
            <v>58.2428</v>
          </cell>
          <cell r="G71">
            <v>59.6406</v>
          </cell>
          <cell r="H71">
            <v>61.072</v>
          </cell>
          <cell r="I71">
            <v>62.5377</v>
          </cell>
          <cell r="J71">
            <v>64.0386</v>
          </cell>
          <cell r="K71">
            <v>65.5755</v>
          </cell>
        </row>
        <row r="72">
          <cell r="A72">
            <v>79</v>
          </cell>
          <cell r="B72">
            <v>52.9753</v>
          </cell>
          <cell r="C72">
            <v>55.5446</v>
          </cell>
          <cell r="D72">
            <v>56.8777</v>
          </cell>
          <cell r="E72">
            <v>58.2428</v>
          </cell>
          <cell r="F72">
            <v>59.6406</v>
          </cell>
          <cell r="G72">
            <v>61.072</v>
          </cell>
          <cell r="H72">
            <v>62.5377</v>
          </cell>
          <cell r="I72">
            <v>64.0386</v>
          </cell>
          <cell r="J72">
            <v>65.5755</v>
          </cell>
          <cell r="K72">
            <v>67.1493</v>
          </cell>
        </row>
        <row r="73">
          <cell r="A73">
            <v>80</v>
          </cell>
          <cell r="B73">
            <v>54.2467</v>
          </cell>
          <cell r="C73">
            <v>56.8777</v>
          </cell>
          <cell r="D73">
            <v>58.2428</v>
          </cell>
          <cell r="E73">
            <v>59.6406</v>
          </cell>
          <cell r="F73">
            <v>61.072</v>
          </cell>
          <cell r="G73">
            <v>62.5377</v>
          </cell>
          <cell r="H73">
            <v>64.0386</v>
          </cell>
          <cell r="I73">
            <v>65.5755</v>
          </cell>
          <cell r="J73">
            <v>67.1493</v>
          </cell>
          <cell r="K73">
            <v>68.7609</v>
          </cell>
        </row>
        <row r="74">
          <cell r="A74">
            <v>81</v>
          </cell>
          <cell r="B74">
            <v>55.5486</v>
          </cell>
          <cell r="C74">
            <v>58.2427</v>
          </cell>
          <cell r="D74">
            <v>59.6405</v>
          </cell>
          <cell r="E74">
            <v>61.0719</v>
          </cell>
          <cell r="F74">
            <v>62.5376</v>
          </cell>
          <cell r="G74">
            <v>64.0385</v>
          </cell>
          <cell r="H74">
            <v>65.5754</v>
          </cell>
          <cell r="I74">
            <v>67.1492</v>
          </cell>
          <cell r="J74">
            <v>68.7608</v>
          </cell>
          <cell r="K74">
            <v>70.4111</v>
          </cell>
        </row>
        <row r="75">
          <cell r="A75">
            <v>82</v>
          </cell>
          <cell r="B75">
            <v>56.8818</v>
          </cell>
          <cell r="C75">
            <v>59.6406</v>
          </cell>
          <cell r="D75">
            <v>61.072</v>
          </cell>
          <cell r="E75">
            <v>62.5377</v>
          </cell>
          <cell r="F75">
            <v>64.0386</v>
          </cell>
          <cell r="G75">
            <v>65.5755</v>
          </cell>
          <cell r="H75">
            <v>67.1493</v>
          </cell>
          <cell r="I75">
            <v>68.7609</v>
          </cell>
          <cell r="J75">
            <v>70.4112</v>
          </cell>
          <cell r="K75">
            <v>72.1011</v>
          </cell>
        </row>
        <row r="76">
          <cell r="A76">
            <v>83</v>
          </cell>
          <cell r="B76">
            <v>58.247</v>
          </cell>
          <cell r="C76">
            <v>61.072</v>
          </cell>
          <cell r="D76">
            <v>62.5377</v>
          </cell>
          <cell r="E76">
            <v>64.0386</v>
          </cell>
          <cell r="F76">
            <v>65.5755</v>
          </cell>
          <cell r="G76">
            <v>67.1493</v>
          </cell>
          <cell r="H76">
            <v>68.7609</v>
          </cell>
          <cell r="I76">
            <v>70.4112</v>
          </cell>
          <cell r="J76">
            <v>72.1011</v>
          </cell>
          <cell r="K76">
            <v>73.8315</v>
          </cell>
        </row>
        <row r="77">
          <cell r="A77">
            <v>84</v>
          </cell>
          <cell r="B77">
            <v>59.6449</v>
          </cell>
          <cell r="C77">
            <v>62.5377</v>
          </cell>
          <cell r="D77">
            <v>64.0386</v>
          </cell>
          <cell r="E77">
            <v>65.5755</v>
          </cell>
          <cell r="F77">
            <v>67.1493</v>
          </cell>
          <cell r="G77">
            <v>68.7609</v>
          </cell>
          <cell r="H77">
            <v>70.4112</v>
          </cell>
          <cell r="I77">
            <v>72.1011</v>
          </cell>
          <cell r="J77">
            <v>73.8315</v>
          </cell>
          <cell r="K77">
            <v>75.6035</v>
          </cell>
        </row>
        <row r="78">
          <cell r="A78">
            <v>85</v>
          </cell>
          <cell r="B78">
            <v>61.0764</v>
          </cell>
          <cell r="C78">
            <v>64.0386</v>
          </cell>
          <cell r="D78">
            <v>65.5755</v>
          </cell>
          <cell r="E78">
            <v>67.1493</v>
          </cell>
          <cell r="F78">
            <v>68.7609</v>
          </cell>
          <cell r="G78">
            <v>70.4112</v>
          </cell>
          <cell r="H78">
            <v>72.1011</v>
          </cell>
          <cell r="I78">
            <v>73.8315</v>
          </cell>
          <cell r="J78">
            <v>75.6035</v>
          </cell>
          <cell r="K78">
            <v>77.418</v>
          </cell>
        </row>
        <row r="79">
          <cell r="A79">
            <v>86</v>
          </cell>
          <cell r="B79">
            <v>62.5422</v>
          </cell>
          <cell r="C79">
            <v>65.5755</v>
          </cell>
          <cell r="D79">
            <v>67.1493</v>
          </cell>
          <cell r="E79">
            <v>68.7609</v>
          </cell>
          <cell r="F79">
            <v>70.4112</v>
          </cell>
          <cell r="G79">
            <v>72.1011</v>
          </cell>
          <cell r="H79">
            <v>73.8315</v>
          </cell>
          <cell r="I79">
            <v>75.6035</v>
          </cell>
          <cell r="J79">
            <v>77.418</v>
          </cell>
          <cell r="K79">
            <v>79.276</v>
          </cell>
        </row>
        <row r="80">
          <cell r="A80">
            <v>87</v>
          </cell>
          <cell r="B80">
            <v>64.0432</v>
          </cell>
          <cell r="C80">
            <v>67.1493</v>
          </cell>
          <cell r="D80">
            <v>68.7609</v>
          </cell>
          <cell r="E80">
            <v>70.4112</v>
          </cell>
          <cell r="F80">
            <v>72.1011</v>
          </cell>
          <cell r="G80">
            <v>73.8315</v>
          </cell>
          <cell r="H80">
            <v>75.6035</v>
          </cell>
          <cell r="I80">
            <v>77.418</v>
          </cell>
          <cell r="J80">
            <v>79.276</v>
          </cell>
          <cell r="K80">
            <v>81.1786</v>
          </cell>
        </row>
        <row r="81">
          <cell r="A81">
            <v>88</v>
          </cell>
          <cell r="B81">
            <v>65.5802</v>
          </cell>
          <cell r="C81">
            <v>68.7608</v>
          </cell>
          <cell r="D81">
            <v>70.4111</v>
          </cell>
          <cell r="E81">
            <v>72.101</v>
          </cell>
          <cell r="F81">
            <v>73.8314</v>
          </cell>
          <cell r="G81">
            <v>75.6034</v>
          </cell>
          <cell r="H81">
            <v>77.4179</v>
          </cell>
          <cell r="I81">
            <v>79.2759</v>
          </cell>
          <cell r="J81">
            <v>81.1785</v>
          </cell>
          <cell r="K81">
            <v>83.1268</v>
          </cell>
        </row>
        <row r="82">
          <cell r="A82">
            <v>89</v>
          </cell>
          <cell r="B82">
            <v>67.1541</v>
          </cell>
          <cell r="C82">
            <v>70.4111</v>
          </cell>
          <cell r="D82">
            <v>72.101</v>
          </cell>
          <cell r="E82">
            <v>73.8314</v>
          </cell>
          <cell r="F82">
            <v>75.6034</v>
          </cell>
          <cell r="G82">
            <v>77.4179</v>
          </cell>
          <cell r="H82">
            <v>79.2759</v>
          </cell>
          <cell r="I82">
            <v>81.1785</v>
          </cell>
          <cell r="J82">
            <v>83.1268</v>
          </cell>
          <cell r="K82">
            <v>85.1218</v>
          </cell>
        </row>
        <row r="83">
          <cell r="A83">
            <v>90</v>
          </cell>
          <cell r="B83">
            <v>68.7658</v>
          </cell>
          <cell r="C83">
            <v>72.1009</v>
          </cell>
          <cell r="D83">
            <v>73.8313</v>
          </cell>
          <cell r="E83">
            <v>75.6033</v>
          </cell>
          <cell r="F83">
            <v>77.4178</v>
          </cell>
          <cell r="G83">
            <v>79.2758</v>
          </cell>
          <cell r="H83">
            <v>81.1784</v>
          </cell>
          <cell r="I83">
            <v>83.1267</v>
          </cell>
          <cell r="J83">
            <v>85.1217</v>
          </cell>
          <cell r="K83">
            <v>87.1646</v>
          </cell>
        </row>
        <row r="84">
          <cell r="A84">
            <v>91</v>
          </cell>
          <cell r="B84">
            <v>70.4162</v>
          </cell>
          <cell r="C84">
            <v>73.8314</v>
          </cell>
          <cell r="D84">
            <v>75.6034</v>
          </cell>
          <cell r="E84">
            <v>77.4179</v>
          </cell>
          <cell r="F84">
            <v>79.2759</v>
          </cell>
          <cell r="G84">
            <v>81.1785</v>
          </cell>
          <cell r="H84">
            <v>83.1268</v>
          </cell>
          <cell r="I84">
            <v>85.1218</v>
          </cell>
          <cell r="J84">
            <v>87.1647</v>
          </cell>
          <cell r="K84">
            <v>89.2567</v>
          </cell>
        </row>
        <row r="85">
          <cell r="A85">
            <v>92</v>
          </cell>
          <cell r="B85">
            <v>72.1062</v>
          </cell>
          <cell r="C85">
            <v>75.6034</v>
          </cell>
          <cell r="D85">
            <v>77.4179</v>
          </cell>
          <cell r="E85">
            <v>79.2759</v>
          </cell>
          <cell r="F85">
            <v>81.1785</v>
          </cell>
          <cell r="G85">
            <v>83.1268</v>
          </cell>
          <cell r="H85">
            <v>85.1218</v>
          </cell>
          <cell r="I85">
            <v>87.1647</v>
          </cell>
          <cell r="J85">
            <v>89.2567</v>
          </cell>
          <cell r="K85">
            <v>91.3989</v>
          </cell>
        </row>
        <row r="86">
          <cell r="A86">
            <v>93</v>
          </cell>
          <cell r="B86">
            <v>73.8367</v>
          </cell>
          <cell r="C86">
            <v>77.4178</v>
          </cell>
          <cell r="D86">
            <v>79.2758</v>
          </cell>
          <cell r="E86">
            <v>81.1784</v>
          </cell>
          <cell r="F86">
            <v>83.1267</v>
          </cell>
          <cell r="G86">
            <v>85.1217</v>
          </cell>
          <cell r="H86">
            <v>87.1646</v>
          </cell>
          <cell r="I86">
            <v>89.2566</v>
          </cell>
          <cell r="J86">
            <v>91.3988</v>
          </cell>
          <cell r="K86">
            <v>93.5924</v>
          </cell>
        </row>
        <row r="87">
          <cell r="A87">
            <v>94</v>
          </cell>
          <cell r="B87">
            <v>75.6088</v>
          </cell>
          <cell r="C87">
            <v>79.2758</v>
          </cell>
          <cell r="D87">
            <v>81.1784</v>
          </cell>
          <cell r="E87">
            <v>83.1267</v>
          </cell>
          <cell r="F87">
            <v>85.1217</v>
          </cell>
          <cell r="G87">
            <v>87.1646</v>
          </cell>
          <cell r="H87">
            <v>89.2566</v>
          </cell>
          <cell r="I87">
            <v>91.3988</v>
          </cell>
          <cell r="J87">
            <v>93.5924</v>
          </cell>
          <cell r="K87">
            <v>95.8386</v>
          </cell>
        </row>
        <row r="88">
          <cell r="A88">
            <v>95</v>
          </cell>
          <cell r="B88">
            <v>77.4234</v>
          </cell>
          <cell r="C88">
            <v>81.1784</v>
          </cell>
          <cell r="D88">
            <v>83.1267</v>
          </cell>
          <cell r="E88">
            <v>85.1217</v>
          </cell>
          <cell r="F88">
            <v>87.1646</v>
          </cell>
          <cell r="G88">
            <v>89.2566</v>
          </cell>
          <cell r="H88">
            <v>91.3988</v>
          </cell>
          <cell r="I88">
            <v>93.5924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79.2816</v>
          </cell>
          <cell r="C89">
            <v>83.1268</v>
          </cell>
          <cell r="D89">
            <v>85.1218</v>
          </cell>
          <cell r="E89">
            <v>87.1647</v>
          </cell>
          <cell r="F89">
            <v>89.2567</v>
          </cell>
          <cell r="G89">
            <v>91.3989</v>
          </cell>
          <cell r="H89">
            <v>93.5925</v>
          </cell>
          <cell r="I89">
            <v>95.8387</v>
          </cell>
          <cell r="J89">
            <v>98.1388</v>
          </cell>
          <cell r="K89">
            <v>100.4941</v>
          </cell>
        </row>
        <row r="90">
          <cell r="A90">
            <v>97</v>
          </cell>
          <cell r="B90">
            <v>81.1844</v>
          </cell>
          <cell r="C90">
            <v>85.1218</v>
          </cell>
          <cell r="D90">
            <v>87.1647</v>
          </cell>
          <cell r="E90">
            <v>89.2567</v>
          </cell>
          <cell r="F90">
            <v>91.3989</v>
          </cell>
          <cell r="G90">
            <v>93.5925</v>
          </cell>
          <cell r="H90">
            <v>95.8387</v>
          </cell>
          <cell r="I90">
            <v>98.1388</v>
          </cell>
          <cell r="J90">
            <v>100.4941</v>
          </cell>
          <cell r="K90">
            <v>102.906</v>
          </cell>
        </row>
        <row r="91">
          <cell r="A91">
            <v>98</v>
          </cell>
          <cell r="B91">
            <v>83.1328</v>
          </cell>
          <cell r="C91">
            <v>87.1647</v>
          </cell>
          <cell r="D91">
            <v>89.2567</v>
          </cell>
          <cell r="E91">
            <v>91.3989</v>
          </cell>
          <cell r="F91">
            <v>93.5925</v>
          </cell>
          <cell r="G91">
            <v>95.8387</v>
          </cell>
          <cell r="H91">
            <v>98.1388</v>
          </cell>
          <cell r="I91">
            <v>100.4941</v>
          </cell>
          <cell r="J91">
            <v>102.906</v>
          </cell>
          <cell r="K91">
            <v>105.3757</v>
          </cell>
        </row>
        <row r="92">
          <cell r="A92">
            <v>99</v>
          </cell>
          <cell r="B92">
            <v>85.128</v>
          </cell>
          <cell r="C92">
            <v>89.2567</v>
          </cell>
          <cell r="D92">
            <v>91.3989</v>
          </cell>
          <cell r="E92">
            <v>93.5925</v>
          </cell>
          <cell r="F92">
            <v>95.8387</v>
          </cell>
          <cell r="G92">
            <v>98.1388</v>
          </cell>
          <cell r="H92">
            <v>100.4941</v>
          </cell>
          <cell r="I92">
            <v>102.906</v>
          </cell>
          <cell r="J92">
            <v>105.3757</v>
          </cell>
          <cell r="K92">
            <v>107.9047</v>
          </cell>
        </row>
        <row r="93">
          <cell r="A93">
            <v>100</v>
          </cell>
          <cell r="B93">
            <v>87.1711</v>
          </cell>
          <cell r="C93">
            <v>91.3989</v>
          </cell>
          <cell r="D93">
            <v>93.5925</v>
          </cell>
          <cell r="E93">
            <v>95.8387</v>
          </cell>
          <cell r="F93">
            <v>98.1388</v>
          </cell>
          <cell r="G93">
            <v>100.4941</v>
          </cell>
          <cell r="H93">
            <v>102.906</v>
          </cell>
          <cell r="I93">
            <v>105.3757</v>
          </cell>
          <cell r="J93">
            <v>107.9047</v>
          </cell>
          <cell r="K93">
            <v>110.4944</v>
          </cell>
        </row>
        <row r="94">
          <cell r="A94">
            <v>101</v>
          </cell>
          <cell r="B94">
            <v>89.2632</v>
          </cell>
          <cell r="C94">
            <v>93.5925</v>
          </cell>
          <cell r="D94">
            <v>95.8387</v>
          </cell>
          <cell r="E94">
            <v>98.1388</v>
          </cell>
          <cell r="F94">
            <v>100.4941</v>
          </cell>
          <cell r="G94">
            <v>102.906</v>
          </cell>
          <cell r="H94">
            <v>105.3757</v>
          </cell>
          <cell r="I94">
            <v>107.9047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</v>
          </cell>
          <cell r="C95">
            <v>95.8387</v>
          </cell>
          <cell r="D95">
            <v>98.1388</v>
          </cell>
          <cell r="E95">
            <v>100.4941</v>
          </cell>
          <cell r="F95">
            <v>102.906</v>
          </cell>
          <cell r="G95">
            <v>105.3757</v>
          </cell>
          <cell r="H95">
            <v>107.9047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93.5992</v>
          </cell>
          <cell r="C96">
            <v>98.1388</v>
          </cell>
          <cell r="D96">
            <v>100.4941</v>
          </cell>
          <cell r="E96">
            <v>102.906</v>
          </cell>
          <cell r="F96">
            <v>105.3757</v>
          </cell>
          <cell r="G96">
            <v>107.9047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</v>
          </cell>
          <cell r="C97">
            <v>100.4941</v>
          </cell>
          <cell r="D97">
            <v>102.906</v>
          </cell>
          <cell r="E97">
            <v>105.3757</v>
          </cell>
          <cell r="F97">
            <v>107.9047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</v>
          </cell>
        </row>
        <row r="98">
          <cell r="A98">
            <v>105</v>
          </cell>
          <cell r="B98">
            <v>98.1459</v>
          </cell>
          <cell r="C98">
            <v>102.906</v>
          </cell>
          <cell r="D98">
            <v>105.3757</v>
          </cell>
          <cell r="E98">
            <v>107.9047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105.3757</v>
          </cell>
          <cell r="D99">
            <v>107.9047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</v>
          </cell>
          <cell r="I100">
            <v>124.4057</v>
          </cell>
          <cell r="J100">
            <v>127.3914</v>
          </cell>
          <cell r="K100">
            <v>130.4488</v>
          </cell>
        </row>
        <row r="101">
          <cell r="A101">
            <v>108</v>
          </cell>
          <cell r="B101">
            <v>105.3833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</v>
          </cell>
          <cell r="H101">
            <v>124.4057</v>
          </cell>
          <cell r="I101">
            <v>127.3914</v>
          </cell>
          <cell r="J101">
            <v>130.4488</v>
          </cell>
          <cell r="K101">
            <v>133.5796</v>
          </cell>
        </row>
        <row r="102">
          <cell r="A102">
            <v>109</v>
          </cell>
          <cell r="B102">
            <v>107.9125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</v>
          </cell>
          <cell r="G102">
            <v>124.4057</v>
          </cell>
          <cell r="H102">
            <v>127.3914</v>
          </cell>
          <cell r="I102">
            <v>130.4488</v>
          </cell>
          <cell r="J102">
            <v>133.5796</v>
          </cell>
          <cell r="K102">
            <v>136.7855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  <sheetName val="List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8000860214233"/>
    <pageSetUpPr fitToPage="1"/>
  </sheetPr>
  <dimension ref="A1:V63"/>
  <sheetViews>
    <sheetView showGridLines="0" tabSelected="1" zoomScale="90" zoomScaleNormal="90" workbookViewId="0" topLeftCell="A1">
      <pane ySplit="5" topLeftCell="A6" activePane="bottomLeft" state="frozen"/>
      <selection pane="bottomLeft" activeCell="A55" sqref="A1:N55"/>
    </sheetView>
  </sheetViews>
  <sheetFormatPr defaultColWidth="9.140625" defaultRowHeight="12.75" outlineLevelRow="1" outlineLevelCol="1"/>
  <cols>
    <col min="1" max="1" width="38.00390625" style="44" customWidth="1"/>
    <col min="2" max="3" width="15.8515625" style="44" customWidth="1"/>
    <col min="4" max="5" width="15.8515625" style="44" hidden="1" customWidth="1" outlineLevel="1"/>
    <col min="6" max="6" width="15.8515625" style="44" customWidth="1" collapsed="1"/>
    <col min="7" max="8" width="15.8515625" style="44" customWidth="1"/>
    <col min="9" max="9" width="2.28125" style="44" customWidth="1"/>
    <col min="10" max="11" width="15.7109375" style="44" hidden="1" customWidth="1" outlineLevel="1"/>
    <col min="12" max="12" width="1.8515625" style="44" hidden="1" customWidth="1" outlineLevel="1"/>
    <col min="13" max="14" width="15.7109375" style="44" hidden="1" customWidth="1" outlineLevel="1"/>
    <col min="15" max="15" width="11.7109375" style="44" bestFit="1" customWidth="1" collapsed="1"/>
    <col min="16" max="16384" width="9.140625" style="44" customWidth="1"/>
  </cols>
  <sheetData>
    <row r="1" spans="1:14" s="6" customFormat="1" ht="15.75">
      <c r="A1" s="71" t="s">
        <v>54</v>
      </c>
      <c r="B1" s="71"/>
      <c r="C1" s="71"/>
      <c r="D1" s="71"/>
      <c r="E1" s="71"/>
      <c r="F1" s="71"/>
      <c r="G1" s="71"/>
      <c r="H1" s="71"/>
      <c r="I1" s="4"/>
      <c r="J1" s="5"/>
      <c r="K1" s="5"/>
      <c r="L1" s="5"/>
      <c r="M1" s="5"/>
      <c r="N1" s="5"/>
    </row>
    <row r="2" spans="1:17" s="6" customFormat="1" ht="15.75">
      <c r="A2" s="71" t="s">
        <v>45</v>
      </c>
      <c r="B2" s="71"/>
      <c r="C2" s="71"/>
      <c r="D2" s="71"/>
      <c r="E2" s="71"/>
      <c r="F2" s="71"/>
      <c r="G2" s="71"/>
      <c r="H2" s="71"/>
      <c r="I2" s="4"/>
      <c r="J2" s="72"/>
      <c r="K2" s="72"/>
      <c r="L2" s="72"/>
      <c r="M2" s="72"/>
      <c r="N2" s="72"/>
      <c r="O2" s="7"/>
      <c r="P2" s="7"/>
      <c r="Q2" s="7"/>
    </row>
    <row r="3" spans="1:17" s="6" customFormat="1" ht="15.75">
      <c r="A3" s="8"/>
      <c r="B3" s="8"/>
      <c r="C3" s="8"/>
      <c r="D3" s="8"/>
      <c r="E3" s="8"/>
      <c r="F3" s="8"/>
      <c r="G3" s="8"/>
      <c r="H3" s="8"/>
      <c r="I3" s="4"/>
      <c r="J3" s="73" t="s">
        <v>31</v>
      </c>
      <c r="K3" s="74"/>
      <c r="L3" s="74"/>
      <c r="M3" s="74"/>
      <c r="N3" s="75"/>
      <c r="O3" s="7"/>
      <c r="P3" s="7"/>
      <c r="Q3" s="7"/>
    </row>
    <row r="4" spans="1:14" s="6" customFormat="1" ht="63">
      <c r="A4" s="1" t="s">
        <v>8</v>
      </c>
      <c r="B4" s="2" t="s">
        <v>55</v>
      </c>
      <c r="C4" s="3" t="s">
        <v>47</v>
      </c>
      <c r="D4" s="9" t="s">
        <v>32</v>
      </c>
      <c r="E4" s="9" t="s">
        <v>33</v>
      </c>
      <c r="F4" s="10" t="s">
        <v>34</v>
      </c>
      <c r="G4" s="3" t="s">
        <v>35</v>
      </c>
      <c r="H4" s="3" t="s">
        <v>36</v>
      </c>
      <c r="I4" s="4"/>
      <c r="J4" s="11" t="s">
        <v>21</v>
      </c>
      <c r="K4" s="12" t="s">
        <v>22</v>
      </c>
      <c r="L4" s="5"/>
      <c r="M4" s="11" t="s">
        <v>23</v>
      </c>
      <c r="N4" s="13" t="s">
        <v>24</v>
      </c>
    </row>
    <row r="5" spans="1:14" s="6" customFormat="1" ht="15.75">
      <c r="A5" s="52" t="s">
        <v>9</v>
      </c>
      <c r="B5" s="53">
        <v>1632847</v>
      </c>
      <c r="C5" s="53">
        <v>517093</v>
      </c>
      <c r="D5" s="14">
        <f>B31</f>
        <v>179714.00000001118</v>
      </c>
      <c r="E5" s="14">
        <f>B31</f>
        <v>179714.00000001118</v>
      </c>
      <c r="F5" s="14">
        <f>B31</f>
        <v>179714.00000001118</v>
      </c>
      <c r="G5" s="14">
        <f>F31</f>
        <v>29740.661655187607</v>
      </c>
      <c r="H5" s="14">
        <f>G31</f>
        <v>23945.97024256736</v>
      </c>
      <c r="I5" s="4"/>
      <c r="J5" s="15">
        <f>E5-D5</f>
        <v>0</v>
      </c>
      <c r="K5" s="16">
        <f>_xlfn.IFERROR(E5/D5,"")</f>
        <v>1</v>
      </c>
      <c r="L5" s="5"/>
      <c r="M5" s="15">
        <f>F5-D5</f>
        <v>0</v>
      </c>
      <c r="N5" s="16">
        <f>_xlfn.IFERROR(F5/D5,"")</f>
        <v>1</v>
      </c>
    </row>
    <row r="6" spans="1:14" s="6" customFormat="1" ht="15.75">
      <c r="A6" s="54" t="s">
        <v>10</v>
      </c>
      <c r="B6" s="55"/>
      <c r="C6" s="55"/>
      <c r="D6" s="17"/>
      <c r="E6" s="17"/>
      <c r="F6" s="17"/>
      <c r="G6" s="17"/>
      <c r="H6" s="17"/>
      <c r="I6" s="4"/>
      <c r="J6" s="15"/>
      <c r="K6" s="18" t="str">
        <f>_xlfn.IFERROR(E6/D6,"")</f>
        <v/>
      </c>
      <c r="L6" s="5"/>
      <c r="M6" s="15"/>
      <c r="N6" s="18" t="str">
        <f aca="true" t="shared" si="0" ref="N6:N42">_xlfn.IFERROR(F6/D6,"")</f>
        <v/>
      </c>
    </row>
    <row r="7" spans="1:14" s="6" customFormat="1" ht="15.75">
      <c r="A7" s="56" t="s">
        <v>1</v>
      </c>
      <c r="B7" s="57">
        <v>5671080.49</v>
      </c>
      <c r="C7" s="57">
        <v>4561588.627756865</v>
      </c>
      <c r="D7" s="36"/>
      <c r="E7" s="36"/>
      <c r="F7" s="36">
        <f>C7</f>
        <v>4561588.627756865</v>
      </c>
      <c r="G7" s="36">
        <f>+F7</f>
        <v>4561588.627756865</v>
      </c>
      <c r="H7" s="36">
        <f>+G7</f>
        <v>4561588.627756865</v>
      </c>
      <c r="I7" s="4"/>
      <c r="J7" s="19"/>
      <c r="K7" s="47"/>
      <c r="L7" s="5"/>
      <c r="M7" s="19"/>
      <c r="N7" s="47"/>
    </row>
    <row r="8" spans="1:14" s="6" customFormat="1" ht="15.75">
      <c r="A8" s="56" t="s">
        <v>5</v>
      </c>
      <c r="B8" s="57">
        <v>1545174.32</v>
      </c>
      <c r="C8" s="57">
        <v>1785000</v>
      </c>
      <c r="D8" s="36"/>
      <c r="E8" s="36"/>
      <c r="F8" s="36">
        <f aca="true" t="shared" si="1" ref="F8:F14">C8</f>
        <v>1785000</v>
      </c>
      <c r="G8" s="36">
        <f>F8+100000</f>
        <v>1885000</v>
      </c>
      <c r="H8" s="36">
        <f>F8+150000</f>
        <v>1935000</v>
      </c>
      <c r="I8" s="4"/>
      <c r="J8" s="19"/>
      <c r="K8" s="47"/>
      <c r="L8" s="5"/>
      <c r="M8" s="19"/>
      <c r="N8" s="47"/>
    </row>
    <row r="9" spans="1:14" s="6" customFormat="1" ht="15.75" hidden="1" outlineLevel="1">
      <c r="A9" s="56" t="s">
        <v>2</v>
      </c>
      <c r="B9" s="7"/>
      <c r="C9" s="57">
        <v>0</v>
      </c>
      <c r="D9" s="36"/>
      <c r="E9" s="36"/>
      <c r="F9" s="36">
        <f t="shared" si="1"/>
        <v>0</v>
      </c>
      <c r="G9" s="36"/>
      <c r="H9" s="36"/>
      <c r="I9" s="4"/>
      <c r="J9" s="19"/>
      <c r="K9" s="47"/>
      <c r="L9" s="5"/>
      <c r="M9" s="19"/>
      <c r="N9" s="47"/>
    </row>
    <row r="10" spans="1:14" s="6" customFormat="1" ht="15.75" collapsed="1">
      <c r="A10" s="56" t="s">
        <v>6</v>
      </c>
      <c r="B10" s="57">
        <v>7618005</v>
      </c>
      <c r="C10" s="57">
        <v>7522000.03389831</v>
      </c>
      <c r="D10" s="36"/>
      <c r="E10" s="36"/>
      <c r="F10" s="36">
        <f t="shared" si="1"/>
        <v>7522000.03389831</v>
      </c>
      <c r="G10" s="36">
        <f>F10*1.057</f>
        <v>7950754.035830513</v>
      </c>
      <c r="H10" s="36">
        <f>G10*1.055</f>
        <v>8388045.50780119</v>
      </c>
      <c r="I10" s="4"/>
      <c r="J10" s="19"/>
      <c r="K10" s="47"/>
      <c r="L10" s="5"/>
      <c r="M10" s="19"/>
      <c r="N10" s="47"/>
    </row>
    <row r="11" spans="1:14" s="6" customFormat="1" ht="15.75">
      <c r="A11" s="56" t="s">
        <v>30</v>
      </c>
      <c r="B11" s="57">
        <v>594635.0900000001</v>
      </c>
      <c r="C11" s="57">
        <v>541680</v>
      </c>
      <c r="D11" s="36"/>
      <c r="E11" s="36"/>
      <c r="F11" s="36">
        <f t="shared" si="1"/>
        <v>541680</v>
      </c>
      <c r="G11" s="36">
        <f>+F11*1.057</f>
        <v>572555.76</v>
      </c>
      <c r="H11" s="36">
        <f>G11*1.055</f>
        <v>604046.3267999999</v>
      </c>
      <c r="I11" s="4"/>
      <c r="J11" s="19"/>
      <c r="K11" s="47"/>
      <c r="L11" s="5"/>
      <c r="M11" s="19"/>
      <c r="N11" s="47"/>
    </row>
    <row r="12" spans="1:14" s="6" customFormat="1" ht="15.75">
      <c r="A12" s="56" t="s">
        <v>0</v>
      </c>
      <c r="B12" s="57">
        <v>5507719.06</v>
      </c>
      <c r="C12" s="57">
        <v>4165956</v>
      </c>
      <c r="D12" s="36"/>
      <c r="E12" s="36"/>
      <c r="F12" s="36">
        <f t="shared" si="1"/>
        <v>4165956</v>
      </c>
      <c r="G12" s="36">
        <f>+F12*1.057</f>
        <v>4403415.492</v>
      </c>
      <c r="H12" s="36">
        <f>G12*1.055</f>
        <v>4645603.344059999</v>
      </c>
      <c r="I12" s="4"/>
      <c r="J12" s="19"/>
      <c r="K12" s="47"/>
      <c r="L12" s="5"/>
      <c r="M12" s="19"/>
      <c r="N12" s="47"/>
    </row>
    <row r="13" spans="1:15" s="6" customFormat="1" ht="15.75">
      <c r="A13" s="56" t="s">
        <v>41</v>
      </c>
      <c r="B13" s="57">
        <v>8922339.16</v>
      </c>
      <c r="C13" s="57">
        <v>15919780</v>
      </c>
      <c r="D13" s="36"/>
      <c r="E13" s="36"/>
      <c r="F13" s="36">
        <f>C13+2100000</f>
        <v>18019780</v>
      </c>
      <c r="G13" s="36">
        <f>+(F13-2100000-800000)*1.057</f>
        <v>15981607.459999999</v>
      </c>
      <c r="H13" s="36">
        <f>G13*1.055</f>
        <v>16860595.8703</v>
      </c>
      <c r="I13" s="4"/>
      <c r="J13" s="19"/>
      <c r="K13" s="47"/>
      <c r="L13" s="5"/>
      <c r="M13" s="19"/>
      <c r="N13" s="47"/>
      <c r="O13" s="51"/>
    </row>
    <row r="14" spans="1:14" s="6" customFormat="1" ht="15.75">
      <c r="A14" s="56" t="s">
        <v>7</v>
      </c>
      <c r="B14" s="57">
        <v>940207.1</v>
      </c>
      <c r="C14" s="57">
        <v>790000</v>
      </c>
      <c r="D14" s="36"/>
      <c r="E14" s="36"/>
      <c r="F14" s="36">
        <f t="shared" si="1"/>
        <v>790000</v>
      </c>
      <c r="G14" s="36">
        <f>+F14</f>
        <v>790000</v>
      </c>
      <c r="H14" s="36">
        <f>+G14</f>
        <v>790000</v>
      </c>
      <c r="I14" s="4"/>
      <c r="J14" s="19"/>
      <c r="K14" s="47"/>
      <c r="L14" s="5"/>
      <c r="M14" s="19"/>
      <c r="N14" s="47"/>
    </row>
    <row r="15" spans="1:17" s="6" customFormat="1" ht="15.75">
      <c r="A15" s="58"/>
      <c r="B15" s="33"/>
      <c r="C15" s="33"/>
      <c r="D15" s="23"/>
      <c r="E15" s="23"/>
      <c r="F15" s="23"/>
      <c r="G15" s="23"/>
      <c r="H15" s="23"/>
      <c r="I15" s="5"/>
      <c r="J15" s="19"/>
      <c r="K15" s="20" t="str">
        <f aca="true" t="shared" si="2" ref="K15:K29">_xlfn.IFERROR(E15/D15,"")</f>
        <v/>
      </c>
      <c r="L15" s="5"/>
      <c r="M15" s="19"/>
      <c r="N15" s="20" t="str">
        <f t="shared" si="0"/>
        <v/>
      </c>
      <c r="O15" s="21"/>
      <c r="P15" s="21"/>
      <c r="Q15" s="22"/>
    </row>
    <row r="16" spans="1:17" s="6" customFormat="1" ht="15.75">
      <c r="A16" s="59" t="s">
        <v>11</v>
      </c>
      <c r="B16" s="24">
        <f>SUM(B6:B15)</f>
        <v>30799160.220000003</v>
      </c>
      <c r="C16" s="24">
        <f aca="true" t="shared" si="3" ref="C16:H16">SUM(C6:C15)</f>
        <v>35286004.66165517</v>
      </c>
      <c r="D16" s="24">
        <f t="shared" si="3"/>
        <v>0</v>
      </c>
      <c r="E16" s="24">
        <f t="shared" si="3"/>
        <v>0</v>
      </c>
      <c r="F16" s="24">
        <f t="shared" si="3"/>
        <v>37386004.66165517</v>
      </c>
      <c r="G16" s="24">
        <f t="shared" si="3"/>
        <v>36144921.375587374</v>
      </c>
      <c r="H16" s="28">
        <f t="shared" si="3"/>
        <v>37784879.676718056</v>
      </c>
      <c r="I16" s="4"/>
      <c r="J16" s="19">
        <f>E16-D16</f>
        <v>0</v>
      </c>
      <c r="K16" s="20" t="str">
        <f t="shared" si="2"/>
        <v/>
      </c>
      <c r="L16" s="5"/>
      <c r="M16" s="19">
        <f>F16-D16</f>
        <v>37386004.66165517</v>
      </c>
      <c r="N16" s="20" t="str">
        <f t="shared" si="0"/>
        <v/>
      </c>
      <c r="O16" s="21"/>
      <c r="P16" s="21"/>
      <c r="Q16" s="22"/>
    </row>
    <row r="17" spans="1:17" s="6" customFormat="1" ht="15.75">
      <c r="A17" s="54" t="s">
        <v>25</v>
      </c>
      <c r="B17" s="33"/>
      <c r="C17" s="33"/>
      <c r="D17" s="25"/>
      <c r="E17" s="25"/>
      <c r="F17" s="25"/>
      <c r="G17" s="25"/>
      <c r="H17" s="25"/>
      <c r="I17" s="5"/>
      <c r="J17" s="15"/>
      <c r="K17" s="26" t="str">
        <f t="shared" si="2"/>
        <v/>
      </c>
      <c r="L17" s="5"/>
      <c r="M17" s="15"/>
      <c r="N17" s="26" t="str">
        <f t="shared" si="0"/>
        <v/>
      </c>
      <c r="O17" s="21"/>
      <c r="P17" s="21"/>
      <c r="Q17" s="22"/>
    </row>
    <row r="18" spans="1:17" s="6" customFormat="1" ht="15.75">
      <c r="A18" s="56" t="s">
        <v>12</v>
      </c>
      <c r="B18" s="33">
        <v>-11340747.569999997</v>
      </c>
      <c r="C18" s="33">
        <v>-12286159</v>
      </c>
      <c r="D18" s="23"/>
      <c r="E18" s="23"/>
      <c r="F18" s="23">
        <f aca="true" t="shared" si="4" ref="F18:F22">C18</f>
        <v>-12286159</v>
      </c>
      <c r="G18" s="23">
        <f>(F18+170000)*1.056</f>
        <v>-12794663.904000001</v>
      </c>
      <c r="H18" s="23">
        <f>G18*1.067</f>
        <v>-13651906.385568</v>
      </c>
      <c r="I18" s="5"/>
      <c r="J18" s="19"/>
      <c r="K18" s="48"/>
      <c r="L18" s="5"/>
      <c r="M18" s="19"/>
      <c r="N18" s="48"/>
      <c r="O18" s="21"/>
      <c r="P18" s="21"/>
      <c r="Q18" s="22"/>
    </row>
    <row r="19" spans="1:17" s="6" customFormat="1" ht="15.75">
      <c r="A19" s="56" t="s">
        <v>3</v>
      </c>
      <c r="B19" s="33">
        <v>-110737.93999999983</v>
      </c>
      <c r="C19" s="33">
        <v>-95250</v>
      </c>
      <c r="D19" s="23"/>
      <c r="E19" s="23"/>
      <c r="F19" s="23">
        <f t="shared" si="4"/>
        <v>-95250</v>
      </c>
      <c r="G19" s="23">
        <f>F19*1.057</f>
        <v>-100679.25</v>
      </c>
      <c r="H19" s="23">
        <f>G19*1.055</f>
        <v>-106216.60875</v>
      </c>
      <c r="I19" s="5"/>
      <c r="J19" s="19"/>
      <c r="K19" s="48"/>
      <c r="L19" s="5"/>
      <c r="M19" s="19"/>
      <c r="N19" s="48"/>
      <c r="O19" s="21"/>
      <c r="P19" s="21"/>
      <c r="Q19" s="22"/>
    </row>
    <row r="20" spans="1:17" s="6" customFormat="1" ht="15.75">
      <c r="A20" s="56" t="s">
        <v>42</v>
      </c>
      <c r="B20" s="33">
        <v>-1475020</v>
      </c>
      <c r="C20" s="33">
        <v>-1172506</v>
      </c>
      <c r="D20" s="23"/>
      <c r="E20" s="23"/>
      <c r="F20" s="23">
        <f t="shared" si="4"/>
        <v>-1172506</v>
      </c>
      <c r="G20" s="23">
        <f>F20*1.057</f>
        <v>-1239338.842</v>
      </c>
      <c r="H20" s="23">
        <f>G20*1.055</f>
        <v>-1307502.47831</v>
      </c>
      <c r="I20" s="5"/>
      <c r="J20" s="19"/>
      <c r="K20" s="48"/>
      <c r="L20" s="5"/>
      <c r="M20" s="19"/>
      <c r="N20" s="48"/>
      <c r="O20" s="21"/>
      <c r="P20" s="21"/>
      <c r="Q20" s="22"/>
    </row>
    <row r="21" spans="1:17" s="6" customFormat="1" ht="15.75">
      <c r="A21" s="56" t="s">
        <v>43</v>
      </c>
      <c r="B21" s="33">
        <v>-15124654.45</v>
      </c>
      <c r="C21" s="33">
        <v>-18425543</v>
      </c>
      <c r="D21" s="23"/>
      <c r="E21" s="23"/>
      <c r="F21" s="23">
        <f>C21-2100000</f>
        <v>-20525543</v>
      </c>
      <c r="G21" s="23">
        <f>(F21+2100000+800000+250000)*1.057</f>
        <v>-18365948.950999998</v>
      </c>
      <c r="H21" s="23">
        <f>G21*1.055+550000</f>
        <v>-18826076.143304996</v>
      </c>
      <c r="I21" s="5"/>
      <c r="J21" s="19"/>
      <c r="K21" s="48"/>
      <c r="L21" s="5"/>
      <c r="M21" s="19"/>
      <c r="N21" s="48"/>
      <c r="O21" s="51"/>
      <c r="P21" s="21"/>
      <c r="Q21" s="22"/>
    </row>
    <row r="22" spans="1:17" s="6" customFormat="1" ht="15.75">
      <c r="A22" s="56" t="s">
        <v>4</v>
      </c>
      <c r="B22" s="33">
        <f>-4201133.26</f>
        <v>-4201133.26</v>
      </c>
      <c r="C22" s="33">
        <v>-3456520</v>
      </c>
      <c r="D22" s="23"/>
      <c r="E22" s="23"/>
      <c r="F22" s="23">
        <f t="shared" si="4"/>
        <v>-3456520</v>
      </c>
      <c r="G22" s="23">
        <f>+F22*1.056</f>
        <v>-3650085.12</v>
      </c>
      <c r="H22" s="23">
        <f>G22*1.065</f>
        <v>-3887340.6528</v>
      </c>
      <c r="I22" s="5"/>
      <c r="J22" s="19"/>
      <c r="K22" s="48"/>
      <c r="L22" s="5"/>
      <c r="M22" s="19"/>
      <c r="N22" s="48"/>
      <c r="O22" s="21"/>
      <c r="P22" s="21"/>
      <c r="Q22" s="22"/>
    </row>
    <row r="23" spans="1:17" s="6" customFormat="1" ht="15.75" hidden="1" outlineLevel="1">
      <c r="A23" s="56" t="s">
        <v>0</v>
      </c>
      <c r="B23" s="33"/>
      <c r="C23" s="33"/>
      <c r="D23" s="23"/>
      <c r="E23" s="23"/>
      <c r="F23" s="23"/>
      <c r="G23" s="23"/>
      <c r="H23" s="23"/>
      <c r="I23" s="5"/>
      <c r="J23" s="19"/>
      <c r="K23" s="48"/>
      <c r="L23" s="5"/>
      <c r="M23" s="19"/>
      <c r="N23" s="48"/>
      <c r="O23" s="21"/>
      <c r="P23" s="21"/>
      <c r="Q23" s="22"/>
    </row>
    <row r="24" spans="1:14" s="6" customFormat="1" ht="15.75" collapsed="1">
      <c r="A24" s="58"/>
      <c r="B24" s="33"/>
      <c r="C24" s="33"/>
      <c r="D24" s="23"/>
      <c r="E24" s="23"/>
      <c r="F24" s="23"/>
      <c r="G24" s="23"/>
      <c r="H24" s="23"/>
      <c r="I24" s="5"/>
      <c r="J24" s="19"/>
      <c r="K24" s="27" t="str">
        <f t="shared" si="2"/>
        <v/>
      </c>
      <c r="L24" s="5"/>
      <c r="M24" s="19"/>
      <c r="N24" s="27" t="str">
        <f t="shared" si="0"/>
        <v/>
      </c>
    </row>
    <row r="25" spans="1:14" s="6" customFormat="1" ht="15.75">
      <c r="A25" s="59" t="s">
        <v>13</v>
      </c>
      <c r="B25" s="28">
        <f>SUM(B17:B24)</f>
        <v>-32252293.21999999</v>
      </c>
      <c r="C25" s="28">
        <f>SUM(C17:C24)</f>
        <v>-35435978</v>
      </c>
      <c r="D25" s="28">
        <f aca="true" t="shared" si="5" ref="D25:H25">SUM(D17:D24)</f>
        <v>0</v>
      </c>
      <c r="E25" s="28">
        <f t="shared" si="5"/>
        <v>0</v>
      </c>
      <c r="F25" s="28">
        <f t="shared" si="5"/>
        <v>-37535978</v>
      </c>
      <c r="G25" s="28">
        <f t="shared" si="5"/>
        <v>-36150716.066999994</v>
      </c>
      <c r="H25" s="28">
        <f t="shared" si="5"/>
        <v>-37779042.268733</v>
      </c>
      <c r="I25" s="4"/>
      <c r="J25" s="19">
        <f>E25-D25</f>
        <v>0</v>
      </c>
      <c r="K25" s="29" t="str">
        <f t="shared" si="2"/>
        <v/>
      </c>
      <c r="L25" s="5"/>
      <c r="M25" s="19">
        <f>F25-D25</f>
        <v>-37535978</v>
      </c>
      <c r="N25" s="29" t="str">
        <f t="shared" si="0"/>
        <v/>
      </c>
    </row>
    <row r="26" spans="1:14" s="6" customFormat="1" ht="18">
      <c r="A26" s="60" t="s">
        <v>26</v>
      </c>
      <c r="B26" s="61"/>
      <c r="C26" s="61"/>
      <c r="D26" s="61"/>
      <c r="E26" s="30"/>
      <c r="F26" s="30"/>
      <c r="G26" s="30"/>
      <c r="H26" s="30"/>
      <c r="I26" s="5"/>
      <c r="J26" s="31">
        <f>E26-D26</f>
        <v>0</v>
      </c>
      <c r="K26" s="32" t="str">
        <f t="shared" si="2"/>
        <v/>
      </c>
      <c r="L26" s="5"/>
      <c r="M26" s="31">
        <f>F26-D26</f>
        <v>0</v>
      </c>
      <c r="N26" s="32" t="str">
        <f t="shared" si="0"/>
        <v/>
      </c>
    </row>
    <row r="27" spans="1:14" s="6" customFormat="1" ht="15.75">
      <c r="A27" s="54" t="s">
        <v>14</v>
      </c>
      <c r="B27" s="62"/>
      <c r="C27" s="62"/>
      <c r="D27" s="23"/>
      <c r="E27" s="23"/>
      <c r="F27" s="23"/>
      <c r="G27" s="23"/>
      <c r="H27" s="23"/>
      <c r="I27" s="5"/>
      <c r="J27" s="15"/>
      <c r="K27" s="26" t="str">
        <f t="shared" si="2"/>
        <v/>
      </c>
      <c r="L27" s="5"/>
      <c r="M27" s="15"/>
      <c r="N27" s="26" t="str">
        <f t="shared" si="0"/>
        <v/>
      </c>
    </row>
    <row r="28" spans="1:14" s="6" customFormat="1" ht="15.75" hidden="1" outlineLevel="1">
      <c r="A28" s="63"/>
      <c r="B28" s="33"/>
      <c r="C28" s="33"/>
      <c r="D28" s="33"/>
      <c r="E28" s="33"/>
      <c r="F28" s="33"/>
      <c r="G28" s="33"/>
      <c r="H28" s="64"/>
      <c r="I28" s="5"/>
      <c r="J28" s="19">
        <f>E28-D28</f>
        <v>0</v>
      </c>
      <c r="K28" s="27" t="str">
        <f t="shared" si="2"/>
        <v/>
      </c>
      <c r="L28" s="5"/>
      <c r="M28" s="19">
        <f>F28-D28</f>
        <v>0</v>
      </c>
      <c r="N28" s="27" t="str">
        <f t="shared" si="0"/>
        <v/>
      </c>
    </row>
    <row r="29" spans="1:14" s="6" customFormat="1" ht="15.75" collapsed="1">
      <c r="A29" s="63"/>
      <c r="B29" s="33"/>
      <c r="C29" s="33"/>
      <c r="D29" s="33"/>
      <c r="E29" s="33"/>
      <c r="F29" s="33"/>
      <c r="G29" s="33"/>
      <c r="H29" s="64"/>
      <c r="I29" s="5"/>
      <c r="J29" s="19"/>
      <c r="K29" s="27" t="str">
        <f t="shared" si="2"/>
        <v/>
      </c>
      <c r="L29" s="5"/>
      <c r="M29" s="19"/>
      <c r="N29" s="27" t="str">
        <f t="shared" si="0"/>
        <v/>
      </c>
    </row>
    <row r="30" spans="1:14" s="6" customFormat="1" ht="15.75">
      <c r="A30" s="54" t="s">
        <v>27</v>
      </c>
      <c r="B30" s="28">
        <f aca="true" t="shared" si="6" ref="B30:H30">SUM(B28:B29)</f>
        <v>0</v>
      </c>
      <c r="C30" s="28">
        <f t="shared" si="6"/>
        <v>0</v>
      </c>
      <c r="D30" s="28">
        <f t="shared" si="6"/>
        <v>0</v>
      </c>
      <c r="E30" s="28">
        <f t="shared" si="6"/>
        <v>0</v>
      </c>
      <c r="F30" s="28">
        <f t="shared" si="6"/>
        <v>0</v>
      </c>
      <c r="G30" s="28">
        <f t="shared" si="6"/>
        <v>0</v>
      </c>
      <c r="H30" s="28">
        <f t="shared" si="6"/>
        <v>0</v>
      </c>
      <c r="I30" s="4"/>
      <c r="J30" s="34">
        <f>E30-D30</f>
        <v>0</v>
      </c>
      <c r="K30" s="29" t="str">
        <f aca="true" t="shared" si="7" ref="K30:K36">_xlfn.IFERROR(E30/D30,"")</f>
        <v/>
      </c>
      <c r="L30" s="5"/>
      <c r="M30" s="34">
        <f>F30-D30</f>
        <v>0</v>
      </c>
      <c r="N30" s="29" t="str">
        <f t="shared" si="0"/>
        <v/>
      </c>
    </row>
    <row r="31" spans="1:14" s="6" customFormat="1" ht="15.75">
      <c r="A31" s="60" t="s">
        <v>15</v>
      </c>
      <c r="B31" s="35">
        <f aca="true" t="shared" si="8" ref="B31:H31">B5+B16+B25+B26+B30</f>
        <v>179714.00000001118</v>
      </c>
      <c r="C31" s="35">
        <f t="shared" si="8"/>
        <v>367119.6616551727</v>
      </c>
      <c r="D31" s="35">
        <f t="shared" si="8"/>
        <v>179714.00000001118</v>
      </c>
      <c r="E31" s="35">
        <f t="shared" si="8"/>
        <v>179714.00000001118</v>
      </c>
      <c r="F31" s="35">
        <f t="shared" si="8"/>
        <v>29740.661655187607</v>
      </c>
      <c r="G31" s="35">
        <f t="shared" si="8"/>
        <v>23945.97024256736</v>
      </c>
      <c r="H31" s="35">
        <f t="shared" si="8"/>
        <v>29783.378227621317</v>
      </c>
      <c r="I31" s="4"/>
      <c r="J31" s="31">
        <f>E31-D31</f>
        <v>0</v>
      </c>
      <c r="K31" s="32">
        <f t="shared" si="7"/>
        <v>1</v>
      </c>
      <c r="L31" s="5"/>
      <c r="M31" s="31">
        <f>F31-D31</f>
        <v>-149973.33834482357</v>
      </c>
      <c r="N31" s="32">
        <f t="shared" si="0"/>
        <v>0.16548884146580542</v>
      </c>
    </row>
    <row r="32" spans="1:14" s="6" customFormat="1" ht="15.75">
      <c r="A32" s="54" t="s">
        <v>16</v>
      </c>
      <c r="B32" s="65"/>
      <c r="C32" s="65"/>
      <c r="D32" s="36"/>
      <c r="E32" s="36"/>
      <c r="F32" s="36"/>
      <c r="G32" s="36"/>
      <c r="H32" s="36"/>
      <c r="I32" s="4"/>
      <c r="J32" s="15"/>
      <c r="K32" s="37" t="str">
        <f t="shared" si="7"/>
        <v/>
      </c>
      <c r="L32" s="5"/>
      <c r="M32" s="15"/>
      <c r="N32" s="37" t="str">
        <f t="shared" si="0"/>
        <v/>
      </c>
    </row>
    <row r="33" spans="1:14" s="6" customFormat="1" ht="15.75" hidden="1" outlineLevel="1">
      <c r="A33" s="58" t="s">
        <v>28</v>
      </c>
      <c r="B33" s="23"/>
      <c r="C33" s="38"/>
      <c r="D33" s="38"/>
      <c r="E33" s="38"/>
      <c r="F33" s="38"/>
      <c r="G33" s="38"/>
      <c r="H33" s="38"/>
      <c r="I33" s="5"/>
      <c r="J33" s="19">
        <f>E33-D33</f>
        <v>0</v>
      </c>
      <c r="K33" s="20" t="str">
        <f t="shared" si="7"/>
        <v/>
      </c>
      <c r="L33" s="5"/>
      <c r="M33" s="19">
        <f>F33-D33</f>
        <v>0</v>
      </c>
      <c r="N33" s="20" t="str">
        <f t="shared" si="0"/>
        <v/>
      </c>
    </row>
    <row r="34" spans="1:14" s="6" customFormat="1" ht="15.75" hidden="1" outlineLevel="1">
      <c r="A34" s="58" t="s">
        <v>17</v>
      </c>
      <c r="B34" s="23"/>
      <c r="C34" s="23"/>
      <c r="D34" s="23"/>
      <c r="E34" s="23"/>
      <c r="F34" s="23"/>
      <c r="G34" s="23"/>
      <c r="H34" s="23"/>
      <c r="I34" s="5"/>
      <c r="J34" s="19">
        <f>E34-D34</f>
        <v>0</v>
      </c>
      <c r="K34" s="20" t="str">
        <f t="shared" si="7"/>
        <v/>
      </c>
      <c r="L34" s="5"/>
      <c r="M34" s="19">
        <f>F34-D34</f>
        <v>0</v>
      </c>
      <c r="N34" s="20" t="str">
        <f t="shared" si="0"/>
        <v/>
      </c>
    </row>
    <row r="35" spans="1:14" s="6" customFormat="1" ht="15.75" hidden="1" outlineLevel="1">
      <c r="A35" s="58" t="s">
        <v>18</v>
      </c>
      <c r="B35" s="23"/>
      <c r="C35" s="23"/>
      <c r="D35" s="23"/>
      <c r="E35" s="23"/>
      <c r="F35" s="23"/>
      <c r="G35" s="23"/>
      <c r="H35" s="23"/>
      <c r="I35" s="5"/>
      <c r="J35" s="19">
        <f>E35-D35</f>
        <v>0</v>
      </c>
      <c r="K35" s="20" t="str">
        <f t="shared" si="7"/>
        <v/>
      </c>
      <c r="L35" s="5"/>
      <c r="M35" s="19">
        <f>F35-D35</f>
        <v>0</v>
      </c>
      <c r="N35" s="20" t="str">
        <f t="shared" si="0"/>
        <v/>
      </c>
    </row>
    <row r="36" spans="1:14" s="6" customFormat="1" ht="15.75" collapsed="1">
      <c r="A36" s="58" t="s">
        <v>44</v>
      </c>
      <c r="B36" s="39">
        <f>(B25+B13+B10+B12)/24*2</f>
        <v>-850352.4999999994</v>
      </c>
      <c r="C36" s="39">
        <f>(C25+C13+C10+C12)/24*2</f>
        <v>-652353.4971751409</v>
      </c>
      <c r="D36" s="39"/>
      <c r="E36" s="39"/>
      <c r="F36" s="39">
        <f>(F25+F13+F10+F12)/24*2</f>
        <v>-652353.4971751409</v>
      </c>
      <c r="G36" s="39">
        <f>(G25+G13+G10+G12)/24*2</f>
        <v>-651244.9232641234</v>
      </c>
      <c r="H36" s="39">
        <f>(H25+H13+H10+H12)/24*2</f>
        <v>-657066.4622143179</v>
      </c>
      <c r="I36" s="5"/>
      <c r="J36" s="19">
        <f>E36-D36</f>
        <v>0</v>
      </c>
      <c r="K36" s="20" t="str">
        <f t="shared" si="7"/>
        <v/>
      </c>
      <c r="L36" s="5"/>
      <c r="M36" s="19">
        <f>F36-D36</f>
        <v>-652353.4971751409</v>
      </c>
      <c r="N36" s="20" t="str">
        <f t="shared" si="0"/>
        <v/>
      </c>
    </row>
    <row r="37" spans="1:14" s="6" customFormat="1" ht="15.75">
      <c r="A37" s="58"/>
      <c r="B37" s="39"/>
      <c r="C37" s="39"/>
      <c r="D37" s="39"/>
      <c r="E37" s="39"/>
      <c r="F37" s="39"/>
      <c r="G37" s="39"/>
      <c r="H37" s="39"/>
      <c r="I37" s="5"/>
      <c r="J37" s="19"/>
      <c r="K37" s="20"/>
      <c r="L37" s="5"/>
      <c r="M37" s="19"/>
      <c r="N37" s="20"/>
    </row>
    <row r="38" spans="1:14" s="6" customFormat="1" ht="15.75">
      <c r="A38" s="54" t="s">
        <v>19</v>
      </c>
      <c r="B38" s="40">
        <f aca="true" t="shared" si="9" ref="B38:H38">SUM(B33:B37)</f>
        <v>-850352.4999999994</v>
      </c>
      <c r="C38" s="40">
        <f t="shared" si="9"/>
        <v>-652353.4971751409</v>
      </c>
      <c r="D38" s="40">
        <f t="shared" si="9"/>
        <v>0</v>
      </c>
      <c r="E38" s="40">
        <f t="shared" si="9"/>
        <v>0</v>
      </c>
      <c r="F38" s="40">
        <f t="shared" si="9"/>
        <v>-652353.4971751409</v>
      </c>
      <c r="G38" s="40">
        <f t="shared" si="9"/>
        <v>-651244.9232641234</v>
      </c>
      <c r="H38" s="40">
        <f t="shared" si="9"/>
        <v>-657066.4622143179</v>
      </c>
      <c r="I38" s="4"/>
      <c r="J38" s="19">
        <f>E38-D38</f>
        <v>0</v>
      </c>
      <c r="K38" s="20" t="str">
        <f>_xlfn.IFERROR(E38/D38,"")</f>
        <v/>
      </c>
      <c r="L38" s="5"/>
      <c r="M38" s="19">
        <f>F38-D38</f>
        <v>-652353.4971751409</v>
      </c>
      <c r="N38" s="20" t="str">
        <f t="shared" si="0"/>
        <v/>
      </c>
    </row>
    <row r="39" spans="1:14" s="6" customFormat="1" ht="15.75">
      <c r="A39" s="66"/>
      <c r="B39" s="67"/>
      <c r="C39" s="67"/>
      <c r="D39" s="40"/>
      <c r="E39" s="40"/>
      <c r="F39" s="40"/>
      <c r="G39" s="40"/>
      <c r="H39" s="40"/>
      <c r="I39" s="4"/>
      <c r="J39" s="19"/>
      <c r="K39" s="37" t="str">
        <f>_xlfn.IFERROR(E39/D39,"")</f>
        <v/>
      </c>
      <c r="L39" s="5"/>
      <c r="M39" s="19"/>
      <c r="N39" s="37" t="str">
        <f t="shared" si="0"/>
        <v/>
      </c>
    </row>
    <row r="40" spans="1:14" s="6" customFormat="1" ht="15.75">
      <c r="A40" s="66" t="s">
        <v>29</v>
      </c>
      <c r="B40" s="36">
        <f aca="true" t="shared" si="10" ref="B40:H40">ABS(IF(B31+B38&gt;0,0,B31+B38))</f>
        <v>670638.4999999882</v>
      </c>
      <c r="C40" s="36">
        <f t="shared" si="10"/>
        <v>285233.8355199682</v>
      </c>
      <c r="D40" s="36">
        <f t="shared" si="10"/>
        <v>0</v>
      </c>
      <c r="E40" s="36">
        <f t="shared" si="10"/>
        <v>0</v>
      </c>
      <c r="F40" s="36">
        <f t="shared" si="10"/>
        <v>622612.8355199533</v>
      </c>
      <c r="G40" s="36">
        <f t="shared" si="10"/>
        <v>627298.953021556</v>
      </c>
      <c r="H40" s="36">
        <f t="shared" si="10"/>
        <v>627283.0839866966</v>
      </c>
      <c r="I40" s="4"/>
      <c r="J40" s="19">
        <f>E40-D40</f>
        <v>0</v>
      </c>
      <c r="K40" s="20" t="str">
        <f>_xlfn.IFERROR(E40/D40,"")</f>
        <v/>
      </c>
      <c r="L40" s="5"/>
      <c r="M40" s="19">
        <f>F40-D40</f>
        <v>622612.8355199533</v>
      </c>
      <c r="N40" s="20" t="str">
        <f t="shared" si="0"/>
        <v/>
      </c>
    </row>
    <row r="41" spans="1:14" s="6" customFormat="1" ht="15.75">
      <c r="A41" s="59"/>
      <c r="B41" s="68"/>
      <c r="C41" s="68"/>
      <c r="D41" s="41"/>
      <c r="E41" s="41"/>
      <c r="F41" s="41"/>
      <c r="G41" s="41"/>
      <c r="H41" s="41"/>
      <c r="I41" s="4"/>
      <c r="J41" s="34"/>
      <c r="K41" s="37" t="str">
        <f>_xlfn.IFERROR(E41/D41,"")</f>
        <v/>
      </c>
      <c r="L41" s="5"/>
      <c r="M41" s="34"/>
      <c r="N41" s="37" t="str">
        <f t="shared" si="0"/>
        <v/>
      </c>
    </row>
    <row r="42" spans="1:14" s="6" customFormat="1" ht="15.75">
      <c r="A42" s="60" t="s">
        <v>20</v>
      </c>
      <c r="B42" s="42">
        <f aca="true" t="shared" si="11" ref="B42:H42">ROUND(B31+B38+B40,0)</f>
        <v>0</v>
      </c>
      <c r="C42" s="42">
        <f t="shared" si="11"/>
        <v>0</v>
      </c>
      <c r="D42" s="42">
        <f t="shared" si="11"/>
        <v>179714</v>
      </c>
      <c r="E42" s="42">
        <f t="shared" si="11"/>
        <v>179714</v>
      </c>
      <c r="F42" s="42">
        <f t="shared" si="11"/>
        <v>0</v>
      </c>
      <c r="G42" s="42">
        <f t="shared" si="11"/>
        <v>0</v>
      </c>
      <c r="H42" s="42">
        <f t="shared" si="11"/>
        <v>0</v>
      </c>
      <c r="I42" s="4"/>
      <c r="J42" s="31">
        <f>E42-D42</f>
        <v>0</v>
      </c>
      <c r="K42" s="43">
        <f>_xlfn.IFERROR(E42/D42,"")</f>
        <v>1</v>
      </c>
      <c r="L42" s="5"/>
      <c r="M42" s="31">
        <f>F42-D42</f>
        <v>-179714</v>
      </c>
      <c r="N42" s="43">
        <f t="shared" si="0"/>
        <v>0</v>
      </c>
    </row>
    <row r="43" spans="1:9" s="6" customFormat="1" ht="12.75">
      <c r="A43" s="44"/>
      <c r="B43" s="44"/>
      <c r="C43" s="44"/>
      <c r="D43" s="44"/>
      <c r="E43" s="44"/>
      <c r="F43" s="44"/>
      <c r="G43" s="44"/>
      <c r="H43" s="44"/>
      <c r="I43" s="44"/>
    </row>
    <row r="44" spans="1:22" ht="12.75">
      <c r="A44" s="69" t="s">
        <v>37</v>
      </c>
      <c r="B44" s="69"/>
      <c r="C44" s="69"/>
      <c r="D44" s="69"/>
      <c r="E44" s="69"/>
      <c r="F44" s="69"/>
      <c r="G44" s="69"/>
      <c r="H44" s="69"/>
      <c r="J44" s="6"/>
      <c r="K44" s="6"/>
      <c r="L44" s="6"/>
      <c r="M44" s="6"/>
      <c r="N44" s="6"/>
      <c r="O44" s="45"/>
      <c r="P44" s="6"/>
      <c r="Q44" s="6"/>
      <c r="R44" s="6"/>
      <c r="S44" s="6"/>
      <c r="T44" s="6"/>
      <c r="U44" s="6"/>
      <c r="V44" s="6"/>
    </row>
    <row r="45" spans="1:22" ht="75" customHeight="1">
      <c r="A45" s="76" t="s">
        <v>56</v>
      </c>
      <c r="B45" s="77"/>
      <c r="C45" s="77"/>
      <c r="D45" s="77"/>
      <c r="E45" s="77"/>
      <c r="F45" s="77"/>
      <c r="G45" s="77"/>
      <c r="H45" s="77"/>
      <c r="J45" s="6"/>
      <c r="K45" s="6"/>
      <c r="L45" s="6"/>
      <c r="M45" s="6"/>
      <c r="N45" s="6"/>
      <c r="O45" s="45"/>
      <c r="P45" s="6"/>
      <c r="Q45" s="6"/>
      <c r="R45" s="6"/>
      <c r="S45" s="6"/>
      <c r="T45" s="6"/>
      <c r="U45" s="6"/>
      <c r="V45" s="6"/>
    </row>
    <row r="46" spans="1:22" ht="17.25" customHeight="1">
      <c r="A46" s="69" t="s">
        <v>38</v>
      </c>
      <c r="B46" s="69"/>
      <c r="C46" s="69"/>
      <c r="D46" s="69"/>
      <c r="E46" s="69"/>
      <c r="F46" s="69"/>
      <c r="G46" s="69"/>
      <c r="H46" s="69"/>
      <c r="J46" s="6"/>
      <c r="K46" s="6"/>
      <c r="L46" s="6"/>
      <c r="M46" s="6"/>
      <c r="N46" s="6"/>
      <c r="O46" s="46">
        <f>IF(COUNTIF($B$31:$H$31,"&lt;0")&gt;0,1,0)</f>
        <v>0</v>
      </c>
      <c r="P46" s="6"/>
      <c r="Q46" s="6"/>
      <c r="R46" s="6"/>
      <c r="S46" s="6"/>
      <c r="T46" s="6"/>
      <c r="U46" s="6"/>
      <c r="V46" s="6"/>
    </row>
    <row r="47" spans="1:22" ht="30" customHeight="1">
      <c r="A47" s="70" t="s">
        <v>48</v>
      </c>
      <c r="B47" s="70"/>
      <c r="C47" s="70"/>
      <c r="D47" s="70"/>
      <c r="E47" s="70"/>
      <c r="F47" s="70"/>
      <c r="G47" s="70"/>
      <c r="H47" s="70"/>
      <c r="I47" s="50"/>
      <c r="J47" s="50"/>
      <c r="K47" s="50"/>
      <c r="L47" s="50"/>
      <c r="M47" s="50"/>
      <c r="N47" s="50"/>
      <c r="O47" s="46"/>
      <c r="P47" s="6"/>
      <c r="Q47" s="6"/>
      <c r="R47" s="6"/>
      <c r="S47" s="6"/>
      <c r="T47" s="6"/>
      <c r="U47" s="6"/>
      <c r="V47" s="6"/>
    </row>
    <row r="48" spans="1:22" ht="62.25" customHeight="1">
      <c r="A48" s="70" t="s">
        <v>49</v>
      </c>
      <c r="B48" s="70"/>
      <c r="C48" s="70"/>
      <c r="D48" s="70"/>
      <c r="E48" s="70"/>
      <c r="F48" s="70"/>
      <c r="G48" s="70"/>
      <c r="H48" s="70"/>
      <c r="I48" s="50"/>
      <c r="J48" s="50"/>
      <c r="K48" s="50"/>
      <c r="L48" s="50"/>
      <c r="M48" s="50"/>
      <c r="N48" s="50"/>
      <c r="O48" s="49"/>
      <c r="P48" s="6"/>
      <c r="Q48" s="6"/>
      <c r="R48" s="6"/>
      <c r="S48" s="6"/>
      <c r="T48" s="6"/>
      <c r="U48" s="6"/>
      <c r="V48" s="6"/>
    </row>
    <row r="49" spans="1:22" ht="12.75">
      <c r="A49" s="69" t="s">
        <v>39</v>
      </c>
      <c r="B49" s="69"/>
      <c r="C49" s="69"/>
      <c r="D49" s="69"/>
      <c r="E49" s="69"/>
      <c r="F49" s="69"/>
      <c r="G49" s="69"/>
      <c r="H49" s="69"/>
      <c r="J49" s="6"/>
      <c r="K49" s="6"/>
      <c r="L49" s="6"/>
      <c r="M49" s="6"/>
      <c r="N49" s="6"/>
      <c r="O49" s="46"/>
      <c r="P49" s="6"/>
      <c r="Q49" s="6"/>
      <c r="R49" s="6"/>
      <c r="S49" s="6"/>
      <c r="T49" s="6"/>
      <c r="U49" s="6"/>
      <c r="V49" s="6"/>
    </row>
    <row r="50" spans="1:22" ht="30" customHeight="1">
      <c r="A50" s="70" t="s">
        <v>50</v>
      </c>
      <c r="B50" s="70"/>
      <c r="C50" s="70"/>
      <c r="D50" s="70"/>
      <c r="E50" s="70"/>
      <c r="F50" s="70"/>
      <c r="G50" s="70"/>
      <c r="H50" s="70"/>
      <c r="I50" s="50"/>
      <c r="J50" s="50"/>
      <c r="K50" s="50"/>
      <c r="L50" s="50"/>
      <c r="M50" s="50"/>
      <c r="N50" s="50"/>
      <c r="O50" s="46"/>
      <c r="P50" s="6"/>
      <c r="Q50" s="6"/>
      <c r="R50" s="6"/>
      <c r="S50" s="6"/>
      <c r="T50" s="6"/>
      <c r="U50" s="6"/>
      <c r="V50" s="6"/>
    </row>
    <row r="51" spans="1:22" ht="17.25" customHeight="1">
      <c r="A51" s="70" t="s">
        <v>51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46"/>
      <c r="P51" s="6"/>
      <c r="Q51" s="6"/>
      <c r="R51" s="6"/>
      <c r="S51" s="6"/>
      <c r="T51" s="6"/>
      <c r="U51" s="6"/>
      <c r="V51" s="6"/>
    </row>
    <row r="52" spans="1:22" ht="34.5" customHeight="1">
      <c r="A52" s="70" t="s">
        <v>53</v>
      </c>
      <c r="B52" s="70"/>
      <c r="C52" s="70"/>
      <c r="D52" s="70"/>
      <c r="E52" s="70"/>
      <c r="F52" s="70"/>
      <c r="G52" s="70"/>
      <c r="H52" s="70"/>
      <c r="I52" s="50"/>
      <c r="J52" s="50"/>
      <c r="K52" s="50"/>
      <c r="L52" s="50"/>
      <c r="M52" s="50"/>
      <c r="N52" s="50"/>
      <c r="O52" s="46"/>
      <c r="P52" s="6"/>
      <c r="Q52" s="6"/>
      <c r="R52" s="6"/>
      <c r="S52" s="6"/>
      <c r="T52" s="6"/>
      <c r="U52" s="6"/>
      <c r="V52" s="6"/>
    </row>
    <row r="53" spans="1:22" ht="17.25" customHeight="1">
      <c r="A53" s="69" t="s">
        <v>40</v>
      </c>
      <c r="B53" s="69"/>
      <c r="C53" s="69"/>
      <c r="D53" s="69"/>
      <c r="E53" s="69"/>
      <c r="F53" s="69"/>
      <c r="G53" s="69"/>
      <c r="H53" s="69"/>
      <c r="J53" s="6"/>
      <c r="K53" s="6"/>
      <c r="L53" s="6"/>
      <c r="M53" s="6"/>
      <c r="N53" s="6"/>
      <c r="O53" s="46"/>
      <c r="P53" s="6"/>
      <c r="Q53" s="6"/>
      <c r="R53" s="6"/>
      <c r="S53" s="6"/>
      <c r="T53" s="6"/>
      <c r="U53" s="6"/>
      <c r="V53" s="6"/>
    </row>
    <row r="54" spans="1:22" ht="17.25" customHeight="1">
      <c r="A54" s="70" t="s">
        <v>52</v>
      </c>
      <c r="B54" s="70"/>
      <c r="C54" s="70"/>
      <c r="D54" s="70"/>
      <c r="E54" s="70"/>
      <c r="F54" s="70"/>
      <c r="G54" s="70"/>
      <c r="H54" s="70"/>
      <c r="J54" s="6"/>
      <c r="K54" s="6"/>
      <c r="L54" s="6"/>
      <c r="M54" s="6"/>
      <c r="N54" s="6"/>
      <c r="O54" s="46"/>
      <c r="P54" s="6"/>
      <c r="Q54" s="6"/>
      <c r="R54" s="6"/>
      <c r="S54" s="6"/>
      <c r="T54" s="6"/>
      <c r="U54" s="6"/>
      <c r="V54" s="6"/>
    </row>
    <row r="55" spans="1:22" ht="17.25" customHeight="1">
      <c r="A55" s="70" t="s">
        <v>46</v>
      </c>
      <c r="B55" s="70"/>
      <c r="C55" s="70"/>
      <c r="D55" s="70"/>
      <c r="E55" s="70"/>
      <c r="F55" s="70"/>
      <c r="G55" s="70"/>
      <c r="H55" s="70"/>
      <c r="J55" s="6"/>
      <c r="K55" s="6"/>
      <c r="L55" s="6"/>
      <c r="M55" s="6"/>
      <c r="N55" s="6"/>
      <c r="O55" s="46"/>
      <c r="P55" s="6"/>
      <c r="Q55" s="6"/>
      <c r="R55" s="6"/>
      <c r="S55" s="6"/>
      <c r="T55" s="6"/>
      <c r="U55" s="6"/>
      <c r="V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</sheetData>
  <sheetProtection formatCells="0" formatColumns="0" formatRows="0" insertColumns="0" insertRows="0" deleteRows="0" pivotTables="0"/>
  <mergeCells count="16">
    <mergeCell ref="A53:H53"/>
    <mergeCell ref="A55:H55"/>
    <mergeCell ref="A1:H1"/>
    <mergeCell ref="A2:H2"/>
    <mergeCell ref="J2:N2"/>
    <mergeCell ref="J3:N3"/>
    <mergeCell ref="A45:H45"/>
    <mergeCell ref="A46:H46"/>
    <mergeCell ref="A49:H49"/>
    <mergeCell ref="A51:N51"/>
    <mergeCell ref="A44:H44"/>
    <mergeCell ref="A54:H54"/>
    <mergeCell ref="A47:H47"/>
    <mergeCell ref="A48:H48"/>
    <mergeCell ref="A50:H50"/>
    <mergeCell ref="A52:H52"/>
  </mergeCells>
  <printOptions horizontalCentered="1"/>
  <pageMargins left="0.5" right="0.5" top="0.5" bottom="0.5" header="0.3" footer="0.3"/>
  <pageSetup fitToHeight="1" fitToWidth="1" horizontalDpi="600" verticalDpi="600" orientation="portrait" scale="75" r:id="rId3"/>
  <ignoredErrors>
    <ignoredError sqref="H19:H20 G19:G20 F18:F20 F22" unlockedFormula="1"/>
  </ignoredErrors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5F23C4D9DD394CA49677D9BF9EBCD3" ma:contentTypeVersion="8" ma:contentTypeDescription="Create a new document." ma:contentTypeScope="" ma:versionID="f40b0ef2e2e9b721f53a28d10c4d2e99">
  <xsd:schema xmlns:xsd="http://www.w3.org/2001/XMLSchema" xmlns:xs="http://www.w3.org/2001/XMLSchema" xmlns:p="http://schemas.microsoft.com/office/2006/metadata/properties" xmlns:ns1="http://schemas.microsoft.com/sharepoint/v3" xmlns:ns2="35105e1f-aec5-4642-b1e9-fb600a2dc2ce" xmlns:ns3="d3716b2a-54ad-4ad1-b725-4e95ad0ecf44" targetNamespace="http://schemas.microsoft.com/office/2006/metadata/properties" ma:root="true" ma:fieldsID="2f9d44a53d8bb2c816b657e5631ea6cb" ns1:_="" ns2:_="" ns3:_="">
    <xsd:import namespace="http://schemas.microsoft.com/sharepoint/v3"/>
    <xsd:import namespace="35105e1f-aec5-4642-b1e9-fb600a2dc2ce"/>
    <xsd:import namespace="d3716b2a-54ad-4ad1-b725-4e95ad0ecf4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EventHashCode" minOccurs="0"/>
                <xsd:element ref="ns3:MediaServiceGenerationTim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05e1f-aec5-4642-b1e9-fb600a2dc2c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16b2a-54ad-4ad1-b725-4e95ad0ec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105e1f-aec5-4642-b1e9-fb600a2dc2ce">PRAF7MZSCJMH-2058872608-4517</_dlc_DocId>
    <_dlc_DocIdUrl xmlns="35105e1f-aec5-4642-b1e9-fb600a2dc2ce">
      <Url>https://kc1.sharepoint.com/teams/DCHS/finance/_layouts/15/DocIdRedir.aspx?ID=PRAF7MZSCJMH-2058872608-4517</Url>
      <Description>PRAF7MZSCJMH-2058872608-4517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32E942-45D2-49AB-9194-0D57A1F41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105e1f-aec5-4642-b1e9-fb600a2dc2ce"/>
    <ds:schemaRef ds:uri="d3716b2a-54ad-4ad1-b725-4e95ad0ec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FECBC4-E3D6-43B5-AFB8-B359B2BF0A6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C0281CF-14AA-423A-978C-53BB2F5FEC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DFF67BC-6551-4250-A471-D30FEE3B4F98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d3716b2a-54ad-4ad1-b725-4e95ad0ecf44"/>
    <ds:schemaRef ds:uri="35105e1f-aec5-4642-b1e9-fb600a2dc2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Haney, Eva</dc:creator>
  <cp:keywords/>
  <dc:description/>
  <cp:lastModifiedBy>Walsh, James</cp:lastModifiedBy>
  <cp:lastPrinted>2019-03-20T00:32:56Z</cp:lastPrinted>
  <dcterms:created xsi:type="dcterms:W3CDTF">2017-05-10T19:54:31Z</dcterms:created>
  <dcterms:modified xsi:type="dcterms:W3CDTF">2019-03-20T00:33:13Z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0x010100AB5F23C4D9DD394CA49677D9BF9EBCD3</vt:lpwstr>
  </property>
  <property fmtid="{D5CDD505-2E9C-101B-9397-08002B2CF9AE}" pid="3" name="_dlc_DocIdItemGuid">
    <vt:lpwstr>71e2bb4f-83b8-4ae2-bd63-2cc24f671fec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