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udget\Ord\OmnibusOrdinance\2019_2020 Omnibus\1st Omnibus\Fiscal Notes and Fin Plans\FIN PLANS\Final\"/>
    </mc:Choice>
  </mc:AlternateContent>
  <bookViews>
    <workbookView xWindow="0" yWindow="0" windowWidth="22770" windowHeight="8130"/>
  </bookViews>
  <sheets>
    <sheet name="Operating Financial Pla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'[3]original TA contracts'!#REF!</definedName>
    <definedName name="agingtot">'[3]original TA contracts'!#REF!</definedName>
    <definedName name="all_other_reduction" localSheetId="0">'[4]2001 Final Target Reductions'!#REF!</definedName>
    <definedName name="all_other_reduction">'[4]2001 Final Target Reductions'!#REF!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AVGCOST">#REF!</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ASHFLOW">#REF!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'[4]2001 Final Target Reductions'!#REF!</definedName>
    <definedName name="CSD_Reduction">'[4]2001 Final Target Reductions'!#REF!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_xlnm.Database" localSheetId="0">#REF!</definedName>
    <definedName name="_xlnm.Database">#REF!</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EXPSUM">#REF!</definedName>
    <definedName name="factor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localSheetId="0" hidden="1">{"cxtransfer",#N/A,FALSE,"ReorgRevisted"}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'[3]original TA contracts'!#REF!</definedName>
    <definedName name="housingtot">'[3]original TA contracts'!#REF!</definedName>
    <definedName name="human_service_reduction" localSheetId="0">'[4]2001 Final Target Reductions'!#REF!</definedName>
    <definedName name="human_service_reduction">'[4]2001 Final Target Reductions'!#REF!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'[4]2001 Final Target Reductions'!#REF!</definedName>
    <definedName name="LSJ_reduction">'[4]2001 Final Target Reductions'!#REF!</definedName>
    <definedName name="mandatory_adds" localSheetId="0">'[4]2001 Final Target Reductions'!#REF!</definedName>
    <definedName name="mandatory_adds">'[4]2001 Final Target Reductions'!#REF!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MOTREV">#REF!</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'[4]2001 Final Target Reductions'!#REF!</definedName>
    <definedName name="overhead_reduction">'[4]2001 Final Target Reductions'!#REF!</definedName>
    <definedName name="p" hidden="1">{"Dis",#N/A,FALSE,"ReorgRevisted"}</definedName>
    <definedName name="PERS_Percent">0.0613</definedName>
    <definedName name="_xlnm.Print_Area" localSheetId="0">'Operating Financial Plan'!$A$1:$H$63</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Exp13">#REF!</definedName>
    <definedName name="PSQFTEs" localSheetId="0">#REF!</definedName>
    <definedName name="PSQFTEs">#REF!</definedName>
    <definedName name="PSQFTEs13">#REF!</definedName>
    <definedName name="PSQRev" localSheetId="0">#REF!</definedName>
    <definedName name="PSQRev">#REF!</definedName>
    <definedName name="PSQRev13">#REF!</definedName>
    <definedName name="PSQTLTs" localSheetId="0">#REF!</definedName>
    <definedName name="PSQTLTs">#REF!</definedName>
    <definedName name="PSQTLTs13">#REF!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Expenditures">#REF!</definedName>
    <definedName name="RefFTE_TLP">#REF!</definedName>
    <definedName name="RefFTEs" localSheetId="0">#REF!</definedName>
    <definedName name="RefFTEs">[12]RefFTEs_TLPs!$C$9:$G$195</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'[4]2001 Final Target Reductions'!#REF!</definedName>
    <definedName name="Revenue_Percent_Exemption">'[4]2001 Final Target Reductions'!#REF!</definedName>
    <definedName name="Revenues" localSheetId="0">#REF!</definedName>
    <definedName name="Revenues">#REF!</definedName>
    <definedName name="REVEST">#REF!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'[13]DATA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'[4]2001 Final Target Reductions'!#REF!</definedName>
    <definedName name="Total_PSQ">'[4]2001 Final Target Reductions'!#REF!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26" i="1" l="1"/>
  <c r="E19" i="1"/>
  <c r="N43" i="1" l="1"/>
  <c r="K43" i="1"/>
  <c r="N41" i="1"/>
  <c r="K41" i="1"/>
  <c r="E40" i="1"/>
  <c r="N38" i="1"/>
  <c r="M38" i="1"/>
  <c r="K38" i="1"/>
  <c r="J38" i="1"/>
  <c r="H40" i="1"/>
  <c r="N36" i="1"/>
  <c r="M36" i="1"/>
  <c r="K36" i="1"/>
  <c r="J36" i="1"/>
  <c r="N34" i="1"/>
  <c r="M34" i="1"/>
  <c r="K34" i="1"/>
  <c r="J34" i="1"/>
  <c r="G40" i="1"/>
  <c r="C40" i="1"/>
  <c r="B40" i="1"/>
  <c r="N32" i="1"/>
  <c r="K32" i="1"/>
  <c r="H30" i="1"/>
  <c r="G30" i="1"/>
  <c r="F30" i="1"/>
  <c r="E30" i="1"/>
  <c r="D30" i="1"/>
  <c r="N30" i="1" s="1"/>
  <c r="C30" i="1"/>
  <c r="B30" i="1"/>
  <c r="N29" i="1"/>
  <c r="K29" i="1"/>
  <c r="N28" i="1"/>
  <c r="M28" i="1"/>
  <c r="K28" i="1"/>
  <c r="J28" i="1"/>
  <c r="N27" i="1"/>
  <c r="K27" i="1"/>
  <c r="H26" i="1"/>
  <c r="D26" i="1"/>
  <c r="K26" i="1" s="1"/>
  <c r="H25" i="1"/>
  <c r="E25" i="1"/>
  <c r="N24" i="1"/>
  <c r="K24" i="1"/>
  <c r="C25" i="1"/>
  <c r="G25" i="1"/>
  <c r="N18" i="1"/>
  <c r="K18" i="1"/>
  <c r="E17" i="1"/>
  <c r="N16" i="1"/>
  <c r="K16" i="1"/>
  <c r="B17" i="1"/>
  <c r="N6" i="1"/>
  <c r="K6" i="1"/>
  <c r="Q72" i="1" l="1"/>
  <c r="J26" i="1"/>
  <c r="N26" i="1"/>
  <c r="K30" i="1"/>
  <c r="M26" i="1"/>
  <c r="M30" i="1"/>
  <c r="F40" i="1"/>
  <c r="K37" i="1"/>
  <c r="J37" i="1"/>
  <c r="K7" i="1"/>
  <c r="M7" i="1"/>
  <c r="J7" i="1"/>
  <c r="F17" i="1"/>
  <c r="K19" i="1"/>
  <c r="J19" i="1"/>
  <c r="D25" i="1"/>
  <c r="K25" i="1" s="1"/>
  <c r="D40" i="1"/>
  <c r="J40" i="1" s="1"/>
  <c r="Q73" i="1"/>
  <c r="C17" i="1"/>
  <c r="C31" i="1" s="1"/>
  <c r="J30" i="1"/>
  <c r="N7" i="1"/>
  <c r="D17" i="1"/>
  <c r="B25" i="1"/>
  <c r="B31" i="1" s="1"/>
  <c r="J25" i="1" l="1"/>
  <c r="K17" i="1"/>
  <c r="J17" i="1"/>
  <c r="F5" i="1"/>
  <c r="B42" i="1"/>
  <c r="B44" i="1" s="1"/>
  <c r="E5" i="1"/>
  <c r="D5" i="1"/>
  <c r="M19" i="1"/>
  <c r="F25" i="1"/>
  <c r="N19" i="1"/>
  <c r="N17" i="1"/>
  <c r="M17" i="1"/>
  <c r="N40" i="1"/>
  <c r="M40" i="1"/>
  <c r="C42" i="1"/>
  <c r="C44" i="1" s="1"/>
  <c r="K40" i="1"/>
  <c r="M37" i="1"/>
  <c r="N37" i="1"/>
  <c r="N5" i="1" l="1"/>
  <c r="F31" i="1"/>
  <c r="M5" i="1"/>
  <c r="E31" i="1"/>
  <c r="K5" i="1"/>
  <c r="J5" i="1"/>
  <c r="M25" i="1"/>
  <c r="N25" i="1"/>
  <c r="Q75" i="1"/>
  <c r="D31" i="1"/>
  <c r="J31" i="1" l="1"/>
  <c r="E42" i="1"/>
  <c r="E44" i="1" s="1"/>
  <c r="K31" i="1"/>
  <c r="D42" i="1"/>
  <c r="D44" i="1" s="1"/>
  <c r="F42" i="1"/>
  <c r="F44" i="1" s="1"/>
  <c r="N31" i="1"/>
  <c r="M31" i="1"/>
  <c r="G5" i="1"/>
  <c r="K44" i="1" l="1"/>
  <c r="J44" i="1"/>
  <c r="N44" i="1"/>
  <c r="M44" i="1"/>
  <c r="K42" i="1"/>
  <c r="J42" i="1"/>
  <c r="M42" i="1"/>
  <c r="N42" i="1"/>
  <c r="G17" i="1" l="1"/>
  <c r="G31" i="1" s="1"/>
  <c r="H5" i="1" s="1"/>
  <c r="Q71" i="1" s="1"/>
  <c r="H17" i="1"/>
  <c r="Q74" i="1" l="1"/>
  <c r="G42" i="1"/>
  <c r="G44" i="1" s="1"/>
  <c r="H31" i="1"/>
  <c r="H42" i="1" l="1"/>
  <c r="H44" i="1" s="1"/>
  <c r="Q70" i="1"/>
</calcChain>
</file>

<file path=xl/comments1.xml><?xml version="1.0" encoding="utf-8"?>
<comments xmlns="http://schemas.openxmlformats.org/spreadsheetml/2006/main">
  <authors>
    <author>Rubardt, Aaron</author>
  </authors>
  <commentList>
    <comment ref="B4" authorId="0" shapeId="0">
      <text>
        <r>
          <rPr>
            <sz val="9"/>
            <color indexed="81"/>
            <rFont val="Tahoma"/>
            <family val="2"/>
          </rPr>
          <t xml:space="preserve">Change column head to actuals after 2016 books close
</t>
        </r>
      </text>
    </comment>
    <comment ref="C4" authorId="0" shapeId="0">
      <text>
        <r>
          <rPr>
            <sz val="9"/>
            <color indexed="81"/>
            <rFont val="Tahoma"/>
            <family val="2"/>
          </rPr>
          <t>Change column head to Adopted after the budget is adopted</t>
        </r>
        <r>
          <rPr>
            <sz val="9"/>
            <color indexed="81"/>
            <rFont val="Tahoma"/>
            <family val="2"/>
          </rPr>
          <t xml:space="preserve">
</t>
        </r>
      </text>
    </comment>
    <comment ref="D4" authorId="0" shapeId="0">
      <text>
        <r>
          <rPr>
            <sz val="9"/>
            <color indexed="81"/>
            <rFont val="Tahoma"/>
            <family val="2"/>
          </rPr>
          <t xml:space="preserve">Revenue reflects most current revenue estimates. Expenditures reflects adopted budget plus any supplementals.  This column will be greyed out in the proposed budget.  
 </t>
        </r>
        <r>
          <rPr>
            <b/>
            <sz val="9"/>
            <color indexed="81"/>
            <rFont val="Tahoma"/>
            <family val="2"/>
          </rPr>
          <t xml:space="preserve"> </t>
        </r>
        <r>
          <rPr>
            <sz val="9"/>
            <color indexed="81"/>
            <rFont val="Tahoma"/>
            <family val="2"/>
          </rPr>
          <t xml:space="preserve">
</t>
        </r>
      </text>
    </comment>
    <comment ref="E4" authorId="0" shapeId="0">
      <text>
        <r>
          <rPr>
            <sz val="9"/>
            <color indexed="81"/>
            <rFont val="Tahoma"/>
            <family val="2"/>
          </rPr>
          <t xml:space="preserve">Reflects actual revenue and expenditures as of a certain point of time.  This column will be greyed out in the proposed budget.
</t>
        </r>
      </text>
    </comment>
    <comment ref="F4" authorId="0" shapeId="0">
      <text>
        <r>
          <rPr>
            <sz val="9"/>
            <color indexed="81"/>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<sst xmlns="http://schemas.openxmlformats.org/spreadsheetml/2006/main" count="64" uniqueCount="64">
  <si>
    <t>Public Works Equipment Rental and Revolving 
Operating Fund 000005570 / Department 0750</t>
  </si>
  <si>
    <t>HIDDEN COLUMNS - for PSB Variance Analysis</t>
  </si>
  <si>
    <t>Category</t>
  </si>
  <si>
    <t>2017/2018 Actuals</t>
  </si>
  <si>
    <t>2019/2020 Adopted Budget</t>
  </si>
  <si>
    <r>
      <t>2019/2020 Current Budget</t>
    </r>
    <r>
      <rPr>
        <b/>
        <vertAlign val="superscript"/>
        <sz val="12"/>
        <rFont val="Calibri"/>
        <family val="2"/>
        <scheme val="minor"/>
      </rPr>
      <t>3</t>
    </r>
  </si>
  <si>
    <r>
      <t>2019/2020 Biennial-to-Date Actuals</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</si>
  <si>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</si>
  <si>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</si>
  <si>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</si>
  <si>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</si>
  <si>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t xml:space="preserve">Beginning Fund Balance </t>
  </si>
  <si>
    <t>Revenues</t>
  </si>
  <si>
    <t>Sales of Stores &amp; Materials</t>
  </si>
  <si>
    <t>Investment Interest</t>
  </si>
  <si>
    <t>Sale of Equipment</t>
  </si>
  <si>
    <t>Other Miscellaneous Revenues</t>
  </si>
  <si>
    <t>Vehicle Rental Revenues</t>
  </si>
  <si>
    <t>Vehicle Rental Revenues Adjustments</t>
  </si>
  <si>
    <t>Personal Property &amp; Fixed Assets Revenues</t>
  </si>
  <si>
    <t>Environmental Grants</t>
  </si>
  <si>
    <t>Impaired Investments</t>
  </si>
  <si>
    <t>Total Revenues</t>
  </si>
  <si>
    <t xml:space="preserve">Expenditures </t>
  </si>
  <si>
    <t>Operating and Maintenance</t>
  </si>
  <si>
    <t>Capital Equipment Replacement</t>
  </si>
  <si>
    <t>Personal Property &amp; Fixed Assets</t>
  </si>
  <si>
    <t>One Time Fund Balance Rebate</t>
  </si>
  <si>
    <t>Intergovernmental Services</t>
  </si>
  <si>
    <t>Total Expenditures</t>
  </si>
  <si>
    <r>
      <t>Estimated Underexpenditures</t>
    </r>
    <r>
      <rPr>
        <b/>
        <vertAlign val="superscript"/>
        <sz val="12"/>
        <rFont val="Calibri"/>
        <family val="2"/>
        <scheme val="minor"/>
      </rPr>
      <t xml:space="preserve"> </t>
    </r>
  </si>
  <si>
    <t>Total Other Fund Transactions</t>
  </si>
  <si>
    <t>Ending Fund Balance</t>
  </si>
  <si>
    <t>Allowance for Inventory</t>
  </si>
  <si>
    <t>Expenditure Reserve (s)</t>
  </si>
  <si>
    <t xml:space="preserve">Cash Flow Reserve(s) </t>
  </si>
  <si>
    <t>Total Reserves</t>
  </si>
  <si>
    <t xml:space="preserve">Reserve Shortfall </t>
  </si>
  <si>
    <t>Ending Undesignated Fund Balance</t>
  </si>
  <si>
    <t>At least one reserve is positive</t>
  </si>
  <si>
    <t>At least one revenue is negative</t>
  </si>
  <si>
    <t>At least one expenditure is positive</t>
  </si>
  <si>
    <t xml:space="preserve">Financial Plan Notes </t>
  </si>
  <si>
    <t>Reserve Notes:</t>
  </si>
  <si>
    <t>2019/2020 Estimated</t>
  </si>
  <si>
    <t>2021/2022 Projected</t>
  </si>
  <si>
    <t>2023/2024 Projected</t>
  </si>
  <si>
    <r>
      <t>Other Fund Transactions</t>
    </r>
    <r>
      <rPr>
        <b/>
        <vertAlign val="superscript"/>
        <sz val="12"/>
        <rFont val="Calibri"/>
        <family val="2"/>
        <scheme val="minor"/>
      </rPr>
      <t xml:space="preserve"> </t>
    </r>
  </si>
  <si>
    <r>
      <t>Reserves</t>
    </r>
    <r>
      <rPr>
        <b/>
        <vertAlign val="superscript"/>
        <sz val="12"/>
        <rFont val="Calibri"/>
        <family val="2"/>
        <scheme val="minor"/>
      </rPr>
      <t xml:space="preserve"> </t>
    </r>
  </si>
  <si>
    <t>Minimum Recommended Fund Reserve</t>
  </si>
  <si>
    <t xml:space="preserve">All financial plans have the following assumptions, unless otherwise noted in below rows. 
</t>
  </si>
  <si>
    <t xml:space="preserve">2019-2020 Adopted Budget ties to Hyperion and matches 2019-2020 Estimated until 2019 actuals are available. 
</t>
  </si>
  <si>
    <t xml:space="preserve">Outyear revenue and expenditure inflation assumptions are consistent with figures provided by PSB and/or OEFA.  
</t>
  </si>
  <si>
    <t>Revenue Notes:</t>
  </si>
  <si>
    <t>The "Sale of Equipment" amount is estimated to be 12% of annual capital expenditures.</t>
  </si>
  <si>
    <t>Expenditure Notes:</t>
  </si>
  <si>
    <t>The "2016 Encumbrances" amount is for capital vehicles and equipment ordered in 2016 and received in 2017-2018.</t>
  </si>
  <si>
    <t>Expenditure rates particularly for vacancy savings will be reviewed in preparation for an omnibus ordinance process.</t>
  </si>
  <si>
    <t>The projected Cost Variance Reserve is based on 10% of the Projected Fleet Replacement Cost (PFRC) which is based on the recommendation by the County Auditor, it is used to offset anticipated fluctuations in order to maintain current levels of service.</t>
  </si>
  <si>
    <t>The target Fund Balance, as recommended by the County Auditor, is equal to a range of 10% to 20% of the Projected Fleet Replacement Cost of the fleet (PFRC). This Fund is currently within the recommended range.  The "Projected Cost Variance Reserve" is the 10% or low end of the recommended range.</t>
  </si>
  <si>
    <t xml:space="preserve">
2017-2018 Actuals reflect actual revenue and expenditures through 3/13/19, before the close of the 2018 adjustment period.
</t>
  </si>
  <si>
    <t>This plan was updated by Sid Bender on 3/21/19.</t>
  </si>
  <si>
    <t xml:space="preserve">2019-2020 1st Omnibus Financial Plan </t>
  </si>
  <si>
    <t>2017-2018 Reappropriations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</si>
</sst>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0"/>
      <name val="Arial"/>
      <family val="2"/>
    </font>
    <font>
      <sz val="12"/>
      <name val="Calibri"/>
      <family val="2"/>
      <scheme val="minor"/>
    </font>
    <font>
      <sz val="11"/>
      <name val="Calibri"/>
      <family val="2"/>
      <scheme val="minor"/>
    </font>
    <font>
      <vertAlign val="superscript"/>
      <sz val="11"/>
      <name val="Calibri"/>
      <family val="2"/>
      <scheme val="minor"/>
    </font>
    <font>
      <b/>
      <u/>
      <sz val="11"/>
      <color theme="1"/>
      <name val="Calibri"/>
      <family val="2"/>
      <scheme val="minor"/>
    </font>
    <font>
      <b/>
      <sz val="11"/>
      <name val="Calibri"/>
      <family val="2"/>
      <scheme val="minor"/>
    </font>
    <font>
      <vertAlign val="superscript"/>
      <sz val="11"/>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s>
  <cellStyleXfs count="10">
    <xf numFmtId="0" fontId="0" fillId="0" borderId="0"/>
    <xf numFmtId="0" fontId="1" fillId="0" borderId="0"/>
    <xf numFmtId="37" fontId="5" fillId="0" borderId="0"/>
    <xf numFmtId="43" fontId="7" fillId="0" borderId="0" applyFont="0" applyFill="0" applyBorder="0" applyAlignment="0" applyProtection="0"/>
    <xf numFmtId="9" fontId="1" fillId="0" borderId="0" applyFont="0" applyFill="0" applyBorder="0" applyAlignment="0" applyProtection="0"/>
    <xf numFmtId="37" fontId="5" fillId="0" borderId="0"/>
    <xf numFmtId="43" fontId="1" fillId="0" borderId="0" applyFont="0" applyFill="0" applyBorder="0" applyAlignment="0" applyProtection="0"/>
    <xf numFmtId="0" fontId="1" fillId="0" borderId="0"/>
    <xf numFmtId="0" fontId="1" fillId="0" borderId="0"/>
    <xf numFmtId="0" fontId="7" fillId="0" borderId="0"/>
  </cellStyleXfs>
  <cellXfs count="131">
    <xf numFmtId="0" fontId="0" fillId="0" borderId="0" xfId="0"/>
    <xf numFmtId="0" fontId="1" fillId="2" borderId="0" xfId="1" applyFill="1"/>
    <xf numFmtId="0" fontId="1" fillId="2" borderId="0" xfId="1" applyFill="1" applyProtection="1">
      <protection locked="0"/>
    </xf>
    <xf numFmtId="0" fontId="1" fillId="0" borderId="0" xfId="1" applyProtection="1">
      <protection locked="0"/>
    </xf>
    <xf numFmtId="0" fontId="1" fillId="0" borderId="0" xfId="1" applyFill="1" applyProtection="1">
      <protection locked="0"/>
    </xf>
    <xf numFmtId="0" fontId="4" fillId="2" borderId="0" xfId="1" applyFont="1" applyFill="1" applyAlignment="1">
      <alignment horizontal="center"/>
    </xf>
    <xf numFmtId="37" fontId="4" fillId="2" borderId="5" xfId="2" applyFont="1" applyFill="1" applyBorder="1" applyAlignment="1" applyProtection="1">
      <alignment horizontal="left" wrapText="1"/>
    </xf>
    <xf numFmtId="37" fontId="4" fillId="2" borderId="6" xfId="2" applyFont="1" applyFill="1" applyBorder="1" applyAlignment="1">
      <alignment horizontal="center" wrapText="1"/>
    </xf>
    <xf numFmtId="37" fontId="4" fillId="2" borderId="5" xfId="2" applyFont="1" applyFill="1" applyBorder="1" applyAlignment="1">
      <alignment horizontal="center" wrapText="1"/>
    </xf>
    <xf numFmtId="37" fontId="4" fillId="4" borderId="5" xfId="2" applyFont="1" applyFill="1" applyBorder="1" applyAlignment="1">
      <alignment horizontal="center" wrapText="1"/>
    </xf>
    <xf numFmtId="37" fontId="4" fillId="2" borderId="7" xfId="2" applyFont="1" applyFill="1" applyBorder="1" applyAlignment="1" applyProtection="1">
      <alignment horizontal="center" wrapText="1"/>
      <protection locked="0"/>
    </xf>
    <xf numFmtId="37" fontId="4" fillId="2" borderId="8" xfId="2" applyFont="1" applyFill="1" applyBorder="1" applyAlignment="1" applyProtection="1">
      <alignment horizontal="center" wrapText="1"/>
      <protection locked="0"/>
    </xf>
    <xf numFmtId="37" fontId="4" fillId="2" borderId="9" xfId="2" applyFont="1" applyFill="1" applyBorder="1" applyAlignment="1" applyProtection="1">
      <alignment horizontal="center" wrapText="1"/>
      <protection locked="0"/>
    </xf>
    <xf numFmtId="37" fontId="4" fillId="2" borderId="5" xfId="2" applyFont="1" applyFill="1" applyBorder="1" applyAlignment="1" applyProtection="1">
      <alignment horizontal="left"/>
      <protection locked="0"/>
    </xf>
    <xf numFmtId="164" fontId="4" fillId="2" borderId="5" xfId="3" applyNumberFormat="1" applyFont="1" applyFill="1" applyBorder="1" applyAlignment="1" applyProtection="1">
      <alignment horizontal="right" indent="1"/>
      <protection locked="0"/>
    </xf>
    <xf numFmtId="164" fontId="4" fillId="4" borderId="5" xfId="3" applyNumberFormat="1" applyFont="1" applyFill="1" applyBorder="1" applyAlignment="1" applyProtection="1">
      <alignment horizontal="right" indent="1"/>
    </xf>
    <xf numFmtId="164" fontId="4" fillId="2" borderId="5" xfId="3" applyNumberFormat="1" applyFont="1" applyFill="1" applyBorder="1" applyAlignment="1" applyProtection="1">
      <alignment horizontal="right" indent="1"/>
    </xf>
    <xf numFmtId="164" fontId="1" fillId="2" borderId="10" xfId="1" applyNumberFormat="1" applyFill="1" applyBorder="1" applyAlignment="1" applyProtection="1">
      <alignment horizontal="right" indent="1"/>
      <protection locked="0"/>
    </xf>
    <xf numFmtId="9" fontId="0" fillId="2" borderId="4" xfId="4" applyNumberFormat="1" applyFont="1" applyFill="1" applyBorder="1" applyProtection="1">
      <protection locked="0"/>
    </xf>
    <xf numFmtId="165" fontId="0" fillId="0" borderId="0" xfId="4" applyNumberFormat="1" applyFont="1" applyProtection="1">
      <protection locked="0"/>
    </xf>
    <xf numFmtId="37" fontId="4" fillId="2" borderId="9" xfId="2" applyFont="1" applyFill="1" applyBorder="1" applyAlignment="1" applyProtection="1">
      <alignment horizontal="left" vertical="center"/>
      <protection locked="0"/>
    </xf>
    <xf numFmtId="164" fontId="4" fillId="2" borderId="11" xfId="2" applyNumberFormat="1" applyFont="1" applyFill="1" applyBorder="1" applyAlignment="1">
      <alignment horizontal="right" vertical="center" indent="1"/>
    </xf>
    <xf numFmtId="164" fontId="8" fillId="4" borderId="10" xfId="3" applyNumberFormat="1" applyFont="1" applyFill="1" applyBorder="1" applyAlignment="1">
      <alignment horizontal="right" vertical="center" indent="1"/>
    </xf>
    <xf numFmtId="164" fontId="8" fillId="2" borderId="10" xfId="3" applyNumberFormat="1" applyFont="1" applyFill="1" applyBorder="1" applyAlignment="1">
      <alignment horizontal="right" vertical="center" indent="1"/>
    </xf>
    <xf numFmtId="0" fontId="1" fillId="2" borderId="4" xfId="1" applyFill="1" applyBorder="1" applyProtection="1">
      <protection locked="0"/>
    </xf>
    <xf numFmtId="0" fontId="9" fillId="0" borderId="9" xfId="1" applyFont="1" applyFill="1" applyBorder="1" applyAlignment="1">
      <alignment horizontal="left" indent="1"/>
    </xf>
    <xf numFmtId="164" fontId="8" fillId="2" borderId="11" xfId="2" applyNumberFormat="1" applyFont="1" applyFill="1" applyBorder="1" applyAlignment="1" applyProtection="1">
      <alignment horizontal="right" indent="1"/>
      <protection locked="0"/>
    </xf>
    <xf numFmtId="164" fontId="8" fillId="4" borderId="9" xfId="5" applyNumberFormat="1" applyFont="1" applyFill="1" applyBorder="1" applyAlignment="1" applyProtection="1">
      <alignment horizontal="right" indent="1"/>
      <protection locked="0"/>
    </xf>
    <xf numFmtId="164" fontId="8" fillId="4" borderId="11" xfId="2" applyNumberFormat="1" applyFont="1" applyFill="1" applyBorder="1" applyAlignment="1" applyProtection="1">
      <alignment horizontal="right" indent="1"/>
      <protection locked="0"/>
    </xf>
    <xf numFmtId="164" fontId="8" fillId="2" borderId="9" xfId="5" applyNumberFormat="1" applyFont="1" applyFill="1" applyBorder="1" applyAlignment="1" applyProtection="1">
      <alignment horizontal="right" indent="1"/>
      <protection locked="0"/>
    </xf>
    <xf numFmtId="164" fontId="1" fillId="2" borderId="9" xfId="1" applyNumberFormat="1" applyFill="1" applyBorder="1" applyAlignment="1" applyProtection="1">
      <alignment horizontal="right" indent="1"/>
      <protection locked="0"/>
    </xf>
    <xf numFmtId="9" fontId="0" fillId="2" borderId="12" xfId="4" applyNumberFormat="1" applyFont="1" applyFill="1" applyBorder="1" applyProtection="1">
      <protection locked="0"/>
    </xf>
    <xf numFmtId="0" fontId="1" fillId="0" borderId="0" xfId="1" applyFont="1" applyFill="1" applyProtection="1">
      <protection locked="0"/>
    </xf>
    <xf numFmtId="0" fontId="1" fillId="0" borderId="0" xfId="1" applyFont="1" applyProtection="1">
      <protection locked="0"/>
    </xf>
    <xf numFmtId="37" fontId="8" fillId="2" borderId="9" xfId="2" applyFont="1" applyFill="1" applyBorder="1" applyAlignment="1" applyProtection="1">
      <alignment horizontal="left"/>
      <protection locked="0"/>
    </xf>
    <xf numFmtId="164" fontId="8" fillId="4" borderId="9" xfId="3" applyNumberFormat="1" applyFont="1" applyFill="1" applyBorder="1" applyAlignment="1" applyProtection="1">
      <alignment horizontal="right" vertical="center" indent="1"/>
      <protection locked="0"/>
    </xf>
    <xf numFmtId="164" fontId="8" fillId="2" borderId="9" xfId="3" applyNumberFormat="1" applyFont="1" applyFill="1" applyBorder="1" applyAlignment="1" applyProtection="1">
      <alignment horizontal="right" vertical="center" indent="1"/>
      <protection locked="0"/>
    </xf>
    <xf numFmtId="37" fontId="4" fillId="2" borderId="7" xfId="2" applyFont="1" applyFill="1" applyBorder="1" applyAlignment="1" applyProtection="1">
      <alignment horizontal="left" vertical="center"/>
      <protection locked="0"/>
    </xf>
    <xf numFmtId="164" fontId="4" fillId="2" borderId="13" xfId="3" applyNumberFormat="1" applyFont="1" applyFill="1" applyBorder="1" applyAlignment="1">
      <alignment horizontal="right" vertical="center" indent="1"/>
    </xf>
    <xf numFmtId="164" fontId="4" fillId="4" borderId="13" xfId="3" applyNumberFormat="1" applyFont="1" applyFill="1" applyBorder="1" applyAlignment="1">
      <alignment horizontal="right" vertical="center" indent="1"/>
    </xf>
    <xf numFmtId="164" fontId="4" fillId="2" borderId="7" xfId="3" applyNumberFormat="1" applyFont="1" applyFill="1" applyBorder="1" applyAlignment="1">
      <alignment horizontal="right" vertical="center" indent="1"/>
    </xf>
    <xf numFmtId="164" fontId="8" fillId="4" borderId="10" xfId="3" applyNumberFormat="1" applyFont="1" applyFill="1" applyBorder="1" applyAlignment="1" applyProtection="1">
      <alignment horizontal="right" vertical="center" indent="1"/>
      <protection locked="0"/>
    </xf>
    <xf numFmtId="164" fontId="8" fillId="2" borderId="10" xfId="3" applyNumberFormat="1" applyFont="1" applyFill="1" applyBorder="1" applyAlignment="1" applyProtection="1">
      <alignment horizontal="right" vertical="center" indent="1"/>
      <protection locked="0"/>
    </xf>
    <xf numFmtId="9" fontId="1" fillId="2" borderId="10" xfId="1" applyNumberFormat="1" applyFill="1" applyBorder="1" applyProtection="1">
      <protection locked="0"/>
    </xf>
    <xf numFmtId="9" fontId="0" fillId="2" borderId="9" xfId="4" applyNumberFormat="1" applyFont="1" applyFill="1" applyBorder="1" applyProtection="1">
      <protection locked="0"/>
    </xf>
    <xf numFmtId="164" fontId="4" fillId="4" borderId="7" xfId="3" applyNumberFormat="1" applyFont="1" applyFill="1" applyBorder="1" applyAlignment="1">
      <alignment horizontal="right" vertical="center" indent="1"/>
    </xf>
    <xf numFmtId="9" fontId="0" fillId="2" borderId="7" xfId="4" applyNumberFormat="1" applyFont="1" applyFill="1" applyBorder="1" applyProtection="1">
      <protection locked="0"/>
    </xf>
    <xf numFmtId="37" fontId="4" fillId="2" borderId="5" xfId="2" applyFont="1" applyFill="1" applyBorder="1" applyAlignment="1" applyProtection="1">
      <alignment horizontal="left" vertical="center"/>
      <protection locked="0"/>
    </xf>
    <xf numFmtId="164" fontId="4" fillId="2" borderId="5" xfId="2" applyNumberFormat="1" applyFont="1" applyFill="1" applyBorder="1" applyAlignment="1" applyProtection="1">
      <alignment horizontal="right" vertical="center" indent="1"/>
      <protection locked="0"/>
    </xf>
    <xf numFmtId="164" fontId="4" fillId="4" borderId="5" xfId="2" applyNumberFormat="1" applyFont="1" applyFill="1" applyBorder="1" applyAlignment="1" applyProtection="1">
      <alignment horizontal="right" vertical="center" indent="1"/>
      <protection locked="0"/>
    </xf>
    <xf numFmtId="164" fontId="8" fillId="4" borderId="5" xfId="6" applyNumberFormat="1" applyFont="1" applyFill="1" applyBorder="1" applyAlignment="1" applyProtection="1">
      <alignment horizontal="right" vertical="center" indent="1"/>
      <protection locked="0"/>
    </xf>
    <xf numFmtId="164" fontId="8" fillId="2" borderId="5" xfId="6" applyNumberFormat="1" applyFont="1" applyFill="1" applyBorder="1" applyAlignment="1" applyProtection="1">
      <alignment horizontal="right" vertical="center" indent="1"/>
      <protection locked="0"/>
    </xf>
    <xf numFmtId="164" fontId="1" fillId="2" borderId="5" xfId="1" applyNumberFormat="1" applyFill="1" applyBorder="1" applyAlignment="1" applyProtection="1">
      <alignment horizontal="right" indent="1"/>
      <protection locked="0"/>
    </xf>
    <xf numFmtId="9" fontId="0" fillId="2" borderId="5" xfId="4" applyNumberFormat="1" applyFont="1" applyFill="1" applyBorder="1" applyProtection="1">
      <protection locked="0"/>
    </xf>
    <xf numFmtId="164" fontId="4" fillId="2" borderId="9" xfId="2" applyNumberFormat="1" applyFont="1" applyFill="1" applyBorder="1" applyAlignment="1" applyProtection="1">
      <alignment horizontal="right" vertical="center" indent="1"/>
      <protection locked="0"/>
    </xf>
    <xf numFmtId="164" fontId="8" fillId="2" borderId="9" xfId="2" applyNumberFormat="1" applyFont="1" applyFill="1" applyBorder="1" applyAlignment="1" applyProtection="1">
      <alignment horizontal="right" indent="1"/>
      <protection locked="0"/>
    </xf>
    <xf numFmtId="37" fontId="8" fillId="2" borderId="11" xfId="2" quotePrefix="1" applyFont="1" applyFill="1" applyBorder="1" applyAlignment="1" applyProtection="1">
      <alignment horizontal="left" vertical="center"/>
      <protection locked="0"/>
    </xf>
    <xf numFmtId="164" fontId="1" fillId="2" borderId="7" xfId="1" applyNumberFormat="1" applyFill="1" applyBorder="1" applyAlignment="1" applyProtection="1">
      <alignment horizontal="right" indent="1"/>
      <protection locked="0"/>
    </xf>
    <xf numFmtId="164" fontId="8" fillId="2" borderId="5" xfId="3" quotePrefix="1" applyNumberFormat="1" applyFont="1" applyFill="1" applyBorder="1" applyAlignment="1" applyProtection="1">
      <alignment horizontal="right" vertical="center" indent="1"/>
    </xf>
    <xf numFmtId="164" fontId="8" fillId="4" borderId="5" xfId="3" quotePrefix="1" applyNumberFormat="1" applyFont="1" applyFill="1" applyBorder="1" applyAlignment="1" applyProtection="1">
      <alignment horizontal="right" vertical="center" indent="1"/>
    </xf>
    <xf numFmtId="164" fontId="4" fillId="2" borderId="9" xfId="2" applyNumberFormat="1" applyFont="1" applyFill="1" applyBorder="1" applyAlignment="1">
      <alignment horizontal="right" vertical="center" indent="1"/>
    </xf>
    <xf numFmtId="164" fontId="8" fillId="4" borderId="9" xfId="3" applyNumberFormat="1" applyFont="1" applyFill="1" applyBorder="1" applyAlignment="1">
      <alignment horizontal="right" vertical="center" indent="1"/>
    </xf>
    <xf numFmtId="164" fontId="8" fillId="2" borderId="9" xfId="3" applyNumberFormat="1" applyFont="1" applyFill="1" applyBorder="1" applyAlignment="1">
      <alignment horizontal="right" vertical="center" indent="1"/>
    </xf>
    <xf numFmtId="9" fontId="1" fillId="2" borderId="12" xfId="1" applyNumberFormat="1" applyFill="1" applyBorder="1" applyProtection="1">
      <protection locked="0"/>
    </xf>
    <xf numFmtId="0" fontId="9" fillId="0" borderId="9" xfId="1" applyFont="1" applyFill="1" applyBorder="1"/>
    <xf numFmtId="164" fontId="8" fillId="0" borderId="9" xfId="2" applyNumberFormat="1" applyFont="1" applyFill="1" applyBorder="1" applyAlignment="1">
      <alignment horizontal="right" vertical="center" indent="1"/>
    </xf>
    <xf numFmtId="164" fontId="8" fillId="2" borderId="12" xfId="2" applyNumberFormat="1" applyFont="1" applyFill="1" applyBorder="1" applyAlignment="1">
      <alignment horizontal="right" vertical="center" indent="1"/>
    </xf>
    <xf numFmtId="164" fontId="8" fillId="4" borderId="12" xfId="3" applyNumberFormat="1" applyFont="1" applyFill="1" applyBorder="1" applyAlignment="1">
      <alignment horizontal="right" vertical="center" indent="1"/>
    </xf>
    <xf numFmtId="164" fontId="8" fillId="2" borderId="12" xfId="3" applyNumberFormat="1" applyFont="1" applyFill="1" applyBorder="1" applyAlignment="1">
      <alignment horizontal="right" vertical="center" indent="1"/>
    </xf>
    <xf numFmtId="164" fontId="8" fillId="2" borderId="12" xfId="3" applyNumberFormat="1" applyFont="1" applyFill="1" applyBorder="1" applyAlignment="1" applyProtection="1">
      <alignment horizontal="right" vertical="center" indent="1"/>
      <protection locked="0"/>
    </xf>
    <xf numFmtId="164" fontId="8" fillId="4" borderId="12" xfId="3" applyNumberFormat="1" applyFont="1" applyFill="1" applyBorder="1" applyAlignment="1" applyProtection="1">
      <alignment horizontal="right" vertical="center" indent="1"/>
      <protection locked="0"/>
    </xf>
    <xf numFmtId="164" fontId="9" fillId="0" borderId="9" xfId="6" applyNumberFormat="1" applyFont="1" applyFill="1" applyBorder="1"/>
    <xf numFmtId="164" fontId="8" fillId="2" borderId="9" xfId="6" applyNumberFormat="1" applyFont="1" applyFill="1" applyBorder="1" applyAlignment="1" applyProtection="1">
      <alignment horizontal="right" vertical="center" indent="1"/>
      <protection locked="0"/>
    </xf>
    <xf numFmtId="164" fontId="8" fillId="4" borderId="9" xfId="6" applyNumberFormat="1" applyFont="1" applyFill="1" applyBorder="1" applyAlignment="1" applyProtection="1">
      <alignment horizontal="right" vertical="center" indent="1"/>
      <protection locked="0"/>
    </xf>
    <xf numFmtId="164" fontId="4" fillId="2" borderId="9" xfId="3" applyNumberFormat="1" applyFont="1" applyFill="1" applyBorder="1" applyAlignment="1">
      <alignment horizontal="right" vertical="center" indent="1"/>
    </xf>
    <xf numFmtId="164" fontId="4" fillId="4" borderId="9" xfId="3" applyNumberFormat="1" applyFont="1" applyFill="1" applyBorder="1" applyAlignment="1">
      <alignment horizontal="right" vertical="center" indent="1"/>
    </xf>
    <xf numFmtId="37" fontId="8" fillId="2" borderId="9" xfId="2" applyFont="1" applyFill="1" applyBorder="1" applyAlignment="1" applyProtection="1">
      <alignment horizontal="left" vertical="center"/>
      <protection locked="0"/>
    </xf>
    <xf numFmtId="164" fontId="8" fillId="2" borderId="9" xfId="2" applyNumberFormat="1" applyFont="1" applyFill="1" applyBorder="1" applyAlignment="1">
      <alignment horizontal="right" vertical="center" indent="1"/>
    </xf>
    <xf numFmtId="164" fontId="4" fillId="2" borderId="7" xfId="2" applyNumberFormat="1" applyFont="1" applyFill="1" applyBorder="1" applyAlignment="1">
      <alignment horizontal="right" vertical="center" indent="1"/>
    </xf>
    <xf numFmtId="164" fontId="4" fillId="4" borderId="7" xfId="6" applyNumberFormat="1" applyFont="1" applyFill="1" applyBorder="1" applyAlignment="1">
      <alignment horizontal="right" vertical="center" indent="1"/>
    </xf>
    <xf numFmtId="164" fontId="4" fillId="2" borderId="7" xfId="6" applyNumberFormat="1" applyFont="1" applyFill="1" applyBorder="1" applyAlignment="1">
      <alignment horizontal="right" vertical="center" indent="1"/>
    </xf>
    <xf numFmtId="164" fontId="4" fillId="2" borderId="5" xfId="6" applyNumberFormat="1" applyFont="1" applyFill="1" applyBorder="1" applyAlignment="1">
      <alignment horizontal="right" vertical="center" indent="1"/>
    </xf>
    <xf numFmtId="9" fontId="0" fillId="2" borderId="14" xfId="4" applyNumberFormat="1" applyFont="1" applyFill="1" applyBorder="1" applyProtection="1">
      <protection locked="0"/>
    </xf>
    <xf numFmtId="0" fontId="1" fillId="0" borderId="0" xfId="1"/>
    <xf numFmtId="37" fontId="4" fillId="0" borderId="0" xfId="2" applyFont="1" applyFill="1" applyAlignment="1" applyProtection="1">
      <alignment horizontal="left"/>
      <protection locked="0"/>
    </xf>
    <xf numFmtId="37" fontId="4" fillId="0" borderId="0" xfId="2" applyFont="1" applyFill="1" applyAlignment="1">
      <alignment horizontal="left"/>
    </xf>
    <xf numFmtId="37" fontId="8" fillId="0" borderId="0" xfId="2" applyFont="1" applyFill="1" applyBorder="1"/>
    <xf numFmtId="0" fontId="9" fillId="0" borderId="0" xfId="1" applyFont="1" applyProtection="1"/>
    <xf numFmtId="0" fontId="10" fillId="0" borderId="0" xfId="1" applyFont="1" applyFill="1" applyAlignment="1" applyProtection="1">
      <alignment horizontal="left" vertical="top"/>
      <protection locked="0"/>
    </xf>
    <xf numFmtId="0" fontId="10" fillId="0" borderId="0" xfId="1" applyFont="1" applyFill="1" applyAlignment="1">
      <alignment horizontal="center" wrapText="1"/>
    </xf>
    <xf numFmtId="0" fontId="3" fillId="0" borderId="0" xfId="1" applyFont="1" applyProtection="1"/>
    <xf numFmtId="0" fontId="9" fillId="0" borderId="0" xfId="1" applyFont="1" applyFill="1" applyAlignment="1" applyProtection="1">
      <alignment horizontal="left" vertical="top"/>
      <protection locked="0"/>
    </xf>
    <xf numFmtId="0" fontId="12" fillId="5" borderId="16" xfId="1" applyFont="1" applyFill="1" applyBorder="1" applyProtection="1"/>
    <xf numFmtId="0" fontId="9" fillId="4" borderId="0" xfId="1" applyFont="1" applyFill="1" applyAlignment="1" applyProtection="1">
      <alignment horizontal="left" vertical="top"/>
      <protection locked="0"/>
    </xf>
    <xf numFmtId="0" fontId="10" fillId="4" borderId="0" xfId="1" applyFont="1" applyFill="1" applyAlignment="1">
      <alignment horizontal="left" vertical="top"/>
    </xf>
    <xf numFmtId="0" fontId="10" fillId="4" borderId="0" xfId="1" applyFont="1" applyFill="1" applyAlignment="1">
      <alignment horizontal="left" wrapText="1"/>
    </xf>
    <xf numFmtId="0" fontId="3" fillId="0" borderId="0" xfId="1" applyFont="1" applyFill="1" applyProtection="1"/>
    <xf numFmtId="0" fontId="10" fillId="4" borderId="0" xfId="1" applyFont="1" applyFill="1" applyAlignment="1" applyProtection="1">
      <alignment horizontal="left" vertical="top"/>
      <protection locked="0"/>
    </xf>
    <xf numFmtId="0" fontId="13" fillId="0" borderId="0" xfId="1" applyFont="1" applyFill="1" applyAlignment="1" applyProtection="1">
      <alignment horizontal="left" vertical="top"/>
      <protection locked="0"/>
    </xf>
    <xf numFmtId="0" fontId="10" fillId="0" borderId="0" xfId="1" applyFont="1" applyFill="1" applyAlignment="1">
      <alignment horizontal="left" vertical="top"/>
    </xf>
    <xf numFmtId="0" fontId="1" fillId="0" borderId="0" xfId="1" applyFill="1" applyAlignment="1">
      <alignment horizontal="left" wrapText="1"/>
    </xf>
    <xf numFmtId="0" fontId="12" fillId="5" borderId="17" xfId="1" applyFont="1" applyFill="1" applyBorder="1" applyProtection="1"/>
    <xf numFmtId="0" fontId="13" fillId="0" borderId="0" xfId="7" applyFont="1" applyFill="1" applyAlignment="1" applyProtection="1">
      <alignment horizontal="left" vertical="top"/>
      <protection locked="0"/>
    </xf>
    <xf numFmtId="0" fontId="12" fillId="5" borderId="0" xfId="1" applyFont="1" applyFill="1" applyBorder="1" applyProtection="1"/>
    <xf numFmtId="0" fontId="10" fillId="0" borderId="0" xfId="1" applyFont="1" applyFill="1" applyAlignment="1">
      <alignment horizontal="left" wrapText="1"/>
    </xf>
    <xf numFmtId="0" fontId="9" fillId="0" borderId="0" xfId="1" applyFont="1"/>
    <xf numFmtId="0" fontId="10" fillId="0" borderId="0" xfId="7" applyFont="1" applyFill="1" applyAlignment="1" applyProtection="1">
      <alignment horizontal="left" vertical="top" indent="1"/>
      <protection locked="0"/>
    </xf>
    <xf numFmtId="0" fontId="10" fillId="0" borderId="0" xfId="7" applyFont="1" applyFill="1" applyAlignment="1" applyProtection="1">
      <alignment horizontal="left" vertical="top"/>
      <protection locked="0"/>
    </xf>
    <xf numFmtId="0" fontId="10" fillId="0" borderId="0" xfId="7" applyFont="1" applyFill="1" applyAlignment="1">
      <alignment horizontal="left" wrapText="1"/>
    </xf>
    <xf numFmtId="37" fontId="4" fillId="2" borderId="0" xfId="2" applyFont="1" applyFill="1" applyBorder="1" applyAlignment="1" applyProtection="1">
      <alignment horizontal="left" vertical="center"/>
      <protection locked="0"/>
    </xf>
    <xf numFmtId="164" fontId="4" fillId="2" borderId="0" xfId="6" applyNumberFormat="1" applyFont="1" applyFill="1" applyBorder="1" applyAlignment="1">
      <alignment horizontal="right" vertical="center" indent="1"/>
    </xf>
    <xf numFmtId="164" fontId="1" fillId="2" borderId="0" xfId="1" applyNumberFormat="1" applyFill="1" applyBorder="1" applyAlignment="1" applyProtection="1">
      <alignment horizontal="right" indent="1"/>
      <protection locked="0"/>
    </xf>
    <xf numFmtId="9" fontId="0" fillId="2" borderId="0" xfId="4" applyNumberFormat="1" applyFont="1" applyFill="1" applyBorder="1" applyProtection="1">
      <protection locked="0"/>
    </xf>
    <xf numFmtId="0" fontId="11" fillId="2" borderId="0" xfId="1" applyFont="1" applyFill="1" applyProtection="1"/>
    <xf numFmtId="0" fontId="12" fillId="2" borderId="15" xfId="1" applyFont="1" applyFill="1" applyBorder="1" applyProtection="1"/>
    <xf numFmtId="0" fontId="12" fillId="2" borderId="16" xfId="1" applyFont="1" applyFill="1" applyBorder="1" applyProtection="1"/>
    <xf numFmtId="0" fontId="10" fillId="0" borderId="0" xfId="7" applyFont="1" applyFill="1" applyAlignment="1" applyProtection="1">
      <alignment vertical="top" wrapText="1"/>
      <protection locked="0"/>
    </xf>
    <xf numFmtId="0" fontId="2" fillId="0" borderId="0" xfId="1" applyFont="1"/>
    <xf numFmtId="0" fontId="0" fillId="0" borderId="0" xfId="1" applyFont="1"/>
    <xf numFmtId="0" fontId="1" fillId="0" borderId="0" xfId="1" applyAlignment="1" applyProtection="1">
      <alignment horizontal="left"/>
      <protection locked="0"/>
    </xf>
    <xf numFmtId="0" fontId="1" fillId="0" borderId="0" xfId="1" applyAlignment="1">
      <alignment horizontal="left" vertical="top"/>
    </xf>
    <xf numFmtId="164" fontId="1" fillId="0" borderId="0" xfId="1" applyNumberFormat="1" applyProtection="1">
      <protection locked="0"/>
    </xf>
    <xf numFmtId="0" fontId="4" fillId="2" borderId="0" xfId="1" applyFont="1" applyFill="1" applyAlignment="1" applyProtection="1">
      <alignment horizontal="center"/>
      <protection locked="0"/>
    </xf>
    <xf numFmtId="0" fontId="4" fillId="2" borderId="0" xfId="1" applyFont="1" applyFill="1" applyAlignment="1" applyProtection="1">
      <alignment horizontal="center" wrapText="1"/>
      <protection locked="0"/>
    </xf>
    <xf numFmtId="0" fontId="2" fillId="0" borderId="1" xfId="1" applyFont="1" applyFill="1" applyBorder="1" applyAlignment="1" applyProtection="1">
      <alignment horizontal="center"/>
      <protection locked="0"/>
    </xf>
    <xf numFmtId="0" fontId="2" fillId="3" borderId="2" xfId="1" applyFont="1" applyFill="1" applyBorder="1" applyAlignment="1" applyProtection="1">
      <alignment horizontal="center"/>
      <protection locked="0"/>
    </xf>
    <xf numFmtId="0" fontId="2" fillId="3" borderId="3" xfId="1" applyFont="1" applyFill="1" applyBorder="1" applyAlignment="1" applyProtection="1">
      <alignment horizontal="center"/>
      <protection locked="0"/>
    </xf>
    <xf numFmtId="0" fontId="2" fillId="3" borderId="4" xfId="1" applyFont="1" applyFill="1" applyBorder="1" applyAlignment="1" applyProtection="1">
      <alignment horizontal="center"/>
      <protection locked="0"/>
    </xf>
    <xf numFmtId="0" fontId="0" fillId="0" borderId="0" xfId="1" applyFont="1" applyAlignment="1">
      <alignment horizontal="left" wrapText="1"/>
    </xf>
    <xf numFmtId="0" fontId="1" fillId="0" borderId="0" xfId="1" applyAlignment="1">
      <alignment horizontal="left" wrapText="1"/>
    </xf>
    <xf numFmtId="0" fontId="0" fillId="0" borderId="0" xfId="1" applyFont="1" applyAlignment="1">
      <alignment horizontal="left" vertical="top" wrapText="1"/>
    </xf>
  </cellXfs>
  <cellStyles count="10">
    <cellStyle name="Comma 2 2" xfId="3"/>
    <cellStyle name="Comma 4" xfId="6"/>
    <cellStyle name="Normal" xfId="0" builtinId="0"/>
    <cellStyle name="Normal 2" xfId="9"/>
    <cellStyle name="Normal 23" xfId="8"/>
    <cellStyle name="Normal 3" xfId="1"/>
    <cellStyle name="Normal 3 2" xfId="7"/>
    <cellStyle name="Normal_AIRPLAN.XLS" xfId="2"/>
    <cellStyle name="Normal_AIRPLAN.XLS_0640 ParksOperating 2011PSQ Fin Plan" xfId="5"/>
    <cellStyle name="Percent 3" xfId="4"/>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dradke\Local%20Settings\Temporary%20Internet%20Files\Content.Outlook\5I1W9KKS\2012%20Budget%20Form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RPM\123data\HOF%20Files\2008\HOF%202008%20Budget%20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CX%20Update%206-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20Documents\RANDY\2001%20Budget\Request%20Phase\0935%202001%20Budget%20For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king\Users\minguss\Data\2006%20dataset%200606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Randy\My%20Documents\RANDY\2009%20Budget\DO\2009%20DCHS%20(09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refreshError="1"/>
      <sheetData sheetId="1" refreshError="1"/>
      <sheetData sheetId="2" refreshError="1">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11.338100000000001</v>
          </cell>
          <cell r="E4">
            <v>11.610200000000001</v>
          </cell>
          <cell r="F4">
            <v>11.8888</v>
          </cell>
          <cell r="G4">
            <v>12.174099999999999</v>
          </cell>
          <cell r="H4">
            <v>12.4663</v>
          </cell>
          <cell r="I4">
            <v>12.765499999999999</v>
          </cell>
          <cell r="J4">
            <v>13.071899999999999</v>
          </cell>
          <cell r="K4">
            <v>13.3856</v>
          </cell>
        </row>
        <row r="5">
          <cell r="A5">
            <v>12</v>
          </cell>
          <cell r="B5">
            <v>10.813599999999999</v>
          </cell>
          <cell r="C5">
            <v>11.338100000000001</v>
          </cell>
          <cell r="D5">
            <v>11.610200000000001</v>
          </cell>
          <cell r="E5">
            <v>11.8888</v>
          </cell>
          <cell r="F5">
            <v>12.174099999999999</v>
          </cell>
          <cell r="G5">
            <v>12.4663</v>
          </cell>
          <cell r="H5">
            <v>12.765499999999999</v>
          </cell>
          <cell r="I5">
            <v>13.071899999999999</v>
          </cell>
          <cell r="J5">
            <v>13.3856</v>
          </cell>
          <cell r="K5">
            <v>13.706899999999999</v>
          </cell>
        </row>
        <row r="6">
          <cell r="A6">
            <v>13</v>
          </cell>
          <cell r="B6">
            <v>11.0731</v>
          </cell>
          <cell r="C6">
            <v>11.610099999999999</v>
          </cell>
          <cell r="D6">
            <v>11.8887</v>
          </cell>
          <cell r="E6">
            <v>12.173999999999999</v>
          </cell>
          <cell r="F6">
            <v>12.466200000000001</v>
          </cell>
          <cell r="G6">
            <v>12.7654</v>
          </cell>
          <cell r="H6">
            <v>13.0718</v>
          </cell>
          <cell r="I6">
            <v>13.3855</v>
          </cell>
          <cell r="J6">
            <v>13.706799999999999</v>
          </cell>
          <cell r="K6">
            <v>14.0358</v>
          </cell>
        </row>
        <row r="7">
          <cell r="A7">
            <v>14</v>
          </cell>
          <cell r="B7">
            <v>11.338900000000001</v>
          </cell>
          <cell r="C7">
            <v>11.8888</v>
          </cell>
          <cell r="D7">
            <v>12.174099999999999</v>
          </cell>
          <cell r="E7">
            <v>12.4663</v>
          </cell>
          <cell r="F7">
            <v>12.765499999999999</v>
          </cell>
          <cell r="G7">
            <v>13.071899999999999</v>
          </cell>
          <cell r="H7">
            <v>13.3856</v>
          </cell>
          <cell r="I7">
            <v>13.706899999999999</v>
          </cell>
          <cell r="J7">
            <v>14.0359</v>
          </cell>
          <cell r="K7">
            <v>14.3728</v>
          </cell>
        </row>
        <row r="8">
          <cell r="A8">
            <v>15</v>
          </cell>
          <cell r="B8">
            <v>11.611000000000001</v>
          </cell>
          <cell r="C8">
            <v>12.174099999999999</v>
          </cell>
          <cell r="D8">
            <v>12.4663</v>
          </cell>
          <cell r="E8">
            <v>12.765499999999999</v>
          </cell>
          <cell r="F8">
            <v>13.071899999999999</v>
          </cell>
          <cell r="G8">
            <v>13.3856</v>
          </cell>
          <cell r="H8">
            <v>13.706899999999999</v>
          </cell>
          <cell r="I8">
            <v>14.0359</v>
          </cell>
          <cell r="J8">
            <v>14.3728</v>
          </cell>
          <cell r="K8">
            <v>14.717700000000001</v>
          </cell>
        </row>
        <row r="9">
          <cell r="A9">
            <v>16</v>
          </cell>
          <cell r="B9">
            <v>11.889699999999999</v>
          </cell>
          <cell r="C9">
            <v>12.4664</v>
          </cell>
          <cell r="D9">
            <v>12.765599999999999</v>
          </cell>
          <cell r="E9">
            <v>13.071999999999999</v>
          </cell>
          <cell r="F9">
            <v>13.3857</v>
          </cell>
          <cell r="G9">
            <v>13.707000000000001</v>
          </cell>
          <cell r="H9">
            <v>14.036</v>
          </cell>
          <cell r="I9">
            <v>14.3729</v>
          </cell>
          <cell r="J9">
            <v>14.7178</v>
          </cell>
          <cell r="K9">
            <v>15.071</v>
          </cell>
        </row>
        <row r="10">
          <cell r="A10">
            <v>17</v>
          </cell>
          <cell r="B10">
            <v>12.1751</v>
          </cell>
          <cell r="C10">
            <v>12.765599999999999</v>
          </cell>
          <cell r="D10">
            <v>13.071999999999999</v>
          </cell>
          <cell r="E10">
            <v>13.3857</v>
          </cell>
          <cell r="F10">
            <v>13.707000000000001</v>
          </cell>
          <cell r="G10">
            <v>14.036</v>
          </cell>
          <cell r="H10">
            <v>14.3729</v>
          </cell>
          <cell r="I10">
            <v>14.7178</v>
          </cell>
          <cell r="J10">
            <v>15.071</v>
          </cell>
          <cell r="K10">
            <v>15.432700000000001</v>
          </cell>
        </row>
        <row r="11">
          <cell r="A11">
            <v>18</v>
          </cell>
          <cell r="B11">
            <v>12.4673</v>
          </cell>
          <cell r="C11">
            <v>13.071999999999999</v>
          </cell>
          <cell r="D11">
            <v>13.3857</v>
          </cell>
          <cell r="E11">
            <v>13.707000000000001</v>
          </cell>
          <cell r="F11">
            <v>14.036</v>
          </cell>
          <cell r="G11">
            <v>14.3729</v>
          </cell>
          <cell r="H11">
            <v>14.7178</v>
          </cell>
          <cell r="I11">
            <v>15.071</v>
          </cell>
          <cell r="J11">
            <v>15.432700000000001</v>
          </cell>
          <cell r="K11">
            <v>15.803100000000001</v>
          </cell>
        </row>
        <row r="12">
          <cell r="A12">
            <v>19</v>
          </cell>
          <cell r="B12">
            <v>12.766500000000001</v>
          </cell>
          <cell r="C12">
            <v>13.3857</v>
          </cell>
          <cell r="D12">
            <v>13.707000000000001</v>
          </cell>
          <cell r="E12">
            <v>14.036</v>
          </cell>
          <cell r="F12">
            <v>14.3729</v>
          </cell>
          <cell r="G12">
            <v>14.7178</v>
          </cell>
          <cell r="H12">
            <v>15.071</v>
          </cell>
          <cell r="I12">
            <v>15.432700000000001</v>
          </cell>
          <cell r="J12">
            <v>15.803100000000001</v>
          </cell>
          <cell r="K12">
            <v>16.182400000000001</v>
          </cell>
        </row>
        <row r="13">
          <cell r="A13">
            <v>20</v>
          </cell>
          <cell r="B13">
            <v>13.072900000000001</v>
          </cell>
          <cell r="C13">
            <v>13.706899999999999</v>
          </cell>
          <cell r="D13">
            <v>14.0359</v>
          </cell>
          <cell r="E13">
            <v>14.3728</v>
          </cell>
          <cell r="F13">
            <v>14.717700000000001</v>
          </cell>
          <cell r="G13">
            <v>15.0709</v>
          </cell>
          <cell r="H13">
            <v>15.432600000000001</v>
          </cell>
          <cell r="I13">
            <v>15.803000000000001</v>
          </cell>
          <cell r="J13">
            <v>16.182300000000001</v>
          </cell>
          <cell r="K13">
            <v>16.570699999999999</v>
          </cell>
        </row>
        <row r="14">
          <cell r="A14">
            <v>21</v>
          </cell>
          <cell r="B14">
            <v>13.3866</v>
          </cell>
          <cell r="C14">
            <v>14.0359</v>
          </cell>
          <cell r="D14">
            <v>14.3728</v>
          </cell>
          <cell r="E14">
            <v>14.717700000000001</v>
          </cell>
          <cell r="F14">
            <v>15.0709</v>
          </cell>
          <cell r="G14">
            <v>15.432600000000001</v>
          </cell>
          <cell r="H14">
            <v>15.803000000000001</v>
          </cell>
          <cell r="I14">
            <v>16.182300000000001</v>
          </cell>
          <cell r="J14">
            <v>16.570699999999999</v>
          </cell>
          <cell r="K14">
            <v>16.968399999999999</v>
          </cell>
        </row>
        <row r="15">
          <cell r="A15">
            <v>22</v>
          </cell>
          <cell r="B15">
            <v>13.7079</v>
          </cell>
          <cell r="C15">
            <v>14.3727</v>
          </cell>
          <cell r="D15">
            <v>14.717599999999999</v>
          </cell>
          <cell r="E15">
            <v>15.0708</v>
          </cell>
          <cell r="F15">
            <v>15.432499999999999</v>
          </cell>
          <cell r="G15">
            <v>15.802899999999999</v>
          </cell>
          <cell r="H15">
            <v>16.182200000000002</v>
          </cell>
          <cell r="I15">
            <v>16.570599999999999</v>
          </cell>
          <cell r="J15">
            <v>16.968299999999999</v>
          </cell>
          <cell r="K15">
            <v>17.375499999999999</v>
          </cell>
        </row>
        <row r="16">
          <cell r="A16">
            <v>23</v>
          </cell>
          <cell r="B16">
            <v>14.036899999999999</v>
          </cell>
          <cell r="C16">
            <v>14.717700000000001</v>
          </cell>
          <cell r="D16">
            <v>15.0709</v>
          </cell>
          <cell r="E16">
            <v>15.432600000000001</v>
          </cell>
          <cell r="F16">
            <v>15.803000000000001</v>
          </cell>
          <cell r="G16">
            <v>16.182300000000001</v>
          </cell>
          <cell r="H16">
            <v>16.570699999999999</v>
          </cell>
          <cell r="I16">
            <v>16.968399999999999</v>
          </cell>
          <cell r="J16">
            <v>17.375599999999999</v>
          </cell>
          <cell r="K16">
            <v>17.7926</v>
          </cell>
        </row>
        <row r="17">
          <cell r="A17">
            <v>24</v>
          </cell>
          <cell r="B17">
            <v>14.373799999999999</v>
          </cell>
          <cell r="C17">
            <v>15.0709</v>
          </cell>
          <cell r="D17">
            <v>15.432600000000001</v>
          </cell>
          <cell r="E17">
            <v>15.803000000000001</v>
          </cell>
          <cell r="F17">
            <v>16.182300000000001</v>
          </cell>
          <cell r="G17">
            <v>16.570699999999999</v>
          </cell>
          <cell r="H17">
            <v>16.968399999999999</v>
          </cell>
          <cell r="I17">
            <v>17.375599999999999</v>
          </cell>
          <cell r="J17">
            <v>17.7926</v>
          </cell>
          <cell r="K17">
            <v>18.2196</v>
          </cell>
        </row>
        <row r="18">
          <cell r="A18">
            <v>25</v>
          </cell>
          <cell r="B18">
            <v>14.7188</v>
          </cell>
          <cell r="C18">
            <v>15.432700000000001</v>
          </cell>
          <cell r="D18">
            <v>15.803100000000001</v>
          </cell>
          <cell r="E18">
            <v>16.182400000000001</v>
          </cell>
          <cell r="F18">
            <v>16.570799999999998</v>
          </cell>
          <cell r="G18">
            <v>16.968499999999999</v>
          </cell>
          <cell r="H18">
            <v>17.375699999999998</v>
          </cell>
          <cell r="I18">
            <v>17.7927</v>
          </cell>
          <cell r="J18">
            <v>18.2197</v>
          </cell>
          <cell r="K18">
            <v>18.657</v>
          </cell>
        </row>
        <row r="19">
          <cell r="A19">
            <v>26</v>
          </cell>
          <cell r="B19">
            <v>15.072100000000001</v>
          </cell>
          <cell r="C19">
            <v>15.803100000000001</v>
          </cell>
          <cell r="D19">
            <v>16.182400000000001</v>
          </cell>
          <cell r="E19">
            <v>16.570799999999998</v>
          </cell>
          <cell r="F19">
            <v>16.968499999999999</v>
          </cell>
          <cell r="G19">
            <v>17.375699999999998</v>
          </cell>
          <cell r="H19">
            <v>17.7927</v>
          </cell>
          <cell r="I19">
            <v>18.2197</v>
          </cell>
          <cell r="J19">
            <v>18.657</v>
          </cell>
          <cell r="K19">
            <v>19.104800000000001</v>
          </cell>
        </row>
        <row r="20">
          <cell r="A20">
            <v>27</v>
          </cell>
          <cell r="B20">
            <v>15.4338</v>
          </cell>
          <cell r="C20">
            <v>16.182300000000001</v>
          </cell>
          <cell r="D20">
            <v>16.570699999999999</v>
          </cell>
          <cell r="E20">
            <v>16.968399999999999</v>
          </cell>
          <cell r="F20">
            <v>17.375599999999999</v>
          </cell>
          <cell r="G20">
            <v>17.7926</v>
          </cell>
          <cell r="H20">
            <v>18.2196</v>
          </cell>
          <cell r="I20">
            <v>18.6569</v>
          </cell>
          <cell r="J20">
            <v>19.104700000000001</v>
          </cell>
          <cell r="K20">
            <v>19.563199999999998</v>
          </cell>
        </row>
        <row r="21">
          <cell r="A21">
            <v>28</v>
          </cell>
          <cell r="B21">
            <v>15.8042</v>
          </cell>
          <cell r="C21">
            <v>16.570699999999999</v>
          </cell>
          <cell r="D21">
            <v>16.968399999999999</v>
          </cell>
          <cell r="E21">
            <v>17.375599999999999</v>
          </cell>
          <cell r="F21">
            <v>17.7926</v>
          </cell>
          <cell r="G21">
            <v>18.2196</v>
          </cell>
          <cell r="H21">
            <v>18.6569</v>
          </cell>
          <cell r="I21">
            <v>19.104700000000001</v>
          </cell>
          <cell r="J21">
            <v>19.563199999999998</v>
          </cell>
          <cell r="K21">
            <v>20.032699999999998</v>
          </cell>
        </row>
        <row r="22">
          <cell r="A22">
            <v>29</v>
          </cell>
          <cell r="B22">
            <v>16.183499999999999</v>
          </cell>
          <cell r="C22">
            <v>16.968399999999999</v>
          </cell>
          <cell r="D22">
            <v>17.375599999999999</v>
          </cell>
          <cell r="E22">
            <v>17.7926</v>
          </cell>
          <cell r="F22">
            <v>18.2196</v>
          </cell>
          <cell r="G22">
            <v>18.6569</v>
          </cell>
          <cell r="H22">
            <v>19.104700000000001</v>
          </cell>
          <cell r="I22">
            <v>19.563199999999998</v>
          </cell>
          <cell r="J22">
            <v>20.032699999999998</v>
          </cell>
          <cell r="K22">
            <v>20.513500000000001</v>
          </cell>
        </row>
        <row r="23">
          <cell r="A23">
            <v>30</v>
          </cell>
          <cell r="B23">
            <v>16.571899999999999</v>
          </cell>
          <cell r="C23">
            <v>17.375599999999999</v>
          </cell>
          <cell r="D23">
            <v>17.7926</v>
          </cell>
          <cell r="E23">
            <v>18.2196</v>
          </cell>
          <cell r="F23">
            <v>18.6569</v>
          </cell>
          <cell r="G23">
            <v>19.104700000000001</v>
          </cell>
          <cell r="H23">
            <v>19.563199999999998</v>
          </cell>
          <cell r="I23">
            <v>20.032699999999998</v>
          </cell>
          <cell r="J23">
            <v>20.513500000000001</v>
          </cell>
          <cell r="K23">
            <v>21.005800000000001</v>
          </cell>
        </row>
        <row r="24">
          <cell r="A24">
            <v>31</v>
          </cell>
          <cell r="B24">
            <v>16.9696</v>
          </cell>
          <cell r="C24">
            <v>17.7926</v>
          </cell>
          <cell r="D24">
            <v>18.2196</v>
          </cell>
          <cell r="E24">
            <v>18.6569</v>
          </cell>
          <cell r="F24">
            <v>19.104700000000001</v>
          </cell>
          <cell r="G24">
            <v>19.563199999999998</v>
          </cell>
          <cell r="H24">
            <v>20.032699999999998</v>
          </cell>
          <cell r="I24">
            <v>20.513500000000001</v>
          </cell>
          <cell r="J24">
            <v>21.005800000000001</v>
          </cell>
          <cell r="K24">
            <v>21.509899999999998</v>
          </cell>
        </row>
        <row r="25">
          <cell r="A25">
            <v>32</v>
          </cell>
          <cell r="B25">
            <v>17.376899999999999</v>
          </cell>
          <cell r="C25">
            <v>18.2197</v>
          </cell>
          <cell r="D25">
            <v>18.657</v>
          </cell>
          <cell r="E25">
            <v>19.104800000000001</v>
          </cell>
          <cell r="F25">
            <v>19.563300000000002</v>
          </cell>
          <cell r="G25">
            <v>20.032800000000002</v>
          </cell>
          <cell r="H25">
            <v>20.5136</v>
          </cell>
          <cell r="I25">
            <v>21.0059</v>
          </cell>
          <cell r="J25">
            <v>21.51</v>
          </cell>
          <cell r="K25">
            <v>22.026199999999999</v>
          </cell>
        </row>
        <row r="26">
          <cell r="A26">
            <v>33</v>
          </cell>
          <cell r="B26">
            <v>17.793900000000001</v>
          </cell>
          <cell r="C26">
            <v>18.6569</v>
          </cell>
          <cell r="D26">
            <v>19.104700000000001</v>
          </cell>
          <cell r="E26">
            <v>19.563199999999998</v>
          </cell>
          <cell r="F26">
            <v>20.032699999999998</v>
          </cell>
          <cell r="G26">
            <v>20.513500000000001</v>
          </cell>
          <cell r="H26">
            <v>21.005800000000001</v>
          </cell>
          <cell r="I26">
            <v>21.509899999999998</v>
          </cell>
          <cell r="J26">
            <v>22.0261</v>
          </cell>
          <cell r="K26">
            <v>22.5547</v>
          </cell>
        </row>
        <row r="27">
          <cell r="A27">
            <v>34</v>
          </cell>
          <cell r="B27">
            <v>18.221</v>
          </cell>
          <cell r="C27">
            <v>19.104700000000001</v>
          </cell>
          <cell r="D27">
            <v>19.563199999999998</v>
          </cell>
          <cell r="E27">
            <v>20.032699999999998</v>
          </cell>
          <cell r="F27">
            <v>20.513500000000001</v>
          </cell>
          <cell r="G27">
            <v>21.005800000000001</v>
          </cell>
          <cell r="H27">
            <v>21.509899999999998</v>
          </cell>
          <cell r="I27">
            <v>22.0261</v>
          </cell>
          <cell r="J27">
            <v>22.5547</v>
          </cell>
          <cell r="K27">
            <v>23.096</v>
          </cell>
        </row>
        <row r="28">
          <cell r="A28">
            <v>35</v>
          </cell>
          <cell r="B28">
            <v>18.658300000000001</v>
          </cell>
          <cell r="C28">
            <v>19.563199999999998</v>
          </cell>
          <cell r="D28">
            <v>20.032699999999998</v>
          </cell>
          <cell r="E28">
            <v>20.513500000000001</v>
          </cell>
          <cell r="F28">
            <v>21.005800000000001</v>
          </cell>
          <cell r="G28">
            <v>21.509899999999998</v>
          </cell>
          <cell r="H28">
            <v>22.0261</v>
          </cell>
          <cell r="I28">
            <v>22.5547</v>
          </cell>
          <cell r="J28">
            <v>23.096</v>
          </cell>
          <cell r="K28">
            <v>23.650300000000001</v>
          </cell>
        </row>
        <row r="29">
          <cell r="A29">
            <v>36</v>
          </cell>
          <cell r="B29">
            <v>19.106100000000001</v>
          </cell>
          <cell r="C29">
            <v>20.032699999999998</v>
          </cell>
          <cell r="D29">
            <v>20.513500000000001</v>
          </cell>
          <cell r="E29">
            <v>21.005800000000001</v>
          </cell>
          <cell r="F29">
            <v>21.509899999999998</v>
          </cell>
          <cell r="G29">
            <v>22.0261</v>
          </cell>
          <cell r="H29">
            <v>22.5547</v>
          </cell>
          <cell r="I29">
            <v>23.096</v>
          </cell>
          <cell r="J29">
            <v>23.650300000000001</v>
          </cell>
          <cell r="K29">
            <v>24.2179</v>
          </cell>
        </row>
        <row r="30">
          <cell r="A30">
            <v>37</v>
          </cell>
          <cell r="B30">
            <v>19.564599999999999</v>
          </cell>
          <cell r="C30">
            <v>20.513500000000001</v>
          </cell>
          <cell r="D30">
            <v>21.005800000000001</v>
          </cell>
          <cell r="E30">
            <v>21.509899999999998</v>
          </cell>
          <cell r="F30">
            <v>22.0261</v>
          </cell>
          <cell r="G30">
            <v>22.5547</v>
          </cell>
          <cell r="H30">
            <v>23.096</v>
          </cell>
          <cell r="I30">
            <v>23.650300000000001</v>
          </cell>
          <cell r="J30">
            <v>24.2179</v>
          </cell>
          <cell r="K30">
            <v>24.799099999999999</v>
          </cell>
        </row>
        <row r="31">
          <cell r="A31">
            <v>38</v>
          </cell>
          <cell r="B31">
            <v>20.034199999999998</v>
          </cell>
          <cell r="C31">
            <v>21.0059</v>
          </cell>
          <cell r="D31">
            <v>21.51</v>
          </cell>
          <cell r="E31">
            <v>22.026199999999999</v>
          </cell>
          <cell r="F31">
            <v>22.5548</v>
          </cell>
          <cell r="G31">
            <v>23.0961</v>
          </cell>
          <cell r="H31">
            <v>23.650400000000001</v>
          </cell>
          <cell r="I31">
            <v>24.218</v>
          </cell>
          <cell r="J31">
            <v>24.799199999999999</v>
          </cell>
          <cell r="K31">
            <v>25.394400000000001</v>
          </cell>
        </row>
        <row r="32">
          <cell r="A32">
            <v>39</v>
          </cell>
          <cell r="B32">
            <v>20.515000000000001</v>
          </cell>
          <cell r="C32">
            <v>21.51</v>
          </cell>
          <cell r="D32">
            <v>22.026199999999999</v>
          </cell>
          <cell r="E32">
            <v>22.5548</v>
          </cell>
          <cell r="F32">
            <v>23.0961</v>
          </cell>
          <cell r="G32">
            <v>23.650400000000001</v>
          </cell>
          <cell r="H32">
            <v>24.218</v>
          </cell>
          <cell r="I32">
            <v>24.799199999999999</v>
          </cell>
          <cell r="J32">
            <v>25.394400000000001</v>
          </cell>
          <cell r="K32">
            <v>26.003900000000002</v>
          </cell>
        </row>
        <row r="33">
          <cell r="A33">
            <v>40</v>
          </cell>
          <cell r="B33">
            <v>21.007400000000001</v>
          </cell>
          <cell r="C33">
            <v>22.026299999999999</v>
          </cell>
          <cell r="D33">
            <v>22.5549</v>
          </cell>
          <cell r="E33">
            <v>23.0962</v>
          </cell>
          <cell r="F33">
            <v>23.650500000000001</v>
          </cell>
          <cell r="G33">
            <v>24.2181</v>
          </cell>
          <cell r="H33">
            <v>24.799299999999999</v>
          </cell>
          <cell r="I33">
            <v>25.394500000000001</v>
          </cell>
          <cell r="J33">
            <v>26.004000000000001</v>
          </cell>
          <cell r="K33">
            <v>26.6281</v>
          </cell>
        </row>
        <row r="34">
          <cell r="A34">
            <v>41</v>
          </cell>
          <cell r="B34">
            <v>21.511600000000001</v>
          </cell>
          <cell r="C34">
            <v>22.5549</v>
          </cell>
          <cell r="D34">
            <v>23.0962</v>
          </cell>
          <cell r="E34">
            <v>23.650500000000001</v>
          </cell>
          <cell r="F34">
            <v>24.2181</v>
          </cell>
          <cell r="G34">
            <v>24.799299999999999</v>
          </cell>
          <cell r="H34">
            <v>25.394500000000001</v>
          </cell>
          <cell r="I34">
            <v>26.004000000000001</v>
          </cell>
          <cell r="J34">
            <v>26.6281</v>
          </cell>
          <cell r="K34">
            <v>27.267199999999999</v>
          </cell>
        </row>
        <row r="35">
          <cell r="A35">
            <v>42</v>
          </cell>
          <cell r="B35">
            <v>22.027899999999999</v>
          </cell>
          <cell r="C35">
            <v>23.096299999999999</v>
          </cell>
          <cell r="D35">
            <v>23.650600000000001</v>
          </cell>
          <cell r="E35">
            <v>24.2182</v>
          </cell>
          <cell r="F35">
            <v>24.799399999999999</v>
          </cell>
          <cell r="G35">
            <v>25.394600000000001</v>
          </cell>
          <cell r="H35">
            <v>26.004100000000001</v>
          </cell>
          <cell r="I35">
            <v>26.6282</v>
          </cell>
          <cell r="J35">
            <v>27.267299999999999</v>
          </cell>
          <cell r="K35">
            <v>27.921700000000001</v>
          </cell>
        </row>
        <row r="36">
          <cell r="A36">
            <v>43</v>
          </cell>
          <cell r="B36">
            <v>22.5566</v>
          </cell>
          <cell r="C36">
            <v>23.650600000000001</v>
          </cell>
          <cell r="D36">
            <v>24.2182</v>
          </cell>
          <cell r="E36">
            <v>24.799399999999999</v>
          </cell>
          <cell r="F36">
            <v>25.394600000000001</v>
          </cell>
          <cell r="G36">
            <v>26.004100000000001</v>
          </cell>
          <cell r="H36">
            <v>26.6282</v>
          </cell>
          <cell r="I36">
            <v>27.267299999999999</v>
          </cell>
          <cell r="J36">
            <v>27.921700000000001</v>
          </cell>
          <cell r="K36">
            <v>28.591799999999999</v>
          </cell>
        </row>
        <row r="37">
          <cell r="A37">
            <v>44</v>
          </cell>
          <cell r="B37">
            <v>23.097999999999999</v>
          </cell>
          <cell r="C37">
            <v>24.218299999999999</v>
          </cell>
          <cell r="D37">
            <v>24.799499999999998</v>
          </cell>
          <cell r="E37">
            <v>25.3947</v>
          </cell>
          <cell r="F37">
            <v>26.004200000000001</v>
          </cell>
          <cell r="G37">
            <v>26.628299999999999</v>
          </cell>
          <cell r="H37">
            <v>27.267399999999999</v>
          </cell>
          <cell r="I37">
            <v>27.921800000000001</v>
          </cell>
          <cell r="J37">
            <v>28.591899999999999</v>
          </cell>
          <cell r="K37">
            <v>29.278099999999998</v>
          </cell>
        </row>
        <row r="38">
          <cell r="A38">
            <v>45</v>
          </cell>
          <cell r="B38">
            <v>23.6524</v>
          </cell>
          <cell r="C38">
            <v>24.799499999999998</v>
          </cell>
          <cell r="D38">
            <v>25.3947</v>
          </cell>
          <cell r="E38">
            <v>26.004200000000001</v>
          </cell>
          <cell r="F38">
            <v>26.628299999999999</v>
          </cell>
          <cell r="G38">
            <v>27.267399999999999</v>
          </cell>
          <cell r="H38">
            <v>27.921800000000001</v>
          </cell>
          <cell r="I38">
            <v>28.591899999999999</v>
          </cell>
          <cell r="J38">
            <v>29.278099999999998</v>
          </cell>
          <cell r="K38">
            <v>29.980799999999999</v>
          </cell>
        </row>
        <row r="39">
          <cell r="A39">
            <v>46</v>
          </cell>
          <cell r="B39">
            <v>24.220099999999999</v>
          </cell>
          <cell r="C39">
            <v>25.3948</v>
          </cell>
          <cell r="D39">
            <v>26.004300000000001</v>
          </cell>
          <cell r="E39">
            <v>26.628399999999999</v>
          </cell>
          <cell r="F39">
            <v>27.267499999999998</v>
          </cell>
          <cell r="G39">
            <v>27.921900000000001</v>
          </cell>
          <cell r="H39">
            <v>28.591999999999999</v>
          </cell>
          <cell r="I39">
            <v>29.278199999999998</v>
          </cell>
          <cell r="J39">
            <v>29.980899999999998</v>
          </cell>
          <cell r="K39">
            <v>30.700399999999998</v>
          </cell>
        </row>
        <row r="40">
          <cell r="A40">
            <v>47</v>
          </cell>
          <cell r="B40">
            <v>24.801400000000001</v>
          </cell>
          <cell r="C40">
            <v>26.004300000000001</v>
          </cell>
          <cell r="D40">
            <v>26.628399999999999</v>
          </cell>
          <cell r="E40">
            <v>27.267499999999998</v>
          </cell>
          <cell r="F40">
            <v>27.921900000000001</v>
          </cell>
          <cell r="G40">
            <v>28.591999999999999</v>
          </cell>
          <cell r="H40">
            <v>29.278199999999998</v>
          </cell>
          <cell r="I40">
            <v>29.980899999999998</v>
          </cell>
          <cell r="J40">
            <v>30.700399999999998</v>
          </cell>
          <cell r="K40">
            <v>31.437200000000001</v>
          </cell>
        </row>
        <row r="41">
          <cell r="A41">
            <v>48</v>
          </cell>
          <cell r="B41">
            <v>25.396599999999999</v>
          </cell>
          <cell r="C41">
            <v>26.628299999999999</v>
          </cell>
          <cell r="D41">
            <v>27.267399999999999</v>
          </cell>
          <cell r="E41">
            <v>27.921800000000001</v>
          </cell>
          <cell r="F41">
            <v>28.591899999999999</v>
          </cell>
          <cell r="G41">
            <v>29.278099999999998</v>
          </cell>
          <cell r="H41">
            <v>29.980799999999999</v>
          </cell>
          <cell r="I41">
            <v>30.700299999999999</v>
          </cell>
          <cell r="J41">
            <v>31.437100000000001</v>
          </cell>
          <cell r="K41">
            <v>32.191600000000001</v>
          </cell>
        </row>
        <row r="42">
          <cell r="A42">
            <v>49</v>
          </cell>
          <cell r="B42">
            <v>26.0061</v>
          </cell>
          <cell r="C42">
            <v>27.267399999999999</v>
          </cell>
          <cell r="D42">
            <v>27.921800000000001</v>
          </cell>
          <cell r="E42">
            <v>28.591899999999999</v>
          </cell>
          <cell r="F42">
            <v>29.278099999999998</v>
          </cell>
          <cell r="G42">
            <v>29.980799999999999</v>
          </cell>
          <cell r="H42">
            <v>30.700299999999999</v>
          </cell>
          <cell r="I42">
            <v>31.437100000000001</v>
          </cell>
          <cell r="J42">
            <v>32.191600000000001</v>
          </cell>
          <cell r="K42">
            <v>32.964199999999998</v>
          </cell>
        </row>
        <row r="43">
          <cell r="A43">
            <v>50</v>
          </cell>
          <cell r="B43">
            <v>26.630199999999999</v>
          </cell>
          <cell r="C43">
            <v>27.921800000000001</v>
          </cell>
          <cell r="D43">
            <v>28.591899999999999</v>
          </cell>
          <cell r="E43">
            <v>29.278099999999998</v>
          </cell>
          <cell r="F43">
            <v>29.980799999999999</v>
          </cell>
          <cell r="G43">
            <v>30.700299999999999</v>
          </cell>
          <cell r="H43">
            <v>31.437100000000001</v>
          </cell>
          <cell r="I43">
            <v>32.191600000000001</v>
          </cell>
          <cell r="J43">
            <v>32.964199999999998</v>
          </cell>
          <cell r="K43">
            <v>33.755299999999998</v>
          </cell>
        </row>
        <row r="44">
          <cell r="A44">
            <v>51</v>
          </cell>
          <cell r="B44">
            <v>27.269300000000001</v>
          </cell>
          <cell r="C44">
            <v>28.591899999999999</v>
          </cell>
          <cell r="D44">
            <v>29.278099999999998</v>
          </cell>
          <cell r="E44">
            <v>29.980799999999999</v>
          </cell>
          <cell r="F44">
            <v>30.700299999999999</v>
          </cell>
          <cell r="G44">
            <v>31.437100000000001</v>
          </cell>
          <cell r="H44">
            <v>32.191600000000001</v>
          </cell>
          <cell r="I44">
            <v>32.964199999999998</v>
          </cell>
          <cell r="J44">
            <v>33.755299999999998</v>
          </cell>
          <cell r="K44">
            <v>34.565399999999997</v>
          </cell>
        </row>
        <row r="45">
          <cell r="A45">
            <v>52</v>
          </cell>
          <cell r="B45">
            <v>27.9238</v>
          </cell>
          <cell r="C45">
            <v>29.278099999999998</v>
          </cell>
          <cell r="D45">
            <v>29.980799999999999</v>
          </cell>
          <cell r="E45">
            <v>30.700299999999999</v>
          </cell>
          <cell r="F45">
            <v>31.437100000000001</v>
          </cell>
          <cell r="G45">
            <v>32.191600000000001</v>
          </cell>
          <cell r="H45">
            <v>32.964199999999998</v>
          </cell>
          <cell r="I45">
            <v>33.755299999999998</v>
          </cell>
          <cell r="J45">
            <v>34.565399999999997</v>
          </cell>
          <cell r="K45">
            <v>35.395000000000003</v>
          </cell>
        </row>
        <row r="46">
          <cell r="A46">
            <v>53</v>
          </cell>
          <cell r="B46">
            <v>28.594000000000001</v>
          </cell>
          <cell r="C46">
            <v>29.980799999999999</v>
          </cell>
          <cell r="D46">
            <v>30.700299999999999</v>
          </cell>
          <cell r="E46">
            <v>31.437100000000001</v>
          </cell>
          <cell r="F46">
            <v>32.191600000000001</v>
          </cell>
          <cell r="G46">
            <v>32.964199999999998</v>
          </cell>
          <cell r="H46">
            <v>33.755299999999998</v>
          </cell>
          <cell r="I46">
            <v>34.565399999999997</v>
          </cell>
          <cell r="J46">
            <v>35.395000000000003</v>
          </cell>
          <cell r="K46">
            <v>36.244500000000002</v>
          </cell>
        </row>
        <row r="47">
          <cell r="A47">
            <v>54</v>
          </cell>
          <cell r="B47">
            <v>29.2803</v>
          </cell>
          <cell r="C47">
            <v>30.700399999999998</v>
          </cell>
          <cell r="D47">
            <v>31.437200000000001</v>
          </cell>
          <cell r="E47">
            <v>32.191699999999997</v>
          </cell>
          <cell r="F47">
            <v>32.964300000000001</v>
          </cell>
          <cell r="G47">
            <v>33.755400000000002</v>
          </cell>
          <cell r="H47">
            <v>34.5655</v>
          </cell>
          <cell r="I47">
            <v>35.395099999999999</v>
          </cell>
          <cell r="J47">
            <v>36.244599999999998</v>
          </cell>
          <cell r="K47">
            <v>37.1145</v>
          </cell>
        </row>
        <row r="48">
          <cell r="A48">
            <v>55</v>
          </cell>
          <cell r="B48">
            <v>29.983000000000001</v>
          </cell>
          <cell r="C48">
            <v>31.437200000000001</v>
          </cell>
          <cell r="D48">
            <v>32.191699999999997</v>
          </cell>
          <cell r="E48">
            <v>32.964300000000001</v>
          </cell>
          <cell r="F48">
            <v>33.755400000000002</v>
          </cell>
          <cell r="G48">
            <v>34.5655</v>
          </cell>
          <cell r="H48">
            <v>35.395099999999999</v>
          </cell>
          <cell r="I48">
            <v>36.244599999999998</v>
          </cell>
          <cell r="J48">
            <v>37.1145</v>
          </cell>
          <cell r="K48">
            <v>38.005200000000002</v>
          </cell>
        </row>
        <row r="49">
          <cell r="A49">
            <v>56</v>
          </cell>
          <cell r="B49">
            <v>30.7026</v>
          </cell>
          <cell r="C49">
            <v>32.191699999999997</v>
          </cell>
          <cell r="D49">
            <v>32.964300000000001</v>
          </cell>
          <cell r="E49">
            <v>33.755400000000002</v>
          </cell>
          <cell r="F49">
            <v>34.5655</v>
          </cell>
          <cell r="G49">
            <v>35.395099999999999</v>
          </cell>
          <cell r="H49">
            <v>36.244599999999998</v>
          </cell>
          <cell r="I49">
            <v>37.1145</v>
          </cell>
          <cell r="J49">
            <v>38.005200000000002</v>
          </cell>
          <cell r="K49">
            <v>38.917299999999997</v>
          </cell>
        </row>
        <row r="50">
          <cell r="A50">
            <v>57</v>
          </cell>
          <cell r="B50">
            <v>31.439499999999999</v>
          </cell>
          <cell r="C50">
            <v>32.964300000000001</v>
          </cell>
          <cell r="D50">
            <v>33.755400000000002</v>
          </cell>
          <cell r="E50">
            <v>34.5655</v>
          </cell>
          <cell r="F50">
            <v>35.395099999999999</v>
          </cell>
          <cell r="G50">
            <v>36.244599999999998</v>
          </cell>
          <cell r="H50">
            <v>37.1145</v>
          </cell>
          <cell r="I50">
            <v>38.005200000000002</v>
          </cell>
          <cell r="J50">
            <v>38.917299999999997</v>
          </cell>
          <cell r="K50">
            <v>39.851300000000002</v>
          </cell>
        </row>
        <row r="51">
          <cell r="A51">
            <v>58</v>
          </cell>
          <cell r="B51">
            <v>32.194000000000003</v>
          </cell>
          <cell r="C51">
            <v>33.755400000000002</v>
          </cell>
          <cell r="D51">
            <v>34.5655</v>
          </cell>
          <cell r="E51">
            <v>35.395099999999999</v>
          </cell>
          <cell r="F51">
            <v>36.244599999999998</v>
          </cell>
          <cell r="G51">
            <v>37.1145</v>
          </cell>
          <cell r="H51">
            <v>38.005200000000002</v>
          </cell>
          <cell r="I51">
            <v>38.917299999999997</v>
          </cell>
          <cell r="J51">
            <v>39.851300000000002</v>
          </cell>
          <cell r="K51">
            <v>40.807699999999997</v>
          </cell>
        </row>
        <row r="52">
          <cell r="A52">
            <v>59</v>
          </cell>
          <cell r="B52">
            <v>32.966700000000003</v>
          </cell>
          <cell r="C52">
            <v>34.565600000000003</v>
          </cell>
          <cell r="D52">
            <v>35.395200000000003</v>
          </cell>
          <cell r="E52">
            <v>36.244700000000002</v>
          </cell>
          <cell r="F52">
            <v>37.114600000000003</v>
          </cell>
          <cell r="G52">
            <v>38.005400000000002</v>
          </cell>
          <cell r="H52">
            <v>38.917499999999997</v>
          </cell>
          <cell r="I52">
            <v>39.851500000000001</v>
          </cell>
          <cell r="J52">
            <v>40.807899999999997</v>
          </cell>
          <cell r="K52">
            <v>41.787300000000002</v>
          </cell>
        </row>
        <row r="53">
          <cell r="A53">
            <v>60</v>
          </cell>
          <cell r="B53">
            <v>33.757899999999999</v>
          </cell>
          <cell r="C53">
            <v>35.395200000000003</v>
          </cell>
          <cell r="D53">
            <v>36.244700000000002</v>
          </cell>
          <cell r="E53">
            <v>37.114600000000003</v>
          </cell>
          <cell r="F53">
            <v>38.005400000000002</v>
          </cell>
          <cell r="G53">
            <v>38.917499999999997</v>
          </cell>
          <cell r="H53">
            <v>39.851500000000001</v>
          </cell>
          <cell r="I53">
            <v>40.807899999999997</v>
          </cell>
          <cell r="J53">
            <v>41.787300000000002</v>
          </cell>
          <cell r="K53">
            <v>42.790199999999999</v>
          </cell>
        </row>
        <row r="54">
          <cell r="A54">
            <v>61</v>
          </cell>
          <cell r="B54">
            <v>34.568100000000001</v>
          </cell>
          <cell r="C54">
            <v>36.244700000000002</v>
          </cell>
          <cell r="D54">
            <v>37.114600000000003</v>
          </cell>
          <cell r="E54">
            <v>38.005400000000002</v>
          </cell>
          <cell r="F54">
            <v>38.917499999999997</v>
          </cell>
          <cell r="G54">
            <v>39.851500000000001</v>
          </cell>
          <cell r="H54">
            <v>40.807899999999997</v>
          </cell>
          <cell r="I54">
            <v>41.787300000000002</v>
          </cell>
          <cell r="J54">
            <v>42.790199999999999</v>
          </cell>
          <cell r="K54">
            <v>43.8172</v>
          </cell>
        </row>
        <row r="55">
          <cell r="A55">
            <v>62</v>
          </cell>
          <cell r="B55">
            <v>35.3977</v>
          </cell>
          <cell r="C55">
            <v>37.1145</v>
          </cell>
          <cell r="D55">
            <v>38.005200000000002</v>
          </cell>
          <cell r="E55">
            <v>38.917299999999997</v>
          </cell>
          <cell r="F55">
            <v>39.851300000000002</v>
          </cell>
          <cell r="G55">
            <v>40.807699999999997</v>
          </cell>
          <cell r="H55">
            <v>41.787100000000002</v>
          </cell>
          <cell r="I55">
            <v>42.79</v>
          </cell>
          <cell r="J55">
            <v>43.817</v>
          </cell>
          <cell r="K55">
            <v>44.868600000000001</v>
          </cell>
        </row>
        <row r="56">
          <cell r="A56">
            <v>63</v>
          </cell>
          <cell r="B56">
            <v>36.247199999999999</v>
          </cell>
          <cell r="C56">
            <v>38.005200000000002</v>
          </cell>
          <cell r="D56">
            <v>38.917299999999997</v>
          </cell>
          <cell r="E56">
            <v>39.851300000000002</v>
          </cell>
          <cell r="F56">
            <v>40.807699999999997</v>
          </cell>
          <cell r="G56">
            <v>41.787100000000002</v>
          </cell>
          <cell r="H56">
            <v>42.79</v>
          </cell>
          <cell r="I56">
            <v>43.817</v>
          </cell>
          <cell r="J56">
            <v>44.868600000000001</v>
          </cell>
          <cell r="K56">
            <v>45.945399999999999</v>
          </cell>
        </row>
        <row r="57">
          <cell r="A57">
            <v>64</v>
          </cell>
          <cell r="B57">
            <v>37.117100000000001</v>
          </cell>
          <cell r="C57">
            <v>38.917299999999997</v>
          </cell>
          <cell r="D57">
            <v>39.851300000000002</v>
          </cell>
          <cell r="E57">
            <v>40.807699999999997</v>
          </cell>
          <cell r="F57">
            <v>41.787100000000002</v>
          </cell>
          <cell r="G57">
            <v>42.79</v>
          </cell>
          <cell r="H57">
            <v>43.817</v>
          </cell>
          <cell r="I57">
            <v>44.868600000000001</v>
          </cell>
          <cell r="J57">
            <v>45.945399999999999</v>
          </cell>
          <cell r="K57">
            <v>47.048099999999998</v>
          </cell>
        </row>
        <row r="58">
          <cell r="A58">
            <v>65</v>
          </cell>
          <cell r="B58">
            <v>38.007899999999999</v>
          </cell>
          <cell r="C58">
            <v>39.851300000000002</v>
          </cell>
          <cell r="D58">
            <v>40.807699999999997</v>
          </cell>
          <cell r="E58">
            <v>41.787100000000002</v>
          </cell>
          <cell r="F58">
            <v>42.79</v>
          </cell>
          <cell r="G58">
            <v>43.817</v>
          </cell>
          <cell r="H58">
            <v>44.868600000000001</v>
          </cell>
          <cell r="I58">
            <v>45.945399999999999</v>
          </cell>
          <cell r="J58">
            <v>47.048099999999998</v>
          </cell>
          <cell r="K58">
            <v>48.177300000000002</v>
          </cell>
        </row>
        <row r="59">
          <cell r="A59">
            <v>66</v>
          </cell>
          <cell r="B59">
            <v>38.920099999999998</v>
          </cell>
          <cell r="C59">
            <v>40.807699999999997</v>
          </cell>
          <cell r="D59">
            <v>41.787100000000002</v>
          </cell>
          <cell r="E59">
            <v>42.79</v>
          </cell>
          <cell r="F59">
            <v>43.817</v>
          </cell>
          <cell r="G59">
            <v>44.868600000000001</v>
          </cell>
          <cell r="H59">
            <v>45.945399999999999</v>
          </cell>
          <cell r="I59">
            <v>47.048099999999998</v>
          </cell>
          <cell r="J59">
            <v>48.177300000000002</v>
          </cell>
          <cell r="K59">
            <v>49.333599999999997</v>
          </cell>
        </row>
        <row r="60">
          <cell r="A60">
            <v>67</v>
          </cell>
          <cell r="B60">
            <v>39.854199999999999</v>
          </cell>
          <cell r="C60">
            <v>41.787100000000002</v>
          </cell>
          <cell r="D60">
            <v>42.79</v>
          </cell>
          <cell r="E60">
            <v>43.817</v>
          </cell>
          <cell r="F60">
            <v>44.868600000000001</v>
          </cell>
          <cell r="G60">
            <v>45.945399999999999</v>
          </cell>
          <cell r="H60">
            <v>47.048099999999998</v>
          </cell>
          <cell r="I60">
            <v>48.177300000000002</v>
          </cell>
          <cell r="J60">
            <v>49.333599999999997</v>
          </cell>
          <cell r="K60">
            <v>50.517600000000002</v>
          </cell>
        </row>
        <row r="61">
          <cell r="A61">
            <v>68</v>
          </cell>
          <cell r="B61">
            <v>40.810699999999997</v>
          </cell>
          <cell r="C61">
            <v>42.79</v>
          </cell>
          <cell r="D61">
            <v>43.817</v>
          </cell>
          <cell r="E61">
            <v>44.868600000000001</v>
          </cell>
          <cell r="F61">
            <v>45.945399999999999</v>
          </cell>
          <cell r="G61">
            <v>47.048099999999998</v>
          </cell>
          <cell r="H61">
            <v>48.177300000000002</v>
          </cell>
          <cell r="I61">
            <v>49.333599999999997</v>
          </cell>
          <cell r="J61">
            <v>50.517600000000002</v>
          </cell>
          <cell r="K61">
            <v>51.73</v>
          </cell>
        </row>
        <row r="62">
          <cell r="A62">
            <v>69</v>
          </cell>
          <cell r="B62">
            <v>41.790199999999999</v>
          </cell>
          <cell r="C62">
            <v>43.817</v>
          </cell>
          <cell r="D62">
            <v>44.868600000000001</v>
          </cell>
          <cell r="E62">
            <v>45.945399999999999</v>
          </cell>
          <cell r="F62">
            <v>47.048099999999998</v>
          </cell>
          <cell r="G62">
            <v>48.177300000000002</v>
          </cell>
          <cell r="H62">
            <v>49.333599999999997</v>
          </cell>
          <cell r="I62">
            <v>50.517600000000002</v>
          </cell>
          <cell r="J62">
            <v>51.73</v>
          </cell>
          <cell r="K62">
            <v>52.971499999999999</v>
          </cell>
        </row>
        <row r="63">
          <cell r="A63">
            <v>70</v>
          </cell>
          <cell r="B63">
            <v>42.793199999999999</v>
          </cell>
          <cell r="C63">
            <v>44.868699999999997</v>
          </cell>
          <cell r="D63">
            <v>45.945500000000003</v>
          </cell>
          <cell r="E63">
            <v>47.048200000000001</v>
          </cell>
          <cell r="F63">
            <v>48.177399999999999</v>
          </cell>
          <cell r="G63">
            <v>49.3337</v>
          </cell>
          <cell r="H63">
            <v>50.517699999999998</v>
          </cell>
          <cell r="I63">
            <v>51.7301</v>
          </cell>
          <cell r="J63">
            <v>52.971600000000002</v>
          </cell>
          <cell r="K63">
            <v>54.242899999999999</v>
          </cell>
        </row>
        <row r="64">
          <cell r="A64">
            <v>71</v>
          </cell>
          <cell r="B64">
            <v>43.8202</v>
          </cell>
          <cell r="C64">
            <v>45.945500000000003</v>
          </cell>
          <cell r="D64">
            <v>47.048200000000001</v>
          </cell>
          <cell r="E64">
            <v>48.177399999999999</v>
          </cell>
          <cell r="F64">
            <v>49.3337</v>
          </cell>
          <cell r="G64">
            <v>50.517699999999998</v>
          </cell>
          <cell r="H64">
            <v>51.7301</v>
          </cell>
          <cell r="I64">
            <v>52.971600000000002</v>
          </cell>
          <cell r="J64">
            <v>54.242899999999999</v>
          </cell>
          <cell r="K64">
            <v>55.544699999999999</v>
          </cell>
        </row>
        <row r="65">
          <cell r="A65">
            <v>72</v>
          </cell>
          <cell r="B65">
            <v>44.871899999999997</v>
          </cell>
          <cell r="C65">
            <v>47.048200000000001</v>
          </cell>
          <cell r="D65">
            <v>48.177399999999999</v>
          </cell>
          <cell r="E65">
            <v>49.3337</v>
          </cell>
          <cell r="F65">
            <v>50.517699999999998</v>
          </cell>
          <cell r="G65">
            <v>51.7301</v>
          </cell>
          <cell r="H65">
            <v>52.971600000000002</v>
          </cell>
          <cell r="I65">
            <v>54.242899999999999</v>
          </cell>
          <cell r="J65">
            <v>55.544699999999999</v>
          </cell>
          <cell r="K65">
            <v>56.877800000000001</v>
          </cell>
        </row>
        <row r="66">
          <cell r="A66">
            <v>73</v>
          </cell>
          <cell r="B66">
            <v>45.948799999999999</v>
          </cell>
          <cell r="C66">
            <v>48.177300000000002</v>
          </cell>
          <cell r="D66">
            <v>49.333599999999997</v>
          </cell>
          <cell r="E66">
            <v>50.517600000000002</v>
          </cell>
          <cell r="F66">
            <v>51.73</v>
          </cell>
          <cell r="G66">
            <v>52.971499999999999</v>
          </cell>
          <cell r="H66">
            <v>54.242800000000003</v>
          </cell>
          <cell r="I66">
            <v>55.544600000000003</v>
          </cell>
          <cell r="J66">
            <v>56.877699999999997</v>
          </cell>
          <cell r="K66">
            <v>58.242800000000003</v>
          </cell>
        </row>
        <row r="67">
          <cell r="A67">
            <v>74</v>
          </cell>
          <cell r="B67">
            <v>47.051600000000001</v>
          </cell>
          <cell r="C67">
            <v>49.333599999999997</v>
          </cell>
          <cell r="D67">
            <v>50.517600000000002</v>
          </cell>
          <cell r="E67">
            <v>51.73</v>
          </cell>
          <cell r="F67">
            <v>52.971499999999999</v>
          </cell>
          <cell r="G67">
            <v>54.242800000000003</v>
          </cell>
          <cell r="H67">
            <v>55.544600000000003</v>
          </cell>
          <cell r="I67">
            <v>56.877699999999997</v>
          </cell>
          <cell r="J67">
            <v>58.242800000000003</v>
          </cell>
          <cell r="K67">
            <v>59.640599999999999</v>
          </cell>
        </row>
        <row r="68">
          <cell r="A68">
            <v>75</v>
          </cell>
          <cell r="B68">
            <v>48.180799999999998</v>
          </cell>
          <cell r="C68">
            <v>50.517600000000002</v>
          </cell>
          <cell r="D68">
            <v>51.73</v>
          </cell>
          <cell r="E68">
            <v>52.971499999999999</v>
          </cell>
          <cell r="F68">
            <v>54.242800000000003</v>
          </cell>
          <cell r="G68">
            <v>55.544600000000003</v>
          </cell>
          <cell r="H68">
            <v>56.877699999999997</v>
          </cell>
          <cell r="I68">
            <v>58.242800000000003</v>
          </cell>
          <cell r="J68">
            <v>59.640599999999999</v>
          </cell>
          <cell r="K68">
            <v>61.072000000000003</v>
          </cell>
        </row>
        <row r="69">
          <cell r="A69">
            <v>76</v>
          </cell>
          <cell r="B69">
            <v>49.3371</v>
          </cell>
          <cell r="C69">
            <v>51.729900000000001</v>
          </cell>
          <cell r="D69">
            <v>52.971400000000003</v>
          </cell>
          <cell r="E69">
            <v>54.242699999999999</v>
          </cell>
          <cell r="F69">
            <v>55.544499999999999</v>
          </cell>
          <cell r="G69">
            <v>56.877600000000001</v>
          </cell>
          <cell r="H69">
            <v>58.242699999999999</v>
          </cell>
          <cell r="I69">
            <v>59.640500000000003</v>
          </cell>
          <cell r="J69">
            <v>61.071899999999999</v>
          </cell>
          <cell r="K69">
            <v>62.537599999999998</v>
          </cell>
        </row>
        <row r="70">
          <cell r="A70">
            <v>77</v>
          </cell>
          <cell r="B70">
            <v>50.5212</v>
          </cell>
          <cell r="C70">
            <v>52.971499999999999</v>
          </cell>
          <cell r="D70">
            <v>54.242800000000003</v>
          </cell>
          <cell r="E70">
            <v>55.544600000000003</v>
          </cell>
          <cell r="F70">
            <v>56.877699999999997</v>
          </cell>
          <cell r="G70">
            <v>58.242800000000003</v>
          </cell>
          <cell r="H70">
            <v>59.640599999999999</v>
          </cell>
          <cell r="I70">
            <v>61.072000000000003</v>
          </cell>
          <cell r="J70">
            <v>62.537700000000001</v>
          </cell>
          <cell r="K70">
            <v>64.038600000000002</v>
          </cell>
        </row>
        <row r="71">
          <cell r="A71">
            <v>78</v>
          </cell>
          <cell r="B71">
            <v>51.733699999999999</v>
          </cell>
          <cell r="C71">
            <v>54.242800000000003</v>
          </cell>
          <cell r="D71">
            <v>55.544600000000003</v>
          </cell>
          <cell r="E71">
            <v>56.877699999999997</v>
          </cell>
          <cell r="F71">
            <v>58.242800000000003</v>
          </cell>
          <cell r="G71">
            <v>59.640599999999999</v>
          </cell>
          <cell r="H71">
            <v>61.072000000000003</v>
          </cell>
          <cell r="I71">
            <v>62.537700000000001</v>
          </cell>
          <cell r="J71">
            <v>64.038600000000002</v>
          </cell>
          <cell r="K71">
            <v>65.575500000000005</v>
          </cell>
        </row>
        <row r="72">
          <cell r="A72">
            <v>79</v>
          </cell>
          <cell r="B72">
            <v>52.975299999999997</v>
          </cell>
          <cell r="C72">
            <v>55.544600000000003</v>
          </cell>
          <cell r="D72">
            <v>56.877699999999997</v>
          </cell>
          <cell r="E72">
            <v>58.242800000000003</v>
          </cell>
          <cell r="F72">
            <v>59.640599999999999</v>
          </cell>
          <cell r="G72">
            <v>61.072000000000003</v>
          </cell>
          <cell r="H72">
            <v>62.537700000000001</v>
          </cell>
          <cell r="I72">
            <v>64.038600000000002</v>
          </cell>
          <cell r="J72">
            <v>65.575500000000005</v>
          </cell>
          <cell r="K72">
            <v>67.149299999999997</v>
          </cell>
        </row>
        <row r="73">
          <cell r="A73">
            <v>80</v>
          </cell>
          <cell r="B73">
            <v>54.246699999999997</v>
          </cell>
          <cell r="C73">
            <v>56.877699999999997</v>
          </cell>
          <cell r="D73">
            <v>58.242800000000003</v>
          </cell>
          <cell r="E73">
            <v>59.640599999999999</v>
          </cell>
          <cell r="F73">
            <v>61.072000000000003</v>
          </cell>
          <cell r="G73">
            <v>62.537700000000001</v>
          </cell>
          <cell r="H73">
            <v>64.038600000000002</v>
          </cell>
          <cell r="I73">
            <v>65.575500000000005</v>
          </cell>
          <cell r="J73">
            <v>67.149299999999997</v>
          </cell>
          <cell r="K73">
            <v>68.760900000000007</v>
          </cell>
        </row>
        <row r="74">
          <cell r="A74">
            <v>81</v>
          </cell>
          <cell r="B74">
            <v>55.5486</v>
          </cell>
          <cell r="C74">
            <v>58.242699999999999</v>
          </cell>
          <cell r="D74">
            <v>59.640500000000003</v>
          </cell>
          <cell r="E74">
            <v>61.071899999999999</v>
          </cell>
          <cell r="F74">
            <v>62.537599999999998</v>
          </cell>
          <cell r="G74">
            <v>64.038499999999999</v>
          </cell>
          <cell r="H74">
            <v>65.575400000000002</v>
          </cell>
          <cell r="I74">
            <v>67.149199999999993</v>
          </cell>
          <cell r="J74">
            <v>68.760800000000003</v>
          </cell>
          <cell r="K74">
            <v>70.411100000000005</v>
          </cell>
        </row>
        <row r="75">
          <cell r="A75">
            <v>82</v>
          </cell>
          <cell r="B75">
            <v>56.881799999999998</v>
          </cell>
          <cell r="C75">
            <v>59.640599999999999</v>
          </cell>
          <cell r="D75">
            <v>61.072000000000003</v>
          </cell>
          <cell r="E75">
            <v>62.537700000000001</v>
          </cell>
          <cell r="F75">
            <v>64.038600000000002</v>
          </cell>
          <cell r="G75">
            <v>65.575500000000005</v>
          </cell>
          <cell r="H75">
            <v>67.149299999999997</v>
          </cell>
          <cell r="I75">
            <v>68.760900000000007</v>
          </cell>
          <cell r="J75">
            <v>70.411199999999994</v>
          </cell>
          <cell r="K75">
            <v>72.101100000000002</v>
          </cell>
        </row>
        <row r="76">
          <cell r="A76">
            <v>83</v>
          </cell>
          <cell r="B76">
            <v>58.247</v>
          </cell>
          <cell r="C76">
            <v>61.072000000000003</v>
          </cell>
          <cell r="D76">
            <v>62.537700000000001</v>
          </cell>
          <cell r="E76">
            <v>64.038600000000002</v>
          </cell>
          <cell r="F76">
            <v>65.575500000000005</v>
          </cell>
          <cell r="G76">
            <v>67.149299999999997</v>
          </cell>
          <cell r="H76">
            <v>68.760900000000007</v>
          </cell>
          <cell r="I76">
            <v>70.411199999999994</v>
          </cell>
          <cell r="J76">
            <v>72.101100000000002</v>
          </cell>
          <cell r="K76">
            <v>73.831500000000005</v>
          </cell>
        </row>
        <row r="77">
          <cell r="A77">
            <v>84</v>
          </cell>
          <cell r="B77">
            <v>59.6449</v>
          </cell>
          <cell r="C77">
            <v>62.537700000000001</v>
          </cell>
          <cell r="D77">
            <v>64.038600000000002</v>
          </cell>
          <cell r="E77">
            <v>65.575500000000005</v>
          </cell>
          <cell r="F77">
            <v>67.149299999999997</v>
          </cell>
          <cell r="G77">
            <v>68.760900000000007</v>
          </cell>
          <cell r="H77">
            <v>70.411199999999994</v>
          </cell>
          <cell r="I77">
            <v>72.101100000000002</v>
          </cell>
          <cell r="J77">
            <v>73.831500000000005</v>
          </cell>
          <cell r="K77">
            <v>75.603499999999997</v>
          </cell>
        </row>
        <row r="78">
          <cell r="A78">
            <v>85</v>
          </cell>
          <cell r="B78">
            <v>61.0764</v>
          </cell>
          <cell r="C78">
            <v>64.038600000000002</v>
          </cell>
          <cell r="D78">
            <v>65.575500000000005</v>
          </cell>
          <cell r="E78">
            <v>67.149299999999997</v>
          </cell>
          <cell r="F78">
            <v>68.760900000000007</v>
          </cell>
          <cell r="G78">
            <v>70.411199999999994</v>
          </cell>
          <cell r="H78">
            <v>72.101100000000002</v>
          </cell>
          <cell r="I78">
            <v>73.831500000000005</v>
          </cell>
          <cell r="J78">
            <v>75.603499999999997</v>
          </cell>
          <cell r="K78">
            <v>77.418000000000006</v>
          </cell>
        </row>
        <row r="79">
          <cell r="A79">
            <v>86</v>
          </cell>
          <cell r="B79">
            <v>62.542200000000001</v>
          </cell>
          <cell r="C79">
            <v>65.575500000000005</v>
          </cell>
          <cell r="D79">
            <v>67.149299999999997</v>
          </cell>
          <cell r="E79">
            <v>68.760900000000007</v>
          </cell>
          <cell r="F79">
            <v>70.411199999999994</v>
          </cell>
          <cell r="G79">
            <v>72.101100000000002</v>
          </cell>
          <cell r="H79">
            <v>73.831500000000005</v>
          </cell>
          <cell r="I79">
            <v>75.603499999999997</v>
          </cell>
          <cell r="J79">
            <v>77.418000000000006</v>
          </cell>
          <cell r="K79">
            <v>79.275999999999996</v>
          </cell>
        </row>
        <row r="80">
          <cell r="A80">
            <v>87</v>
          </cell>
          <cell r="B80">
            <v>64.043199999999999</v>
          </cell>
          <cell r="C80">
            <v>67.149299999999997</v>
          </cell>
          <cell r="D80">
            <v>68.760900000000007</v>
          </cell>
          <cell r="E80">
            <v>70.411199999999994</v>
          </cell>
          <cell r="F80">
            <v>72.101100000000002</v>
          </cell>
          <cell r="G80">
            <v>73.831500000000005</v>
          </cell>
          <cell r="H80">
            <v>75.603499999999997</v>
          </cell>
          <cell r="I80">
            <v>77.418000000000006</v>
          </cell>
          <cell r="J80">
            <v>79.275999999999996</v>
          </cell>
          <cell r="K80">
            <v>81.178600000000003</v>
          </cell>
        </row>
        <row r="81">
          <cell r="A81">
            <v>88</v>
          </cell>
          <cell r="B81">
            <v>65.580200000000005</v>
          </cell>
          <cell r="C81">
            <v>68.760800000000003</v>
          </cell>
          <cell r="D81">
            <v>70.411100000000005</v>
          </cell>
          <cell r="E81">
            <v>72.100999999999999</v>
          </cell>
          <cell r="F81">
            <v>73.831400000000002</v>
          </cell>
          <cell r="G81">
            <v>75.603399999999993</v>
          </cell>
          <cell r="H81">
            <v>77.417900000000003</v>
          </cell>
          <cell r="I81">
            <v>79.275899999999993</v>
          </cell>
          <cell r="J81">
            <v>81.1785</v>
          </cell>
          <cell r="K81">
            <v>83.126800000000003</v>
          </cell>
        </row>
        <row r="82">
          <cell r="A82">
            <v>89</v>
          </cell>
          <cell r="B82">
            <v>67.1541</v>
          </cell>
          <cell r="C82">
            <v>70.411100000000005</v>
          </cell>
          <cell r="D82">
            <v>72.100999999999999</v>
          </cell>
          <cell r="E82">
            <v>73.831400000000002</v>
          </cell>
          <cell r="F82">
            <v>75.603399999999993</v>
          </cell>
          <cell r="G82">
            <v>77.417900000000003</v>
          </cell>
          <cell r="H82">
            <v>79.275899999999993</v>
          </cell>
          <cell r="I82">
            <v>81.1785</v>
          </cell>
          <cell r="J82">
            <v>83.126800000000003</v>
          </cell>
          <cell r="K82">
            <v>85.121799999999993</v>
          </cell>
        </row>
        <row r="83">
          <cell r="A83">
            <v>90</v>
          </cell>
          <cell r="B83">
            <v>68.765799999999999</v>
          </cell>
          <cell r="C83">
            <v>72.100899999999996</v>
          </cell>
          <cell r="D83">
            <v>73.831299999999999</v>
          </cell>
          <cell r="E83">
            <v>75.603300000000004</v>
          </cell>
          <cell r="F83">
            <v>77.4178</v>
          </cell>
          <cell r="G83">
            <v>79.275800000000004</v>
          </cell>
          <cell r="H83">
            <v>81.178399999999996</v>
          </cell>
          <cell r="I83">
            <v>83.1267</v>
          </cell>
          <cell r="J83">
            <v>85.121700000000004</v>
          </cell>
          <cell r="K83">
            <v>87.164599999999993</v>
          </cell>
        </row>
        <row r="84">
          <cell r="A84">
            <v>91</v>
          </cell>
          <cell r="B84">
            <v>70.416200000000003</v>
          </cell>
          <cell r="C84">
            <v>73.831400000000002</v>
          </cell>
          <cell r="D84">
            <v>75.603399999999993</v>
          </cell>
          <cell r="E84">
            <v>77.417900000000003</v>
          </cell>
          <cell r="F84">
            <v>79.275899999999993</v>
          </cell>
          <cell r="G84">
            <v>81.1785</v>
          </cell>
          <cell r="H84">
            <v>83.126800000000003</v>
          </cell>
          <cell r="I84">
            <v>85.121799999999993</v>
          </cell>
          <cell r="J84">
            <v>87.164699999999996</v>
          </cell>
          <cell r="K84">
            <v>89.256699999999995</v>
          </cell>
        </row>
        <row r="85">
          <cell r="A85">
            <v>92</v>
          </cell>
          <cell r="B85">
            <v>72.106200000000001</v>
          </cell>
          <cell r="C85">
            <v>75.603399999999993</v>
          </cell>
          <cell r="D85">
            <v>77.417900000000003</v>
          </cell>
          <cell r="E85">
            <v>79.275899999999993</v>
          </cell>
          <cell r="F85">
            <v>81.1785</v>
          </cell>
          <cell r="G85">
            <v>83.126800000000003</v>
          </cell>
          <cell r="H85">
            <v>85.121799999999993</v>
          </cell>
          <cell r="I85">
            <v>87.164699999999996</v>
          </cell>
          <cell r="J85">
            <v>89.256699999999995</v>
          </cell>
          <cell r="K85">
            <v>91.398899999999998</v>
          </cell>
        </row>
        <row r="86">
          <cell r="A86">
            <v>93</v>
          </cell>
          <cell r="B86">
            <v>73.836699999999993</v>
          </cell>
          <cell r="C86">
            <v>77.4178</v>
          </cell>
          <cell r="D86">
            <v>79.275800000000004</v>
          </cell>
          <cell r="E86">
            <v>81.178399999999996</v>
          </cell>
          <cell r="F86">
            <v>83.1267</v>
          </cell>
          <cell r="G86">
            <v>85.121700000000004</v>
          </cell>
          <cell r="H86">
            <v>87.164599999999993</v>
          </cell>
          <cell r="I86">
            <v>89.256600000000006</v>
          </cell>
          <cell r="J86">
            <v>91.398799999999994</v>
          </cell>
          <cell r="K86">
            <v>93.592399999999998</v>
          </cell>
        </row>
        <row r="87">
          <cell r="A87">
            <v>94</v>
          </cell>
          <cell r="B87">
            <v>75.608800000000002</v>
          </cell>
          <cell r="C87">
            <v>79.275800000000004</v>
          </cell>
          <cell r="D87">
            <v>81.178399999999996</v>
          </cell>
          <cell r="E87">
            <v>83.1267</v>
          </cell>
          <cell r="F87">
            <v>85.121700000000004</v>
          </cell>
          <cell r="G87">
            <v>87.164599999999993</v>
          </cell>
          <cell r="H87">
            <v>89.256600000000006</v>
          </cell>
          <cell r="I87">
            <v>91.398799999999994</v>
          </cell>
          <cell r="J87">
            <v>93.592399999999998</v>
          </cell>
          <cell r="K87">
            <v>95.8386</v>
          </cell>
        </row>
        <row r="88">
          <cell r="A88">
            <v>95</v>
          </cell>
          <cell r="B88">
            <v>77.423400000000001</v>
          </cell>
          <cell r="C88">
            <v>81.178399999999996</v>
          </cell>
          <cell r="D88">
            <v>83.1267</v>
          </cell>
          <cell r="E88">
            <v>85.121700000000004</v>
          </cell>
          <cell r="F88">
            <v>87.164599999999993</v>
          </cell>
          <cell r="G88">
            <v>89.256600000000006</v>
          </cell>
          <cell r="H88">
            <v>91.398799999999994</v>
          </cell>
          <cell r="I88">
            <v>93.592399999999998</v>
          </cell>
          <cell r="J88">
            <v>95.8386</v>
          </cell>
          <cell r="K88">
            <v>98.1387</v>
          </cell>
        </row>
        <row r="89">
          <cell r="A89">
            <v>96</v>
          </cell>
          <cell r="B89">
            <v>79.281599999999997</v>
          </cell>
          <cell r="C89">
            <v>83.126800000000003</v>
          </cell>
          <cell r="D89">
            <v>85.121799999999993</v>
          </cell>
          <cell r="E89">
            <v>87.164699999999996</v>
          </cell>
          <cell r="F89">
            <v>89.256699999999995</v>
          </cell>
          <cell r="G89">
            <v>91.398899999999998</v>
          </cell>
          <cell r="H89">
            <v>93.592500000000001</v>
          </cell>
          <cell r="I89">
            <v>95.838700000000003</v>
          </cell>
          <cell r="J89">
            <v>98.138800000000003</v>
          </cell>
          <cell r="K89">
            <v>100.4941</v>
          </cell>
        </row>
        <row r="90">
          <cell r="A90">
            <v>97</v>
          </cell>
          <cell r="B90">
            <v>81.184399999999997</v>
          </cell>
          <cell r="C90">
            <v>85.121799999999993</v>
          </cell>
          <cell r="D90">
            <v>87.164699999999996</v>
          </cell>
          <cell r="E90">
            <v>89.256699999999995</v>
          </cell>
          <cell r="F90">
            <v>91.398899999999998</v>
          </cell>
          <cell r="G90">
            <v>93.592500000000001</v>
          </cell>
          <cell r="H90">
            <v>95.838700000000003</v>
          </cell>
          <cell r="I90">
            <v>98.138800000000003</v>
          </cell>
          <cell r="J90">
            <v>100.4941</v>
          </cell>
          <cell r="K90">
            <v>102.90600000000001</v>
          </cell>
        </row>
        <row r="91">
          <cell r="A91">
            <v>98</v>
          </cell>
          <cell r="B91">
            <v>83.132800000000003</v>
          </cell>
          <cell r="C91">
            <v>87.164699999999996</v>
          </cell>
          <cell r="D91">
            <v>89.256699999999995</v>
          </cell>
          <cell r="E91">
            <v>91.398899999999998</v>
          </cell>
          <cell r="F91">
            <v>93.592500000000001</v>
          </cell>
          <cell r="G91">
            <v>95.838700000000003</v>
          </cell>
          <cell r="H91">
            <v>98.138800000000003</v>
          </cell>
          <cell r="I91">
            <v>100.4941</v>
          </cell>
          <cell r="J91">
            <v>102.90600000000001</v>
          </cell>
          <cell r="K91">
            <v>105.37569999999999</v>
          </cell>
        </row>
        <row r="92">
          <cell r="A92">
            <v>99</v>
          </cell>
          <cell r="B92">
            <v>85.128</v>
          </cell>
          <cell r="C92">
            <v>89.256699999999995</v>
          </cell>
          <cell r="D92">
            <v>91.398899999999998</v>
          </cell>
          <cell r="E92">
            <v>93.592500000000001</v>
          </cell>
          <cell r="F92">
            <v>95.838700000000003</v>
          </cell>
          <cell r="G92">
            <v>98.138800000000003</v>
          </cell>
          <cell r="H92">
            <v>100.4941</v>
          </cell>
          <cell r="I92">
            <v>102.90600000000001</v>
          </cell>
          <cell r="J92">
            <v>105.37569999999999</v>
          </cell>
          <cell r="K92">
            <v>107.90470000000001</v>
          </cell>
        </row>
        <row r="93">
          <cell r="A93">
            <v>100</v>
          </cell>
          <cell r="B93">
            <v>87.171099999999996</v>
          </cell>
          <cell r="C93">
            <v>91.398899999999998</v>
          </cell>
          <cell r="D93">
            <v>93.592500000000001</v>
          </cell>
          <cell r="E93">
            <v>95.838700000000003</v>
          </cell>
          <cell r="F93">
            <v>98.138800000000003</v>
          </cell>
          <cell r="G93">
            <v>100.4941</v>
          </cell>
          <cell r="H93">
            <v>102.90600000000001</v>
          </cell>
          <cell r="I93">
            <v>105.37569999999999</v>
          </cell>
          <cell r="J93">
            <v>107.90470000000001</v>
          </cell>
          <cell r="K93">
            <v>110.4944</v>
          </cell>
        </row>
        <row r="94">
          <cell r="A94">
            <v>101</v>
          </cell>
          <cell r="B94">
            <v>89.263199999999998</v>
          </cell>
          <cell r="C94">
            <v>93.592500000000001</v>
          </cell>
          <cell r="D94">
            <v>95.838700000000003</v>
          </cell>
          <cell r="E94">
            <v>98.138800000000003</v>
          </cell>
          <cell r="F94">
            <v>100.4941</v>
          </cell>
          <cell r="G94">
            <v>102.90600000000001</v>
          </cell>
          <cell r="H94">
            <v>105.37569999999999</v>
          </cell>
          <cell r="I94">
            <v>107.90470000000001</v>
          </cell>
          <cell r="J94">
            <v>110.4944</v>
          </cell>
          <cell r="K94">
            <v>113.1463</v>
          </cell>
        </row>
        <row r="95">
          <cell r="A95">
            <v>102</v>
          </cell>
          <cell r="B95">
            <v>91.405500000000004</v>
          </cell>
          <cell r="C95">
            <v>95.838700000000003</v>
          </cell>
          <cell r="D95">
            <v>98.138800000000003</v>
          </cell>
          <cell r="E95">
            <v>100.4941</v>
          </cell>
          <cell r="F95">
            <v>102.90600000000001</v>
          </cell>
          <cell r="G95">
            <v>105.37569999999999</v>
          </cell>
          <cell r="H95">
            <v>107.90470000000001</v>
          </cell>
          <cell r="I95">
            <v>110.4944</v>
          </cell>
          <cell r="J95">
            <v>113.1463</v>
          </cell>
          <cell r="K95">
            <v>115.8618</v>
          </cell>
        </row>
        <row r="96">
          <cell r="A96">
            <v>103</v>
          </cell>
          <cell r="B96">
            <v>93.599199999999996</v>
          </cell>
          <cell r="C96">
            <v>98.138800000000003</v>
          </cell>
          <cell r="D96">
            <v>100.4941</v>
          </cell>
          <cell r="E96">
            <v>102.90600000000001</v>
          </cell>
          <cell r="F96">
            <v>105.37569999999999</v>
          </cell>
          <cell r="G96">
            <v>107.90470000000001</v>
          </cell>
          <cell r="H96">
            <v>110.4944</v>
          </cell>
          <cell r="I96">
            <v>113.1463</v>
          </cell>
          <cell r="J96">
            <v>115.8618</v>
          </cell>
          <cell r="K96">
            <v>118.6425</v>
          </cell>
        </row>
        <row r="97">
          <cell r="A97">
            <v>104</v>
          </cell>
          <cell r="B97">
            <v>95.845600000000005</v>
          </cell>
          <cell r="C97">
            <v>100.4941</v>
          </cell>
          <cell r="D97">
            <v>102.90600000000001</v>
          </cell>
          <cell r="E97">
            <v>105.37569999999999</v>
          </cell>
          <cell r="F97">
            <v>107.90470000000001</v>
          </cell>
          <cell r="G97">
            <v>110.4944</v>
          </cell>
          <cell r="H97">
            <v>113.1463</v>
          </cell>
          <cell r="I97">
            <v>115.8618</v>
          </cell>
          <cell r="J97">
            <v>118.6425</v>
          </cell>
          <cell r="K97">
            <v>121.48990000000001</v>
          </cell>
        </row>
        <row r="98">
          <cell r="A98">
            <v>105</v>
          </cell>
          <cell r="B98">
            <v>98.145899999999997</v>
          </cell>
          <cell r="C98">
            <v>102.90600000000001</v>
          </cell>
          <cell r="D98">
            <v>105.37569999999999</v>
          </cell>
          <cell r="E98">
            <v>107.90470000000001</v>
          </cell>
          <cell r="F98">
            <v>110.4944</v>
          </cell>
          <cell r="G98">
            <v>113.1463</v>
          </cell>
          <cell r="H98">
            <v>115.8618</v>
          </cell>
          <cell r="I98">
            <v>118.6425</v>
          </cell>
          <cell r="J98">
            <v>121.48990000000001</v>
          </cell>
          <cell r="K98">
            <v>124.4057</v>
          </cell>
        </row>
        <row r="99">
          <cell r="A99">
            <v>106</v>
          </cell>
          <cell r="B99">
            <v>100.5014</v>
          </cell>
          <cell r="C99">
            <v>105.37569999999999</v>
          </cell>
          <cell r="D99">
            <v>107.90470000000001</v>
          </cell>
          <cell r="E99">
            <v>110.4944</v>
          </cell>
          <cell r="F99">
            <v>113.1463</v>
          </cell>
          <cell r="G99">
            <v>115.8618</v>
          </cell>
          <cell r="H99">
            <v>118.6425</v>
          </cell>
          <cell r="I99">
            <v>121.48990000000001</v>
          </cell>
          <cell r="J99">
            <v>124.4057</v>
          </cell>
          <cell r="K99">
            <v>127.3914</v>
          </cell>
        </row>
        <row r="100">
          <cell r="A100">
            <v>107</v>
          </cell>
          <cell r="B100">
            <v>102.9134</v>
          </cell>
          <cell r="C100">
            <v>107.90470000000001</v>
          </cell>
          <cell r="D100">
            <v>110.4944</v>
          </cell>
          <cell r="E100">
            <v>113.1463</v>
          </cell>
          <cell r="F100">
            <v>115.8618</v>
          </cell>
          <cell r="G100">
            <v>118.6425</v>
          </cell>
          <cell r="H100">
            <v>121.48990000000001</v>
          </cell>
          <cell r="I100">
            <v>124.4057</v>
          </cell>
          <cell r="J100">
            <v>127.3914</v>
          </cell>
          <cell r="K100">
            <v>130.44880000000001</v>
          </cell>
        </row>
        <row r="101">
          <cell r="A101">
            <v>108</v>
          </cell>
          <cell r="B101">
            <v>105.38330000000001</v>
          </cell>
          <cell r="C101">
            <v>110.4944</v>
          </cell>
          <cell r="D101">
            <v>113.1463</v>
          </cell>
          <cell r="E101">
            <v>115.8618</v>
          </cell>
          <cell r="F101">
            <v>118.6425</v>
          </cell>
          <cell r="G101">
            <v>121.48990000000001</v>
          </cell>
          <cell r="H101">
            <v>124.4057</v>
          </cell>
          <cell r="I101">
            <v>127.3914</v>
          </cell>
          <cell r="J101">
            <v>130.44880000000001</v>
          </cell>
          <cell r="K101">
            <v>133.5796</v>
          </cell>
        </row>
        <row r="102">
          <cell r="A102">
            <v>109</v>
          </cell>
          <cell r="B102">
            <v>107.91249999999999</v>
          </cell>
          <cell r="C102">
            <v>113.1463</v>
          </cell>
          <cell r="D102">
            <v>115.8618</v>
          </cell>
          <cell r="E102">
            <v>118.6425</v>
          </cell>
          <cell r="F102">
            <v>121.48990000000001</v>
          </cell>
          <cell r="G102">
            <v>124.4057</v>
          </cell>
          <cell r="H102">
            <v>127.3914</v>
          </cell>
          <cell r="I102">
            <v>130.44880000000001</v>
          </cell>
          <cell r="J102">
            <v>133.5796</v>
          </cell>
          <cell r="K102">
            <v>136.78550000000001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 xml:space="preserve">8. Request CIO exception for new server </v>
          </cell>
        </row>
        <row r="16">
          <cell r="B16" t="str">
            <v xml:space="preserve">9. </v>
          </cell>
        </row>
        <row r="17">
          <cell r="B17" t="str">
            <v xml:space="preserve">10. </v>
          </cell>
        </row>
        <row r="18">
          <cell r="B18" t="str">
            <v xml:space="preserve">11. </v>
          </cell>
        </row>
        <row r="19">
          <cell r="B19" t="str">
            <v>12.</v>
          </cell>
        </row>
        <row r="20">
          <cell r="B20" t="str">
            <v>13</v>
          </cell>
        </row>
        <row r="21">
          <cell r="B21" t="str">
            <v xml:space="preserve">14. </v>
          </cell>
        </row>
        <row r="22">
          <cell r="B22" t="str">
            <v xml:space="preserve">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16.899999999999999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154.19999999999999</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10.199999999999999</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18.850000000000001</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1.1000000000000001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 xml:space="preserve">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597.70000000000005</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588.54999999999995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2.0099999999999998</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5.4552981543469548E-2</v>
          </cell>
          <cell r="I4">
            <v>36153002.680000007</v>
          </cell>
          <cell r="J4">
            <v>0</v>
          </cell>
          <cell r="K4">
            <v>36153002.680000007</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7.07788986275808E-2</v>
          </cell>
          <cell r="I5">
            <v>13523784.209999999</v>
          </cell>
          <cell r="J5">
            <v>-27516</v>
          </cell>
          <cell r="K5">
            <v>13496268.209999999</v>
          </cell>
          <cell r="L5">
            <v>4.9526684575430718E-2</v>
          </cell>
          <cell r="M5">
            <v>16669255.810000001</v>
          </cell>
          <cell r="N5">
            <v>-272140</v>
          </cell>
          <cell r="O5">
            <v>16397115.810000001</v>
          </cell>
          <cell r="P5">
            <v>4.9025461714131024E-2</v>
          </cell>
        </row>
        <row r="6">
          <cell r="B6" t="str">
            <v>000001060</v>
          </cell>
          <cell r="C6" t="str">
            <v>VETERANS SERVICES</v>
          </cell>
          <cell r="D6" t="str">
            <v>0480</v>
          </cell>
          <cell r="E6">
            <v>420998.58</v>
          </cell>
          <cell r="F6">
            <v>0</v>
          </cell>
          <cell r="G6">
            <v>420998.58</v>
          </cell>
          <cell r="H6">
            <v>2.065264495298335E-2</v>
          </cell>
          <cell r="I6">
            <v>1117001.29</v>
          </cell>
          <cell r="J6">
            <v>0</v>
          </cell>
          <cell r="K6">
            <v>1117001.29</v>
          </cell>
          <cell r="L6">
            <v>4.0990123861934739E-3</v>
          </cell>
          <cell r="M6">
            <v>2540869.67</v>
          </cell>
          <cell r="N6">
            <v>0</v>
          </cell>
          <cell r="O6">
            <v>2540869.67</v>
          </cell>
          <cell r="P6">
            <v>7.5969036366269173E-3</v>
          </cell>
        </row>
        <row r="7">
          <cell r="B7" t="str">
            <v>000001070</v>
          </cell>
          <cell r="C7" t="str">
            <v>DEVELOPMENTL DISABILITIES</v>
          </cell>
          <cell r="D7" t="str">
            <v>0920</v>
          </cell>
          <cell r="E7">
            <v>1254265.79</v>
          </cell>
          <cell r="F7">
            <v>0</v>
          </cell>
          <cell r="G7">
            <v>1254265.79</v>
          </cell>
          <cell r="H7">
            <v>6.1529675557440537E-2</v>
          </cell>
          <cell r="I7">
            <v>20469914.860000003</v>
          </cell>
          <cell r="J7">
            <v>0</v>
          </cell>
          <cell r="K7">
            <v>20469914.860000003</v>
          </cell>
          <cell r="L7">
            <v>7.511758071064166E-2</v>
          </cell>
          <cell r="M7">
            <v>23271204.09</v>
          </cell>
          <cell r="N7">
            <v>0</v>
          </cell>
          <cell r="O7">
            <v>23271204.09</v>
          </cell>
          <cell r="P7">
            <v>6.9578183039985753E-2</v>
          </cell>
        </row>
        <row r="8">
          <cell r="B8" t="str">
            <v>000001120</v>
          </cell>
          <cell r="C8" t="str">
            <v>MENTAL HEALTH</v>
          </cell>
          <cell r="D8" t="str">
            <v>0924</v>
          </cell>
          <cell r="E8">
            <v>5831171.1699999999</v>
          </cell>
          <cell r="F8">
            <v>142275.51999999999</v>
          </cell>
          <cell r="G8">
            <v>5973446.6899999995</v>
          </cell>
          <cell r="H8">
            <v>0.2930353675638136</v>
          </cell>
          <cell r="I8">
            <v>90166696.709999964</v>
          </cell>
          <cell r="J8">
            <v>119252.83</v>
          </cell>
          <cell r="K8">
            <v>90285949.539999962</v>
          </cell>
          <cell r="L8">
            <v>0.33131853004726503</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3.8368132455950679E-2</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4.0900714509654323E-2</v>
          </cell>
          <cell r="I10">
            <v>837232.09</v>
          </cell>
          <cell r="J10">
            <v>5923330.9100000001</v>
          </cell>
          <cell r="K10">
            <v>6760563</v>
          </cell>
          <cell r="L10">
            <v>2.480895207797057E-2</v>
          </cell>
          <cell r="M10">
            <v>2261962.81</v>
          </cell>
          <cell r="N10">
            <v>6094478.1899999995</v>
          </cell>
          <cell r="O10">
            <v>8356441</v>
          </cell>
          <cell r="P10">
            <v>2.4984782876391404E-2</v>
          </cell>
        </row>
        <row r="11">
          <cell r="B11" t="str">
            <v>000001142</v>
          </cell>
          <cell r="C11" t="str">
            <v>HUMAN SERVICES LEVY</v>
          </cell>
          <cell r="D11" t="str">
            <v>0118</v>
          </cell>
          <cell r="E11">
            <v>76432.289999999994</v>
          </cell>
          <cell r="F11">
            <v>234984.71000000002</v>
          </cell>
          <cell r="G11">
            <v>311417</v>
          </cell>
          <cell r="H11">
            <v>1.5276974885101074E-2</v>
          </cell>
          <cell r="I11">
            <v>115193.74</v>
          </cell>
          <cell r="J11">
            <v>7331663.2599999998</v>
          </cell>
          <cell r="K11">
            <v>7446857</v>
          </cell>
          <cell r="L11">
            <v>2.7327416140416071E-2</v>
          </cell>
          <cell r="M11">
            <v>612342.43999999994</v>
          </cell>
          <cell r="N11">
            <v>7574425.5600000005</v>
          </cell>
          <cell r="O11">
            <v>8186768</v>
          </cell>
          <cell r="P11">
            <v>2.4477480417726769E-2</v>
          </cell>
        </row>
        <row r="12">
          <cell r="B12" t="str">
            <v>000001260</v>
          </cell>
          <cell r="C12" t="str">
            <v>DCHS-DASAS</v>
          </cell>
          <cell r="D12" t="str">
            <v>0960</v>
          </cell>
          <cell r="E12">
            <v>2360154.66</v>
          </cell>
          <cell r="F12">
            <v>0</v>
          </cell>
          <cell r="G12">
            <v>2360154.66</v>
          </cell>
          <cell r="H12">
            <v>0.11578052407471097</v>
          </cell>
          <cell r="I12">
            <v>17975326.960000001</v>
          </cell>
          <cell r="J12">
            <v>0</v>
          </cell>
          <cell r="K12">
            <v>17975326.960000001</v>
          </cell>
          <cell r="L12">
            <v>6.5963297011874963E-2</v>
          </cell>
          <cell r="M12">
            <v>24211046.589999963</v>
          </cell>
          <cell r="N12">
            <v>0</v>
          </cell>
          <cell r="O12">
            <v>24211046.589999963</v>
          </cell>
          <cell r="P12">
            <v>7.2388202377225611E-2</v>
          </cell>
        </row>
        <row r="13">
          <cell r="B13" t="str">
            <v>000002140</v>
          </cell>
          <cell r="C13" t="str">
            <v>HUMAN SERVICES/214 GRANTS</v>
          </cell>
          <cell r="D13" t="str">
            <v>0924</v>
          </cell>
          <cell r="E13">
            <v>142275.51999999999</v>
          </cell>
          <cell r="F13">
            <v>-142275.51999999999</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1.5475991507223072E-3</v>
          </cell>
          <cell r="I15">
            <v>591000.9</v>
          </cell>
          <cell r="J15">
            <v>0</v>
          </cell>
          <cell r="K15">
            <v>591000.9</v>
          </cell>
          <cell r="L15">
            <v>2.1687710041512044E-3</v>
          </cell>
          <cell r="M15">
            <v>643172.32999999996</v>
          </cell>
          <cell r="N15">
            <v>0</v>
          </cell>
          <cell r="O15">
            <v>643172.32999999996</v>
          </cell>
          <cell r="P15">
            <v>1.9230101687013358E-3</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2.1538977347015892E-3</v>
          </cell>
          <cell r="M16">
            <v>5184859.76</v>
          </cell>
          <cell r="N16">
            <v>0</v>
          </cell>
          <cell r="O16">
            <v>5184859.76</v>
          </cell>
          <cell r="P16">
            <v>1.5502125288521613E-2</v>
          </cell>
        </row>
        <row r="17">
          <cell r="B17" t="str">
            <v>000002241</v>
          </cell>
          <cell r="C17" t="str">
            <v>DISPLACED WKR PROG ADMIN</v>
          </cell>
          <cell r="D17" t="str">
            <v>0940</v>
          </cell>
          <cell r="E17">
            <v>1602883.62</v>
          </cell>
          <cell r="F17">
            <v>0</v>
          </cell>
          <cell r="G17">
            <v>1602883.62</v>
          </cell>
          <cell r="H17">
            <v>7.8631586607281867E-2</v>
          </cell>
          <cell r="I17">
            <v>123612.34</v>
          </cell>
          <cell r="J17">
            <v>0</v>
          </cell>
          <cell r="K17">
            <v>123612.34</v>
          </cell>
          <cell r="L17">
            <v>4.5361497545482599E-4</v>
          </cell>
          <cell r="M17">
            <v>3662389.17</v>
          </cell>
          <cell r="N17">
            <v>0</v>
          </cell>
          <cell r="O17">
            <v>3662389.17</v>
          </cell>
          <cell r="P17">
            <v>1.0950115990922131E-2</v>
          </cell>
        </row>
        <row r="18">
          <cell r="B18" t="str">
            <v>000002460</v>
          </cell>
          <cell r="C18" t="str">
            <v>CTED</v>
          </cell>
          <cell r="D18" t="str">
            <v>0386</v>
          </cell>
          <cell r="E18">
            <v>0</v>
          </cell>
          <cell r="F18">
            <v>0</v>
          </cell>
          <cell r="G18">
            <v>0</v>
          </cell>
          <cell r="H18">
            <v>0</v>
          </cell>
          <cell r="I18">
            <v>1140101.0900000001</v>
          </cell>
          <cell r="J18">
            <v>0</v>
          </cell>
          <cell r="K18">
            <v>1140101.0900000001</v>
          </cell>
          <cell r="L18">
            <v>4.183780745161611E-3</v>
          </cell>
          <cell r="M18">
            <v>1201754.2</v>
          </cell>
          <cell r="N18">
            <v>0</v>
          </cell>
          <cell r="O18">
            <v>1201754.2</v>
          </cell>
          <cell r="P18">
            <v>3.5931047389422661E-3</v>
          </cell>
        </row>
        <row r="19">
          <cell r="C19" t="str">
            <v>DD HOUSING</v>
          </cell>
          <cell r="D19" t="str">
            <v>0402</v>
          </cell>
          <cell r="E19">
            <v>32490.31</v>
          </cell>
          <cell r="F19">
            <v>0</v>
          </cell>
          <cell r="G19">
            <v>32490.31</v>
          </cell>
          <cell r="H19">
            <v>1.5938553446958525E-3</v>
          </cell>
          <cell r="I19">
            <v>1309.9000000000001</v>
          </cell>
          <cell r="J19">
            <v>0</v>
          </cell>
          <cell r="K19">
            <v>1309.9000000000001</v>
          </cell>
          <cell r="L19">
            <v>4.8068846229128627E-6</v>
          </cell>
          <cell r="M19">
            <v>92496.91</v>
          </cell>
          <cell r="N19">
            <v>0</v>
          </cell>
          <cell r="O19">
            <v>92496.91</v>
          </cell>
          <cell r="P19">
            <v>2.7655496078858414E-4</v>
          </cell>
        </row>
        <row r="20">
          <cell r="C20" t="str">
            <v>FED HOUSING &amp; COMM DVLPT</v>
          </cell>
          <cell r="D20" t="str">
            <v>0356</v>
          </cell>
          <cell r="E20">
            <v>0</v>
          </cell>
          <cell r="F20">
            <v>0</v>
          </cell>
          <cell r="G20">
            <v>0</v>
          </cell>
          <cell r="H20">
            <v>0</v>
          </cell>
          <cell r="I20">
            <v>5879254.2199999997</v>
          </cell>
          <cell r="J20">
            <v>0</v>
          </cell>
          <cell r="K20">
            <v>5879254.2199999997</v>
          </cell>
          <cell r="L20">
            <v>2.1574850526233723E-2</v>
          </cell>
          <cell r="M20">
            <v>6287767.0200000005</v>
          </cell>
          <cell r="N20">
            <v>0</v>
          </cell>
          <cell r="O20">
            <v>6287767.0200000005</v>
          </cell>
          <cell r="P20">
            <v>1.8799689218416623E-2</v>
          </cell>
        </row>
        <row r="21">
          <cell r="C21" t="str">
            <v>FEDERAL HC&amp;D BUDGET</v>
          </cell>
          <cell r="D21" t="str">
            <v>0350</v>
          </cell>
          <cell r="E21">
            <v>1643112.79</v>
          </cell>
          <cell r="F21">
            <v>0</v>
          </cell>
          <cell r="G21">
            <v>1643112.79</v>
          </cell>
          <cell r="H21">
            <v>8.0605082016133853E-2</v>
          </cell>
          <cell r="I21">
            <v>0</v>
          </cell>
          <cell r="J21">
            <v>0</v>
          </cell>
          <cell r="K21">
            <v>0</v>
          </cell>
          <cell r="L21">
            <v>0</v>
          </cell>
          <cell r="M21">
            <v>2448.9299999999348</v>
          </cell>
          <cell r="N21">
            <v>0</v>
          </cell>
          <cell r="O21">
            <v>2448.9299999999348</v>
          </cell>
          <cell r="P21">
            <v>7.3220147583737591E-6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7.5208170394407646E-4</v>
          </cell>
          <cell r="M23">
            <v>214978.01</v>
          </cell>
          <cell r="N23">
            <v>0</v>
          </cell>
          <cell r="O23">
            <v>214978.01</v>
          </cell>
          <cell r="P23">
            <v>6.4275914866732142E-4</v>
          </cell>
        </row>
        <row r="24">
          <cell r="C24" t="str">
            <v>MCKINNEY CONTINUUM CARE</v>
          </cell>
          <cell r="D24" t="str">
            <v>0399</v>
          </cell>
          <cell r="E24">
            <v>0</v>
          </cell>
          <cell r="F24">
            <v>0</v>
          </cell>
          <cell r="G24">
            <v>0</v>
          </cell>
          <cell r="H24">
            <v>0</v>
          </cell>
          <cell r="I24">
            <v>935268.79</v>
          </cell>
          <cell r="J24">
            <v>0</v>
          </cell>
          <cell r="K24">
            <v>935268.79</v>
          </cell>
          <cell r="L24">
            <v>3.4321163179947471E-3</v>
          </cell>
          <cell r="M24">
            <v>943104.62</v>
          </cell>
          <cell r="N24">
            <v>0</v>
          </cell>
          <cell r="O24">
            <v>943104.62</v>
          </cell>
          <cell r="P24">
            <v>2.8197726951487627E-3</v>
          </cell>
        </row>
        <row r="25">
          <cell r="C25" t="str">
            <v>MWB LOANS</v>
          </cell>
          <cell r="D25" t="str">
            <v>0397</v>
          </cell>
          <cell r="E25">
            <v>0</v>
          </cell>
          <cell r="F25">
            <v>0</v>
          </cell>
          <cell r="G25">
            <v>0</v>
          </cell>
          <cell r="H25">
            <v>0</v>
          </cell>
          <cell r="I25">
            <v>6979.08</v>
          </cell>
          <cell r="J25">
            <v>0</v>
          </cell>
          <cell r="K25">
            <v>6979.08</v>
          </cell>
          <cell r="L25">
            <v>2.5610834669882205E-5</v>
          </cell>
          <cell r="M25">
            <v>6979.08</v>
          </cell>
          <cell r="N25">
            <v>0</v>
          </cell>
          <cell r="O25">
            <v>6979.08</v>
          </cell>
          <cell r="P25">
            <v>2.0866634309626037E-5</v>
          </cell>
        </row>
        <row r="26">
          <cell r="C26" t="str">
            <v>PLANNING &amp; COMM DEV-CDBG</v>
          </cell>
          <cell r="D26" t="str">
            <v>0390</v>
          </cell>
          <cell r="E26">
            <v>191601.17</v>
          </cell>
          <cell r="F26">
            <v>0</v>
          </cell>
          <cell r="G26">
            <v>191601.17</v>
          </cell>
          <cell r="H26">
            <v>9.3992500796230838E-3</v>
          </cell>
          <cell r="I26">
            <v>5366645.51</v>
          </cell>
          <cell r="J26">
            <v>0</v>
          </cell>
          <cell r="K26">
            <v>5366645.51</v>
          </cell>
          <cell r="L26">
            <v>1.9693752025836595E-2</v>
          </cell>
          <cell r="M26">
            <v>7414494.3600000003</v>
          </cell>
          <cell r="N26">
            <v>0</v>
          </cell>
          <cell r="O26">
            <v>7414494.3600000003</v>
          </cell>
          <cell r="P26">
            <v>2.2168472406234742E-2</v>
          </cell>
        </row>
        <row r="27">
          <cell r="C27" t="str">
            <v>SHELTER PLUS CARE</v>
          </cell>
          <cell r="D27" t="str">
            <v>0388</v>
          </cell>
          <cell r="E27">
            <v>0</v>
          </cell>
          <cell r="F27">
            <v>0</v>
          </cell>
          <cell r="G27">
            <v>0</v>
          </cell>
          <cell r="H27">
            <v>0</v>
          </cell>
          <cell r="I27">
            <v>4218328.2</v>
          </cell>
          <cell r="J27">
            <v>0</v>
          </cell>
          <cell r="K27">
            <v>4218328.2</v>
          </cell>
          <cell r="L27">
            <v>1.5479820565676537E-2</v>
          </cell>
          <cell r="M27">
            <v>4204609.2300000004</v>
          </cell>
          <cell r="N27">
            <v>0</v>
          </cell>
          <cell r="O27">
            <v>4204609.2300000004</v>
          </cell>
          <cell r="P27">
            <v>1.257129065969846E-2</v>
          </cell>
        </row>
        <row r="28">
          <cell r="C28" t="str">
            <v>Subtotal FHCD (000002460)</v>
          </cell>
          <cell r="D28" t="str">
            <v>0350</v>
          </cell>
          <cell r="E28">
            <v>1867204.27</v>
          </cell>
          <cell r="F28">
            <v>0</v>
          </cell>
          <cell r="G28">
            <v>1867204.27</v>
          </cell>
          <cell r="H28">
            <v>9.1598187440452783E-2</v>
          </cell>
          <cell r="I28">
            <v>17752832.800000001</v>
          </cell>
          <cell r="J28">
            <v>0</v>
          </cell>
          <cell r="K28">
            <v>17752832.800000001</v>
          </cell>
          <cell r="L28">
            <v>6.514681960414008E-2</v>
          </cell>
          <cell r="M28">
            <v>20368632.359999999</v>
          </cell>
          <cell r="N28">
            <v>0</v>
          </cell>
          <cell r="O28">
            <v>20368632.359999999</v>
          </cell>
          <cell r="P28">
            <v>6.089983247696476E-2</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2.8629745402310825E-2</v>
          </cell>
          <cell r="M29">
            <v>8915004.5300000031</v>
          </cell>
          <cell r="N29">
            <v>0</v>
          </cell>
          <cell r="O29">
            <v>8915004.5300000031</v>
          </cell>
          <cell r="P29">
            <v>2.6654822612173754E-2</v>
          </cell>
        </row>
        <row r="30">
          <cell r="B30" t="str">
            <v>000003221</v>
          </cell>
          <cell r="C30" t="str">
            <v>HOMELESS HOUSING</v>
          </cell>
          <cell r="D30" t="str">
            <v>0322</v>
          </cell>
          <cell r="E30">
            <v>13447</v>
          </cell>
          <cell r="F30">
            <v>0</v>
          </cell>
          <cell r="G30">
            <v>13447</v>
          </cell>
          <cell r="H30">
            <v>6.5966045938389405E-4</v>
          </cell>
          <cell r="I30">
            <v>1501497.47</v>
          </cell>
          <cell r="J30">
            <v>0</v>
          </cell>
          <cell r="K30">
            <v>1501497.47</v>
          </cell>
          <cell r="L30">
            <v>5.5099817542450316E-3</v>
          </cell>
          <cell r="M30">
            <v>1723644.85</v>
          </cell>
          <cell r="N30">
            <v>0</v>
          </cell>
          <cell r="O30">
            <v>1723644.85</v>
          </cell>
          <cell r="P30">
            <v>5.1534968455183528E-3</v>
          </cell>
        </row>
        <row r="31">
          <cell r="C31" t="str">
            <v>HOMELESS HSG-2163-5%</v>
          </cell>
          <cell r="D31" t="str">
            <v>0522</v>
          </cell>
          <cell r="E31">
            <v>19302.36</v>
          </cell>
          <cell r="F31">
            <v>0</v>
          </cell>
          <cell r="G31">
            <v>19302.36</v>
          </cell>
          <cell r="H31">
            <v>9.4690292740338381E-4</v>
          </cell>
          <cell r="I31">
            <v>117766.29</v>
          </cell>
          <cell r="J31">
            <v>0</v>
          </cell>
          <cell r="K31">
            <v>117766.29</v>
          </cell>
          <cell r="L31">
            <v>4.3216197305023042E-4</v>
          </cell>
          <cell r="M31">
            <v>164375.41</v>
          </cell>
          <cell r="N31">
            <v>0</v>
          </cell>
          <cell r="O31">
            <v>164375.41</v>
          </cell>
          <cell r="P31">
            <v>4.914632831211058E-4</v>
          </cell>
        </row>
        <row r="32">
          <cell r="B32" t="str">
            <v>000000015</v>
          </cell>
          <cell r="C32" t="str">
            <v>UAC (6576)</v>
          </cell>
          <cell r="D32" t="str">
            <v>0681</v>
          </cell>
          <cell r="E32">
            <v>0</v>
          </cell>
          <cell r="F32">
            <v>149539</v>
          </cell>
          <cell r="G32">
            <v>149539</v>
          </cell>
          <cell r="H32">
            <v>7.3358344192614071E-3</v>
          </cell>
          <cell r="I32">
            <v>0</v>
          </cell>
          <cell r="J32">
            <v>27516</v>
          </cell>
          <cell r="K32">
            <v>27516</v>
          </cell>
          <cell r="L32">
            <v>1.0097430130855052E-4</v>
          </cell>
          <cell r="M32">
            <v>0</v>
          </cell>
          <cell r="N32">
            <v>272140</v>
          </cell>
          <cell r="O32">
            <v>272140</v>
          </cell>
          <cell r="P32">
            <v>8.136668244269488E-4</v>
          </cell>
        </row>
        <row r="33">
          <cell r="C33" t="str">
            <v>Total Salaries</v>
          </cell>
          <cell r="E33">
            <v>19577557.379999999</v>
          </cell>
          <cell r="F33">
            <v>807172.08000000007</v>
          </cell>
          <cell r="G33">
            <v>20384729.460000001</v>
          </cell>
          <cell r="H33">
            <v>1</v>
          </cell>
          <cell r="I33">
            <v>259249986.24000001</v>
          </cell>
          <cell r="J33">
            <v>13254994.17</v>
          </cell>
          <cell r="K33">
            <v>272504980.41000003</v>
          </cell>
          <cell r="L33">
            <v>0.99999999999999956</v>
          </cell>
          <cell r="M33">
            <v>320792317.75999999</v>
          </cell>
          <cell r="N33">
            <v>13668903.75</v>
          </cell>
          <cell r="O33">
            <v>334461221.50999999</v>
          </cell>
          <cell r="P33">
            <v>0.99999999999999967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 xml:space="preserve">Assessment </v>
          </cell>
        </row>
        <row r="57">
          <cell r="A57" t="str">
            <v>Case Management</v>
          </cell>
        </row>
        <row r="58">
          <cell r="A58" t="str">
            <v xml:space="preserve">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 xml:space="preserve">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3"/>
  <sheetViews>
    <sheetView showGridLines="0" tabSelected="1" zoomScale="120" zoomScaleNormal="120" workbookViewId="0">
      <selection activeCell="B58" sqref="B58"/>
    </sheetView>
  </sheetViews>
  <sheetFormatPr defaultRowHeight="15" outlineLevelCol="1" x14ac:dyDescent="0.25"/>
  <cols>
    <col min="1" max="1" width="38" style="83" customWidth="1"/>
    <col min="2" max="2" width="15.7109375" style="83" bestFit="1" customWidth="1"/>
    <col min="3" max="3" width="15.7109375" style="83" customWidth="1"/>
    <col min="4" max="4" width="17" style="83" hidden="1" customWidth="1"/>
    <col min="5" max="5" width="16.85546875" style="83" hidden="1" customWidth="1"/>
    <col min="6" max="8" width="15.7109375" style="83" customWidth="1"/>
    <col min="9" max="9" width="2.28515625" style="83" customWidth="1"/>
    <col min="10" max="11" width="15.7109375" style="83" hidden="1" customWidth="1" outlineLevel="1"/>
    <col min="12" max="12" width="1.85546875" style="83" hidden="1" customWidth="1" outlineLevel="1"/>
    <col min="13" max="14" width="15.7109375" style="83" hidden="1" customWidth="1" outlineLevel="1"/>
    <col min="15" max="15" width="20.28515625" style="83" customWidth="1" collapsed="1"/>
    <col min="16" max="16" width="81.140625" style="83" bestFit="1" customWidth="1"/>
    <col min="17" max="16384" width="9.140625" style="83"/>
  </cols>
  <sheetData>
    <row r="1" spans="1:19" s="3" customFormat="1" ht="15.75" x14ac:dyDescent="0.25">
      <c r="A1" s="122" t="s">
        <v>62</v>
      </c>
      <c r="B1" s="122"/>
      <c r="C1" s="122"/>
      <c r="D1" s="122"/>
      <c r="E1" s="122"/>
      <c r="F1" s="122"/>
      <c r="G1" s="122"/>
      <c r="H1" s="122"/>
      <c r="I1" s="1"/>
      <c r="J1" s="2"/>
      <c r="K1" s="2"/>
      <c r="L1" s="2"/>
      <c r="M1" s="2"/>
      <c r="N1" s="2"/>
    </row>
    <row r="2" spans="1:19" s="3" customFormat="1" ht="31.5" customHeight="1" x14ac:dyDescent="0.25">
      <c r="A2" s="123" t="s">
        <v>0</v>
      </c>
      <c r="B2" s="122"/>
      <c r="C2" s="122"/>
      <c r="D2" s="122"/>
      <c r="E2" s="122"/>
      <c r="F2" s="122"/>
      <c r="G2" s="122"/>
      <c r="H2" s="122"/>
      <c r="I2" s="1"/>
      <c r="J2" s="124"/>
      <c r="K2" s="124"/>
      <c r="L2" s="124"/>
      <c r="M2" s="124"/>
      <c r="N2" s="124"/>
      <c r="O2" s="4"/>
      <c r="P2" s="4"/>
      <c r="Q2" s="4"/>
      <c r="R2" s="4"/>
      <c r="S2" s="4"/>
    </row>
    <row r="3" spans="1:19" s="3" customFormat="1" ht="15.75" x14ac:dyDescent="0.25">
      <c r="A3" s="5"/>
      <c r="B3" s="5"/>
      <c r="C3" s="5"/>
      <c r="D3" s="5"/>
      <c r="E3" s="5"/>
      <c r="F3" s="5"/>
      <c r="G3" s="5"/>
      <c r="H3" s="5"/>
      <c r="I3" s="1"/>
      <c r="J3" s="125" t="s">
        <v>1</v>
      </c>
      <c r="K3" s="126"/>
      <c r="L3" s="126"/>
      <c r="M3" s="126"/>
      <c r="N3" s="127"/>
      <c r="O3" s="4"/>
      <c r="P3" s="4"/>
      <c r="Q3" s="4"/>
      <c r="R3" s="4"/>
      <c r="S3" s="4"/>
    </row>
    <row r="4" spans="1:19" s="3" customFormat="1" ht="63" x14ac:dyDescent="0.25">
      <c r="A4" s="6" t="s">
        <v>2</v>
      </c>
      <c r="B4" s="7" t="s">
        <v>3</v>
      </c>
      <c r="C4" s="8" t="s">
        <v>4</v>
      </c>
      <c r="D4" s="9" t="s">
        <v>5</v>
      </c>
      <c r="E4" s="9" t="s">
        <v>6</v>
      </c>
      <c r="F4" s="8" t="s">
        <v>44</v>
      </c>
      <c r="G4" s="8" t="s">
        <v>45</v>
      </c>
      <c r="H4" s="8" t="s">
        <v>46</v>
      </c>
      <c r="I4" s="1"/>
      <c r="J4" s="10" t="s">
        <v>7</v>
      </c>
      <c r="K4" s="11" t="s">
        <v>8</v>
      </c>
      <c r="L4" s="2"/>
      <c r="M4" s="10" t="s">
        <v>9</v>
      </c>
      <c r="N4" s="12" t="s">
        <v>10</v>
      </c>
    </row>
    <row r="5" spans="1:19" s="3" customFormat="1" ht="15.75" x14ac:dyDescent="0.25">
      <c r="A5" s="13" t="s">
        <v>11</v>
      </c>
      <c r="B5" s="14">
        <v>11950000</v>
      </c>
      <c r="C5" s="14">
        <v>7369842</v>
      </c>
      <c r="D5" s="15">
        <f>B31</f>
        <v>12699665.669999998</v>
      </c>
      <c r="E5" s="15">
        <f>B31</f>
        <v>12699665.669999998</v>
      </c>
      <c r="F5" s="16">
        <f>B31</f>
        <v>12699665.669999998</v>
      </c>
      <c r="G5" s="16">
        <f>F31+3</f>
        <v>3819427.6686578989</v>
      </c>
      <c r="H5" s="16">
        <f>G31</f>
        <v>5807701.6337355934</v>
      </c>
      <c r="I5" s="1"/>
      <c r="J5" s="17">
        <f>E5-D5</f>
        <v>0</v>
      </c>
      <c r="K5" s="18">
        <f>IFERROR(E5/D5,"")</f>
        <v>1</v>
      </c>
      <c r="L5" s="2"/>
      <c r="M5" s="17">
        <f>F5-D5</f>
        <v>0</v>
      </c>
      <c r="N5" s="18">
        <f>IFERROR(F5/D5,"")</f>
        <v>1</v>
      </c>
      <c r="O5" s="19"/>
    </row>
    <row r="6" spans="1:19" s="3" customFormat="1" ht="15.75" x14ac:dyDescent="0.25">
      <c r="A6" s="20" t="s">
        <v>12</v>
      </c>
      <c r="B6" s="21"/>
      <c r="C6" s="21"/>
      <c r="D6" s="22"/>
      <c r="E6" s="22"/>
      <c r="F6" s="23"/>
      <c r="G6" s="23"/>
      <c r="H6" s="23"/>
      <c r="I6" s="1"/>
      <c r="J6" s="17"/>
      <c r="K6" s="24" t="str">
        <f t="shared" ref="K6:K44" si="0">IFERROR(E6/D6,"")</f>
        <v/>
      </c>
      <c r="L6" s="2"/>
      <c r="M6" s="17"/>
      <c r="N6" s="24" t="str">
        <f t="shared" ref="N6:N44" si="1">IFERROR(F6/D6,"")</f>
        <v/>
      </c>
    </row>
    <row r="7" spans="1:19" s="3" customFormat="1" ht="15.75" x14ac:dyDescent="0.25">
      <c r="A7" s="25" t="s">
        <v>13</v>
      </c>
      <c r="B7" s="26">
        <v>1747357.6399999987</v>
      </c>
      <c r="C7" s="26">
        <v>2288844</v>
      </c>
      <c r="D7" s="27">
        <v>2288844</v>
      </c>
      <c r="E7" s="28"/>
      <c r="F7" s="29">
        <v>2288844</v>
      </c>
      <c r="G7" s="29">
        <v>2392871.9597999998</v>
      </c>
      <c r="H7" s="29">
        <v>2538597.8621518202</v>
      </c>
      <c r="I7" s="2"/>
      <c r="J7" s="30">
        <f>E7-D7</f>
        <v>-2288844</v>
      </c>
      <c r="K7" s="31">
        <f>IFERROR(E7/D7,"")</f>
        <v>0</v>
      </c>
      <c r="L7" s="2"/>
      <c r="M7" s="30">
        <f>F7-D7</f>
        <v>0</v>
      </c>
      <c r="N7" s="31">
        <f t="shared" si="1"/>
        <v>1</v>
      </c>
      <c r="O7" s="32"/>
      <c r="R7" s="32"/>
      <c r="S7" s="33"/>
    </row>
    <row r="8" spans="1:19" s="3" customFormat="1" ht="15.75" x14ac:dyDescent="0.25">
      <c r="A8" s="25" t="s">
        <v>14</v>
      </c>
      <c r="B8" s="26">
        <v>351885.31999999995</v>
      </c>
      <c r="C8" s="26">
        <v>231198.83865789557</v>
      </c>
      <c r="D8" s="27">
        <v>231198.83865789557</v>
      </c>
      <c r="E8" s="28"/>
      <c r="F8" s="29">
        <v>231198.83865789557</v>
      </c>
      <c r="G8" s="29">
        <v>276839.60640269698</v>
      </c>
      <c r="H8" s="29">
        <v>418837.63694022072</v>
      </c>
      <c r="I8" s="2"/>
      <c r="J8" s="30"/>
      <c r="K8" s="31"/>
      <c r="L8" s="2"/>
      <c r="M8" s="30"/>
      <c r="N8" s="31"/>
      <c r="O8" s="32"/>
      <c r="R8" s="32"/>
      <c r="S8" s="33"/>
    </row>
    <row r="9" spans="1:19" s="3" customFormat="1" ht="15.75" x14ac:dyDescent="0.25">
      <c r="A9" s="25" t="s">
        <v>15</v>
      </c>
      <c r="B9" s="26">
        <v>216519.28</v>
      </c>
      <c r="C9" s="26">
        <v>811715.15999999992</v>
      </c>
      <c r="D9" s="27">
        <v>811715.15999999992</v>
      </c>
      <c r="E9" s="28"/>
      <c r="F9" s="29">
        <v>811715.15999999992</v>
      </c>
      <c r="G9" s="29">
        <v>650196.84</v>
      </c>
      <c r="H9" s="29">
        <v>808510.32</v>
      </c>
      <c r="I9" s="2"/>
      <c r="J9" s="30"/>
      <c r="K9" s="31"/>
      <c r="L9" s="2"/>
      <c r="M9" s="30"/>
      <c r="N9" s="31"/>
      <c r="O9" s="32"/>
      <c r="R9" s="32"/>
      <c r="S9" s="33"/>
    </row>
    <row r="10" spans="1:19" s="3" customFormat="1" ht="15.75" x14ac:dyDescent="0.25">
      <c r="A10" s="25" t="s">
        <v>16</v>
      </c>
      <c r="B10" s="26">
        <v>391228.59</v>
      </c>
      <c r="C10" s="26">
        <v>1002836</v>
      </c>
      <c r="D10" s="27">
        <v>1002836</v>
      </c>
      <c r="E10" s="28"/>
      <c r="F10" s="29">
        <v>1002836</v>
      </c>
      <c r="G10" s="29">
        <v>1079302.2450000001</v>
      </c>
      <c r="H10" s="29">
        <v>1189930.7251125004</v>
      </c>
      <c r="I10" s="2"/>
      <c r="J10" s="30"/>
      <c r="K10" s="31"/>
      <c r="L10" s="2"/>
      <c r="M10" s="30"/>
      <c r="N10" s="31"/>
      <c r="O10" s="32"/>
      <c r="R10" s="32"/>
      <c r="S10" s="33"/>
    </row>
    <row r="11" spans="1:19" s="3" customFormat="1" ht="15.75" x14ac:dyDescent="0.25">
      <c r="A11" s="25" t="s">
        <v>17</v>
      </c>
      <c r="B11" s="26">
        <v>16389115</v>
      </c>
      <c r="C11" s="26">
        <v>16626060</v>
      </c>
      <c r="D11" s="27">
        <v>16626060</v>
      </c>
      <c r="E11" s="28"/>
      <c r="F11" s="29">
        <v>16626060</v>
      </c>
      <c r="G11" s="29">
        <v>20346025.147</v>
      </c>
      <c r="H11" s="29">
        <v>24492759.812197402</v>
      </c>
      <c r="I11" s="2"/>
      <c r="J11" s="30"/>
      <c r="K11" s="31"/>
      <c r="L11" s="2"/>
      <c r="M11" s="30"/>
      <c r="N11" s="31"/>
      <c r="O11" s="32"/>
      <c r="R11" s="32"/>
      <c r="S11" s="33"/>
    </row>
    <row r="12" spans="1:19" s="3" customFormat="1" ht="15.75" x14ac:dyDescent="0.25">
      <c r="A12" s="25" t="s">
        <v>18</v>
      </c>
      <c r="B12" s="26"/>
      <c r="C12" s="26">
        <v>0</v>
      </c>
      <c r="D12" s="27">
        <v>0</v>
      </c>
      <c r="E12" s="28"/>
      <c r="F12" s="29">
        <v>0</v>
      </c>
      <c r="G12" s="29">
        <v>2000000</v>
      </c>
      <c r="H12" s="29">
        <v>0</v>
      </c>
      <c r="I12" s="2"/>
      <c r="J12" s="30"/>
      <c r="K12" s="31"/>
      <c r="L12" s="2"/>
      <c r="M12" s="30"/>
      <c r="N12" s="31"/>
      <c r="O12" s="32"/>
      <c r="R12" s="32"/>
      <c r="S12" s="33"/>
    </row>
    <row r="13" spans="1:19" s="3" customFormat="1" ht="15.75" x14ac:dyDescent="0.25">
      <c r="A13" s="25" t="s">
        <v>19</v>
      </c>
      <c r="B13" s="26">
        <v>1461812.73</v>
      </c>
      <c r="C13" s="26">
        <v>1671414</v>
      </c>
      <c r="D13" s="27">
        <v>1671414</v>
      </c>
      <c r="E13" s="28"/>
      <c r="F13" s="29">
        <v>1671414</v>
      </c>
      <c r="G13" s="29">
        <v>1734614.3418749999</v>
      </c>
      <c r="H13" s="29">
        <v>1822429.1929324213</v>
      </c>
      <c r="I13" s="2"/>
      <c r="J13" s="30"/>
      <c r="K13" s="31"/>
      <c r="L13" s="2"/>
      <c r="M13" s="30"/>
      <c r="N13" s="31"/>
      <c r="O13" s="32"/>
      <c r="R13" s="32"/>
      <c r="S13" s="33"/>
    </row>
    <row r="14" spans="1:19" s="3" customFormat="1" ht="15.75" x14ac:dyDescent="0.25">
      <c r="A14" s="25" t="s">
        <v>20</v>
      </c>
      <c r="B14" s="26">
        <v>0</v>
      </c>
      <c r="C14" s="26">
        <v>200000</v>
      </c>
      <c r="D14" s="27">
        <v>200000</v>
      </c>
      <c r="E14" s="28"/>
      <c r="F14" s="29">
        <v>200000</v>
      </c>
      <c r="G14" s="29">
        <v>0</v>
      </c>
      <c r="H14" s="29">
        <v>0</v>
      </c>
      <c r="I14" s="2"/>
      <c r="J14" s="30"/>
      <c r="K14" s="31"/>
      <c r="L14" s="2"/>
      <c r="M14" s="30"/>
      <c r="N14" s="31"/>
      <c r="O14" s="32"/>
      <c r="R14" s="32"/>
      <c r="S14" s="33"/>
    </row>
    <row r="15" spans="1:19" s="3" customFormat="1" ht="15.75" x14ac:dyDescent="0.25">
      <c r="A15" s="25" t="s">
        <v>21</v>
      </c>
      <c r="B15" s="26">
        <v>3326.66</v>
      </c>
      <c r="C15" s="26">
        <v>0</v>
      </c>
      <c r="D15" s="27">
        <v>0</v>
      </c>
      <c r="E15" s="28"/>
      <c r="F15" s="29">
        <v>0</v>
      </c>
      <c r="G15" s="29">
        <v>0</v>
      </c>
      <c r="H15" s="29">
        <v>0</v>
      </c>
      <c r="I15" s="2"/>
      <c r="J15" s="30"/>
      <c r="K15" s="31"/>
      <c r="L15" s="2"/>
      <c r="M15" s="30"/>
      <c r="N15" s="31"/>
      <c r="O15" s="32"/>
      <c r="R15" s="32"/>
      <c r="S15" s="33"/>
    </row>
    <row r="16" spans="1:19" s="3" customFormat="1" ht="15.75" x14ac:dyDescent="0.25">
      <c r="A16" s="34"/>
      <c r="B16" s="26"/>
      <c r="C16" s="26"/>
      <c r="D16" s="35"/>
      <c r="E16" s="35"/>
      <c r="F16" s="36"/>
      <c r="G16" s="36"/>
      <c r="H16" s="36"/>
      <c r="I16" s="2"/>
      <c r="J16" s="30"/>
      <c r="K16" s="31" t="str">
        <f t="shared" ref="K16:K29" si="2">IFERROR(E16/D16,"")</f>
        <v/>
      </c>
      <c r="L16" s="2"/>
      <c r="M16" s="30"/>
      <c r="N16" s="31" t="str">
        <f t="shared" si="1"/>
        <v/>
      </c>
      <c r="O16" s="32"/>
      <c r="P16" s="32"/>
      <c r="Q16" s="32"/>
      <c r="R16" s="32"/>
      <c r="S16" s="33"/>
    </row>
    <row r="17" spans="1:19" s="3" customFormat="1" ht="15.75" x14ac:dyDescent="0.25">
      <c r="A17" s="37" t="s">
        <v>22</v>
      </c>
      <c r="B17" s="38">
        <f t="shared" ref="B17:H17" si="3">SUM(B7:B16)</f>
        <v>20561245.219999999</v>
      </c>
      <c r="C17" s="38">
        <f t="shared" si="3"/>
        <v>22832067.998657897</v>
      </c>
      <c r="D17" s="39">
        <f t="shared" si="3"/>
        <v>22832067.998657897</v>
      </c>
      <c r="E17" s="39">
        <f t="shared" si="3"/>
        <v>0</v>
      </c>
      <c r="F17" s="38">
        <f t="shared" si="3"/>
        <v>22832067.998657897</v>
      </c>
      <c r="G17" s="38">
        <f t="shared" si="3"/>
        <v>28479850.140077695</v>
      </c>
      <c r="H17" s="40">
        <f t="shared" si="3"/>
        <v>31271065.549334362</v>
      </c>
      <c r="I17" s="1"/>
      <c r="J17" s="30">
        <f>E17-D17</f>
        <v>-22832067.998657897</v>
      </c>
      <c r="K17" s="31">
        <f t="shared" si="2"/>
        <v>0</v>
      </c>
      <c r="L17" s="2"/>
      <c r="M17" s="30">
        <f t="shared" ref="M17" si="4">F17-D17</f>
        <v>0</v>
      </c>
      <c r="N17" s="31">
        <f t="shared" si="1"/>
        <v>1</v>
      </c>
      <c r="O17" s="32"/>
      <c r="P17" s="32"/>
      <c r="Q17" s="32"/>
      <c r="R17" s="32"/>
      <c r="S17" s="33"/>
    </row>
    <row r="18" spans="1:19" s="3" customFormat="1" ht="15.75" x14ac:dyDescent="0.25">
      <c r="A18" s="20" t="s">
        <v>23</v>
      </c>
      <c r="B18" s="26"/>
      <c r="C18" s="26"/>
      <c r="D18" s="41"/>
      <c r="E18" s="41"/>
      <c r="F18" s="42"/>
      <c r="G18" s="42"/>
      <c r="H18" s="42"/>
      <c r="I18" s="2"/>
      <c r="J18" s="17"/>
      <c r="K18" s="43" t="str">
        <f t="shared" si="2"/>
        <v/>
      </c>
      <c r="L18" s="2"/>
      <c r="M18" s="17"/>
      <c r="N18" s="43" t="str">
        <f t="shared" si="1"/>
        <v/>
      </c>
      <c r="O18" s="32"/>
      <c r="P18" s="32"/>
      <c r="Q18" s="32"/>
      <c r="R18" s="32"/>
      <c r="S18" s="33"/>
    </row>
    <row r="19" spans="1:19" s="3" customFormat="1" ht="15.75" x14ac:dyDescent="0.25">
      <c r="A19" s="25" t="s">
        <v>24</v>
      </c>
      <c r="B19" s="26">
        <v>-15933646.559999999</v>
      </c>
      <c r="C19" s="26">
        <v>-18601796</v>
      </c>
      <c r="D19" s="35">
        <v>-18601796</v>
      </c>
      <c r="E19" s="28">
        <f>-682000</f>
        <v>-682000</v>
      </c>
      <c r="F19" s="36">
        <v>-19283796</v>
      </c>
      <c r="G19" s="36">
        <v>-19818193</v>
      </c>
      <c r="H19" s="36">
        <v>-20821489</v>
      </c>
      <c r="I19" s="2"/>
      <c r="J19" s="30">
        <f>E19-D19</f>
        <v>17919796</v>
      </c>
      <c r="K19" s="44">
        <f t="shared" si="2"/>
        <v>3.6663126506709352E-2</v>
      </c>
      <c r="L19" s="2"/>
      <c r="M19" s="30">
        <f>F19-D19</f>
        <v>-682000</v>
      </c>
      <c r="N19" s="44">
        <f t="shared" si="1"/>
        <v>1.0366631265067094</v>
      </c>
      <c r="O19" s="121"/>
    </row>
    <row r="20" spans="1:19" s="3" customFormat="1" ht="15.75" x14ac:dyDescent="0.25">
      <c r="A20" s="25" t="s">
        <v>25</v>
      </c>
      <c r="B20" s="26">
        <v>-2445685.85</v>
      </c>
      <c r="C20" s="26">
        <v>-6764290</v>
      </c>
      <c r="D20" s="35">
        <v>-6764290</v>
      </c>
      <c r="E20" s="28">
        <v>-6718080</v>
      </c>
      <c r="F20" s="36">
        <f>D20+E20</f>
        <v>-13482370</v>
      </c>
      <c r="G20" s="36">
        <v>-5418307</v>
      </c>
      <c r="H20" s="36">
        <v>-6737586</v>
      </c>
      <c r="I20" s="2"/>
      <c r="J20" s="30"/>
      <c r="K20" s="44"/>
      <c r="L20" s="2"/>
      <c r="M20" s="30"/>
      <c r="N20" s="44"/>
      <c r="O20" s="121"/>
    </row>
    <row r="21" spans="1:19" s="3" customFormat="1" ht="15.75" x14ac:dyDescent="0.25">
      <c r="A21" s="25" t="s">
        <v>26</v>
      </c>
      <c r="B21" s="26">
        <v>-1432247.1400000001</v>
      </c>
      <c r="C21" s="26">
        <v>-1765301</v>
      </c>
      <c r="D21" s="35">
        <v>-1765301</v>
      </c>
      <c r="E21" s="28"/>
      <c r="F21" s="36">
        <v>-1765301</v>
      </c>
      <c r="G21" s="36">
        <v>-1855443</v>
      </c>
      <c r="H21" s="36">
        <v>-1949374</v>
      </c>
      <c r="I21" s="2"/>
      <c r="J21" s="30"/>
      <c r="K21" s="44"/>
      <c r="L21" s="2"/>
      <c r="M21" s="30"/>
      <c r="N21" s="44"/>
      <c r="O21" s="121"/>
    </row>
    <row r="22" spans="1:19" s="3" customFormat="1" ht="15.75" x14ac:dyDescent="0.25">
      <c r="A22" s="25" t="s">
        <v>27</v>
      </c>
      <c r="B22" s="26">
        <v>0</v>
      </c>
      <c r="C22" s="26">
        <v>-12654</v>
      </c>
      <c r="D22" s="35">
        <v>-12654</v>
      </c>
      <c r="E22" s="28"/>
      <c r="F22" s="36">
        <v>-12654</v>
      </c>
      <c r="G22" s="36">
        <v>-327208.17499999999</v>
      </c>
      <c r="H22" s="36">
        <v>0</v>
      </c>
      <c r="I22" s="2"/>
      <c r="J22" s="30"/>
      <c r="K22" s="44"/>
      <c r="L22" s="2"/>
      <c r="M22" s="30"/>
      <c r="N22" s="44"/>
      <c r="O22" s="121"/>
    </row>
    <row r="23" spans="1:19" s="3" customFormat="1" ht="15.75" x14ac:dyDescent="0.25">
      <c r="A23" s="25" t="s">
        <v>28</v>
      </c>
      <c r="B23" s="26"/>
      <c r="C23" s="26"/>
      <c r="D23" s="35"/>
      <c r="E23" s="35"/>
      <c r="F23" s="36"/>
      <c r="G23" s="36"/>
      <c r="H23" s="36"/>
      <c r="I23" s="2"/>
      <c r="J23" s="30"/>
      <c r="K23" s="44"/>
      <c r="L23" s="2"/>
      <c r="M23" s="30"/>
      <c r="N23" s="44"/>
      <c r="O23" s="121"/>
    </row>
    <row r="24" spans="1:19" s="3" customFormat="1" ht="15.75" x14ac:dyDescent="0.25">
      <c r="A24" s="34"/>
      <c r="B24" s="26"/>
      <c r="C24" s="26"/>
      <c r="D24" s="35"/>
      <c r="E24" s="35"/>
      <c r="F24" s="36"/>
      <c r="G24" s="36"/>
      <c r="H24" s="36"/>
      <c r="I24" s="2"/>
      <c r="J24" s="30"/>
      <c r="K24" s="44" t="str">
        <f t="shared" si="2"/>
        <v/>
      </c>
      <c r="L24" s="2"/>
      <c r="M24" s="30"/>
      <c r="N24" s="44" t="str">
        <f t="shared" si="1"/>
        <v/>
      </c>
    </row>
    <row r="25" spans="1:19" s="3" customFormat="1" ht="15.75" x14ac:dyDescent="0.25">
      <c r="A25" s="37" t="s">
        <v>29</v>
      </c>
      <c r="B25" s="40">
        <f t="shared" ref="B25:H25" si="5">SUM(B19:B24)</f>
        <v>-19811579.550000001</v>
      </c>
      <c r="C25" s="40">
        <f t="shared" si="5"/>
        <v>-27144041</v>
      </c>
      <c r="D25" s="45">
        <f t="shared" si="5"/>
        <v>-27144041</v>
      </c>
      <c r="E25" s="45">
        <f t="shared" si="5"/>
        <v>-7400080</v>
      </c>
      <c r="F25" s="40">
        <f t="shared" si="5"/>
        <v>-34544121</v>
      </c>
      <c r="G25" s="40">
        <f t="shared" si="5"/>
        <v>-27419151.175000001</v>
      </c>
      <c r="H25" s="40">
        <f t="shared" si="5"/>
        <v>-29508449</v>
      </c>
      <c r="I25" s="1"/>
      <c r="J25" s="30">
        <f>E25-D25</f>
        <v>19743961</v>
      </c>
      <c r="K25" s="46">
        <f t="shared" si="2"/>
        <v>0.27262263566430656</v>
      </c>
      <c r="L25" s="2"/>
      <c r="M25" s="30">
        <f>F25-D25</f>
        <v>-7400080</v>
      </c>
      <c r="N25" s="46">
        <f t="shared" si="1"/>
        <v>1.2726226356643067</v>
      </c>
      <c r="O25" s="121"/>
    </row>
    <row r="26" spans="1:19" s="3" customFormat="1" ht="18" x14ac:dyDescent="0.25">
      <c r="A26" s="47" t="s">
        <v>30</v>
      </c>
      <c r="B26" s="48">
        <v>0</v>
      </c>
      <c r="C26" s="48">
        <v>831812</v>
      </c>
      <c r="D26" s="49">
        <f>C26</f>
        <v>831812</v>
      </c>
      <c r="E26" s="50"/>
      <c r="F26" s="51">
        <f>C26+2000000</f>
        <v>2831812</v>
      </c>
      <c r="G26" s="51">
        <v>927575</v>
      </c>
      <c r="H26" s="51">
        <f>885253</f>
        <v>885253</v>
      </c>
      <c r="I26" s="2"/>
      <c r="J26" s="52">
        <f>E26-D26</f>
        <v>-831812</v>
      </c>
      <c r="K26" s="53">
        <f t="shared" si="2"/>
        <v>0</v>
      </c>
      <c r="L26" s="2"/>
      <c r="M26" s="52">
        <f>F26-D26</f>
        <v>2000000</v>
      </c>
      <c r="N26" s="53">
        <f t="shared" si="1"/>
        <v>3.4043894533861017</v>
      </c>
    </row>
    <row r="27" spans="1:19" s="3" customFormat="1" ht="18" x14ac:dyDescent="0.25">
      <c r="A27" s="20" t="s">
        <v>47</v>
      </c>
      <c r="B27" s="54"/>
      <c r="C27" s="54"/>
      <c r="D27" s="35"/>
      <c r="E27" s="35"/>
      <c r="F27" s="36"/>
      <c r="G27" s="36"/>
      <c r="H27" s="36"/>
      <c r="I27" s="2"/>
      <c r="J27" s="17"/>
      <c r="K27" s="43" t="str">
        <f t="shared" si="2"/>
        <v/>
      </c>
      <c r="L27" s="2"/>
      <c r="M27" s="17"/>
      <c r="N27" s="43" t="str">
        <f t="shared" si="1"/>
        <v/>
      </c>
    </row>
    <row r="28" spans="1:19" s="3" customFormat="1" ht="15.75" x14ac:dyDescent="0.25">
      <c r="A28" s="25"/>
      <c r="B28" s="26"/>
      <c r="C28" s="26"/>
      <c r="D28" s="28"/>
      <c r="E28" s="28"/>
      <c r="F28" s="26"/>
      <c r="G28" s="26"/>
      <c r="H28" s="55"/>
      <c r="I28" s="2"/>
      <c r="J28" s="30">
        <f>E28-D28</f>
        <v>0</v>
      </c>
      <c r="K28" s="44" t="str">
        <f t="shared" si="2"/>
        <v/>
      </c>
      <c r="L28" s="2"/>
      <c r="M28" s="30">
        <f t="shared" ref="M28:M30" si="6">F28-D28</f>
        <v>0</v>
      </c>
      <c r="N28" s="44" t="str">
        <f t="shared" si="1"/>
        <v/>
      </c>
    </row>
    <row r="29" spans="1:19" s="3" customFormat="1" ht="15.75" x14ac:dyDescent="0.25">
      <c r="A29" s="56"/>
      <c r="B29" s="26"/>
      <c r="C29" s="26"/>
      <c r="D29" s="28"/>
      <c r="E29" s="28"/>
      <c r="F29" s="26"/>
      <c r="G29" s="26"/>
      <c r="H29" s="55"/>
      <c r="I29" s="2"/>
      <c r="J29" s="30"/>
      <c r="K29" s="44" t="str">
        <f t="shared" si="2"/>
        <v/>
      </c>
      <c r="L29" s="2"/>
      <c r="M29" s="30"/>
      <c r="N29" s="44" t="str">
        <f t="shared" si="1"/>
        <v/>
      </c>
    </row>
    <row r="30" spans="1:19" s="3" customFormat="1" ht="15.75" x14ac:dyDescent="0.25">
      <c r="A30" s="20" t="s">
        <v>31</v>
      </c>
      <c r="B30" s="40">
        <f t="shared" ref="B30:H30" si="7">SUM(B28:B29)</f>
        <v>0</v>
      </c>
      <c r="C30" s="40">
        <f t="shared" si="7"/>
        <v>0</v>
      </c>
      <c r="D30" s="45">
        <f t="shared" si="7"/>
        <v>0</v>
      </c>
      <c r="E30" s="45">
        <f t="shared" si="7"/>
        <v>0</v>
      </c>
      <c r="F30" s="40">
        <f t="shared" si="7"/>
        <v>0</v>
      </c>
      <c r="G30" s="40">
        <f t="shared" si="7"/>
        <v>0</v>
      </c>
      <c r="H30" s="40">
        <f t="shared" si="7"/>
        <v>0</v>
      </c>
      <c r="I30" s="1"/>
      <c r="J30" s="57">
        <f>E30-D30</f>
        <v>0</v>
      </c>
      <c r="K30" s="46" t="str">
        <f t="shared" si="0"/>
        <v/>
      </c>
      <c r="L30" s="2"/>
      <c r="M30" s="57">
        <f t="shared" si="6"/>
        <v>0</v>
      </c>
      <c r="N30" s="46" t="str">
        <f t="shared" si="1"/>
        <v/>
      </c>
    </row>
    <row r="31" spans="1:19" s="3" customFormat="1" ht="15.75" x14ac:dyDescent="0.25">
      <c r="A31" s="47" t="s">
        <v>32</v>
      </c>
      <c r="B31" s="58">
        <f t="shared" ref="B31:H31" si="8">B5+B17+B25+B26+B30</f>
        <v>12699665.669999998</v>
      </c>
      <c r="C31" s="58">
        <f t="shared" si="8"/>
        <v>3889680.9986578971</v>
      </c>
      <c r="D31" s="59">
        <f t="shared" si="8"/>
        <v>9219504.6686578989</v>
      </c>
      <c r="E31" s="59">
        <f t="shared" si="8"/>
        <v>5299585.6699999981</v>
      </c>
      <c r="F31" s="58">
        <f t="shared" si="8"/>
        <v>3819424.6686578989</v>
      </c>
      <c r="G31" s="58">
        <f t="shared" si="8"/>
        <v>5807701.6337355934</v>
      </c>
      <c r="H31" s="58">
        <f t="shared" si="8"/>
        <v>8455571.1830699593</v>
      </c>
      <c r="I31" s="1"/>
      <c r="J31" s="52">
        <f>E31-D31</f>
        <v>-3919918.9986579008</v>
      </c>
      <c r="K31" s="53">
        <f t="shared" si="0"/>
        <v>0.57482325357631914</v>
      </c>
      <c r="L31" s="2"/>
      <c r="M31" s="52">
        <f>F31-D31</f>
        <v>-5400080</v>
      </c>
      <c r="N31" s="53">
        <f t="shared" si="1"/>
        <v>0.41427655887438258</v>
      </c>
    </row>
    <row r="32" spans="1:19" s="3" customFormat="1" ht="18" x14ac:dyDescent="0.25">
      <c r="A32" s="20" t="s">
        <v>48</v>
      </c>
      <c r="B32" s="60"/>
      <c r="C32" s="60"/>
      <c r="D32" s="61"/>
      <c r="E32" s="61"/>
      <c r="F32" s="62"/>
      <c r="G32" s="62"/>
      <c r="H32" s="62"/>
      <c r="I32" s="1"/>
      <c r="J32" s="17"/>
      <c r="K32" s="63" t="str">
        <f t="shared" si="0"/>
        <v/>
      </c>
      <c r="L32" s="2"/>
      <c r="M32" s="17"/>
      <c r="N32" s="63" t="str">
        <f t="shared" si="1"/>
        <v/>
      </c>
    </row>
    <row r="33" spans="1:14" s="3" customFormat="1" ht="15.75" x14ac:dyDescent="0.25">
      <c r="A33" s="64" t="s">
        <v>33</v>
      </c>
      <c r="B33" s="65">
        <v>-1134993.5</v>
      </c>
      <c r="C33" s="66">
        <v>-1152075.1521749999</v>
      </c>
      <c r="D33" s="67">
        <v>-1152075.1521749999</v>
      </c>
      <c r="E33" s="67"/>
      <c r="F33" s="68">
        <v>-1152075.1521749999</v>
      </c>
      <c r="G33" s="68">
        <v>-1175231.8627337175</v>
      </c>
      <c r="H33" s="68">
        <v>-1198854.0231746652</v>
      </c>
      <c r="I33" s="1"/>
      <c r="J33" s="30"/>
      <c r="K33" s="63"/>
      <c r="L33" s="2"/>
      <c r="M33" s="30"/>
      <c r="N33" s="63"/>
    </row>
    <row r="34" spans="1:14" s="3" customFormat="1" ht="15.75" x14ac:dyDescent="0.25">
      <c r="A34" s="34" t="s">
        <v>34</v>
      </c>
      <c r="B34" s="36"/>
      <c r="C34" s="69"/>
      <c r="D34" s="70"/>
      <c r="E34" s="70"/>
      <c r="F34" s="69"/>
      <c r="G34" s="69"/>
      <c r="H34" s="69"/>
      <c r="I34" s="2"/>
      <c r="J34" s="30">
        <f>E34-D34</f>
        <v>0</v>
      </c>
      <c r="K34" s="31" t="str">
        <f t="shared" si="0"/>
        <v/>
      </c>
      <c r="L34" s="2"/>
      <c r="M34" s="30">
        <f>F34-D34</f>
        <v>0</v>
      </c>
      <c r="N34" s="31" t="str">
        <f t="shared" si="1"/>
        <v/>
      </c>
    </row>
    <row r="35" spans="1:14" s="3" customFormat="1" ht="15.75" x14ac:dyDescent="0.25">
      <c r="A35" s="25" t="s">
        <v>63</v>
      </c>
      <c r="B35" s="36">
        <v>-6718080</v>
      </c>
      <c r="C35" s="69"/>
      <c r="D35" s="70"/>
      <c r="E35" s="70"/>
      <c r="F35" s="69"/>
      <c r="G35" s="69"/>
      <c r="H35" s="69"/>
      <c r="I35" s="2"/>
      <c r="J35" s="30"/>
      <c r="K35" s="31"/>
      <c r="L35" s="2"/>
      <c r="M35" s="30"/>
      <c r="N35" s="31"/>
    </row>
    <row r="36" spans="1:14" s="3" customFormat="1" ht="15.75" x14ac:dyDescent="0.25">
      <c r="A36" s="34" t="s">
        <v>35</v>
      </c>
      <c r="B36" s="36"/>
      <c r="C36" s="36"/>
      <c r="D36" s="35"/>
      <c r="E36" s="35"/>
      <c r="F36" s="36"/>
      <c r="G36" s="36"/>
      <c r="H36" s="36"/>
      <c r="I36" s="2"/>
      <c r="J36" s="30">
        <f>E36-D36</f>
        <v>0</v>
      </c>
      <c r="K36" s="31" t="str">
        <f>IFERROR(E36/D36,"")</f>
        <v/>
      </c>
      <c r="L36" s="2"/>
      <c r="M36" s="30">
        <f t="shared" ref="M36:M40" si="9">F36-D36</f>
        <v>0</v>
      </c>
      <c r="N36" s="31" t="str">
        <f t="shared" si="1"/>
        <v/>
      </c>
    </row>
    <row r="37" spans="1:14" s="3" customFormat="1" ht="15.75" x14ac:dyDescent="0.25">
      <c r="A37" s="25" t="s">
        <v>49</v>
      </c>
      <c r="B37" s="71">
        <v>-3761811.35</v>
      </c>
      <c r="C37" s="36">
        <v>-4057227.6</v>
      </c>
      <c r="D37" s="35">
        <v>-4057227.6</v>
      </c>
      <c r="E37" s="35"/>
      <c r="F37" s="36">
        <v>-4057227.6</v>
      </c>
      <c r="G37" s="36">
        <v>-4118288.8753800001</v>
      </c>
      <c r="H37" s="36">
        <v>-4201066.4817751376</v>
      </c>
      <c r="I37" s="2"/>
      <c r="J37" s="30">
        <f>E37-D37</f>
        <v>4057227.6</v>
      </c>
      <c r="K37" s="31">
        <f t="shared" si="0"/>
        <v>0</v>
      </c>
      <c r="L37" s="2"/>
      <c r="M37" s="30">
        <f t="shared" si="9"/>
        <v>0</v>
      </c>
      <c r="N37" s="31">
        <f t="shared" si="1"/>
        <v>1</v>
      </c>
    </row>
    <row r="38" spans="1:14" s="3" customFormat="1" ht="15.75" x14ac:dyDescent="0.25">
      <c r="A38" s="34"/>
      <c r="B38" s="72"/>
      <c r="C38" s="72"/>
      <c r="D38" s="73"/>
      <c r="E38" s="73"/>
      <c r="F38" s="72"/>
      <c r="G38" s="72"/>
      <c r="H38" s="72"/>
      <c r="I38" s="2"/>
      <c r="J38" s="30">
        <f>E38-D38</f>
        <v>0</v>
      </c>
      <c r="K38" s="31" t="str">
        <f t="shared" si="0"/>
        <v/>
      </c>
      <c r="L38" s="2"/>
      <c r="M38" s="30">
        <f t="shared" si="9"/>
        <v>0</v>
      </c>
      <c r="N38" s="31" t="str">
        <f t="shared" si="1"/>
        <v/>
      </c>
    </row>
    <row r="39" spans="1:14" s="3" customFormat="1" ht="15.75" x14ac:dyDescent="0.25">
      <c r="A39" s="34"/>
      <c r="B39" s="72"/>
      <c r="C39" s="72"/>
      <c r="D39" s="73"/>
      <c r="E39" s="73"/>
      <c r="F39" s="72"/>
      <c r="G39" s="72"/>
      <c r="H39" s="72"/>
      <c r="I39" s="2"/>
      <c r="J39" s="30"/>
      <c r="K39" s="31"/>
      <c r="L39" s="2"/>
      <c r="M39" s="30"/>
      <c r="N39" s="31"/>
    </row>
    <row r="40" spans="1:14" s="3" customFormat="1" ht="15.75" x14ac:dyDescent="0.25">
      <c r="A40" s="20" t="s">
        <v>36</v>
      </c>
      <c r="B40" s="74">
        <f>SUM(B33:B39)</f>
        <v>-11614884.85</v>
      </c>
      <c r="C40" s="74">
        <f t="shared" ref="C40:H40" si="10">SUM(C33:C39)</f>
        <v>-5209302.7521749996</v>
      </c>
      <c r="D40" s="75">
        <f t="shared" si="10"/>
        <v>-5209302.7521749996</v>
      </c>
      <c r="E40" s="75">
        <f t="shared" si="10"/>
        <v>0</v>
      </c>
      <c r="F40" s="74">
        <f t="shared" si="10"/>
        <v>-5209302.7521749996</v>
      </c>
      <c r="G40" s="74">
        <f t="shared" si="10"/>
        <v>-5293520.7381137181</v>
      </c>
      <c r="H40" s="74">
        <f t="shared" si="10"/>
        <v>-5399920.5049498025</v>
      </c>
      <c r="I40" s="1"/>
      <c r="J40" s="30">
        <f>E40-D40</f>
        <v>5209302.7521749996</v>
      </c>
      <c r="K40" s="31">
        <f t="shared" si="0"/>
        <v>0</v>
      </c>
      <c r="L40" s="2"/>
      <c r="M40" s="30">
        <f t="shared" si="9"/>
        <v>0</v>
      </c>
      <c r="N40" s="31">
        <f t="shared" si="1"/>
        <v>1</v>
      </c>
    </row>
    <row r="41" spans="1:14" s="3" customFormat="1" ht="15.75" x14ac:dyDescent="0.25">
      <c r="A41" s="76"/>
      <c r="B41" s="77"/>
      <c r="C41" s="77"/>
      <c r="D41" s="75"/>
      <c r="E41" s="75"/>
      <c r="F41" s="74"/>
      <c r="G41" s="74"/>
      <c r="H41" s="74"/>
      <c r="I41" s="1"/>
      <c r="J41" s="30"/>
      <c r="K41" s="63" t="str">
        <f t="shared" si="0"/>
        <v/>
      </c>
      <c r="L41" s="2"/>
      <c r="M41" s="30"/>
      <c r="N41" s="63" t="str">
        <f t="shared" si="1"/>
        <v/>
      </c>
    </row>
    <row r="42" spans="1:14" s="3" customFormat="1" ht="15.75" x14ac:dyDescent="0.25">
      <c r="A42" s="76" t="s">
        <v>37</v>
      </c>
      <c r="B42" s="62">
        <f>ABS(IF(B31-B40&gt;0,0,B31-B40))</f>
        <v>0</v>
      </c>
      <c r="C42" s="62">
        <f t="shared" ref="C42:H42" si="11">ABS(IF(C31-C40&gt;0,0,C31-C40))</f>
        <v>0</v>
      </c>
      <c r="D42" s="61">
        <f t="shared" si="11"/>
        <v>0</v>
      </c>
      <c r="E42" s="61">
        <f t="shared" si="11"/>
        <v>0</v>
      </c>
      <c r="F42" s="62">
        <f t="shared" si="11"/>
        <v>0</v>
      </c>
      <c r="G42" s="62">
        <f t="shared" si="11"/>
        <v>0</v>
      </c>
      <c r="H42" s="62">
        <f t="shared" si="11"/>
        <v>0</v>
      </c>
      <c r="I42" s="1"/>
      <c r="J42" s="30">
        <f>E42-D42</f>
        <v>0</v>
      </c>
      <c r="K42" s="31" t="str">
        <f t="shared" si="0"/>
        <v/>
      </c>
      <c r="L42" s="2"/>
      <c r="M42" s="30">
        <f>F42-D42</f>
        <v>0</v>
      </c>
      <c r="N42" s="31" t="str">
        <f t="shared" si="1"/>
        <v/>
      </c>
    </row>
    <row r="43" spans="1:14" s="3" customFormat="1" ht="15.75" x14ac:dyDescent="0.25">
      <c r="A43" s="37"/>
      <c r="B43" s="78"/>
      <c r="C43" s="78"/>
      <c r="D43" s="79"/>
      <c r="E43" s="79"/>
      <c r="F43" s="80"/>
      <c r="G43" s="80"/>
      <c r="H43" s="80"/>
      <c r="I43" s="1"/>
      <c r="J43" s="57"/>
      <c r="K43" s="63" t="str">
        <f t="shared" si="0"/>
        <v/>
      </c>
      <c r="L43" s="2"/>
      <c r="M43" s="57"/>
      <c r="N43" s="63" t="str">
        <f t="shared" si="1"/>
        <v/>
      </c>
    </row>
    <row r="44" spans="1:14" s="3" customFormat="1" ht="15.75" x14ac:dyDescent="0.25">
      <c r="A44" s="47" t="s">
        <v>38</v>
      </c>
      <c r="B44" s="81">
        <f>ROUND(B31+B40+B42,0)</f>
        <v>1084781</v>
      </c>
      <c r="C44" s="81">
        <f t="shared" ref="C44:H44" si="12">ROUND(C31+C40+C42,0)</f>
        <v>-1319622</v>
      </c>
      <c r="D44" s="81">
        <f t="shared" si="12"/>
        <v>4010202</v>
      </c>
      <c r="E44" s="81">
        <f t="shared" si="12"/>
        <v>5299586</v>
      </c>
      <c r="F44" s="81">
        <f t="shared" si="12"/>
        <v>-1389878</v>
      </c>
      <c r="G44" s="81">
        <f t="shared" si="12"/>
        <v>514181</v>
      </c>
      <c r="H44" s="81">
        <f t="shared" si="12"/>
        <v>3055651</v>
      </c>
      <c r="I44" s="1"/>
      <c r="J44" s="52">
        <f>E44-D44</f>
        <v>1289384</v>
      </c>
      <c r="K44" s="82">
        <f t="shared" si="0"/>
        <v>1.3215259480694488</v>
      </c>
      <c r="L44" s="2"/>
      <c r="M44" s="52">
        <f>F44-D44</f>
        <v>-5400080</v>
      </c>
      <c r="N44" s="82">
        <f t="shared" si="1"/>
        <v>-0.34658553359656197</v>
      </c>
    </row>
    <row r="45" spans="1:14" s="3" customFormat="1" ht="15.75" x14ac:dyDescent="0.25">
      <c r="A45" s="109"/>
      <c r="B45" s="110"/>
      <c r="C45" s="110"/>
      <c r="D45" s="110"/>
      <c r="E45" s="110"/>
      <c r="F45" s="110"/>
      <c r="G45" s="110"/>
      <c r="H45" s="110"/>
      <c r="I45" s="1"/>
      <c r="J45" s="111"/>
      <c r="K45" s="112"/>
      <c r="L45" s="2"/>
      <c r="M45" s="111"/>
      <c r="N45" s="112"/>
    </row>
    <row r="46" spans="1:14" s="3" customFormat="1" ht="14.25" customHeight="1" x14ac:dyDescent="0.25">
      <c r="A46" s="117" t="s">
        <v>42</v>
      </c>
      <c r="B46" s="83"/>
      <c r="C46" s="83"/>
      <c r="D46" s="83"/>
      <c r="E46" s="83"/>
      <c r="F46" s="83"/>
      <c r="G46" s="83"/>
      <c r="H46" s="83"/>
      <c r="I46" s="1"/>
      <c r="J46" s="111"/>
      <c r="K46" s="112"/>
      <c r="L46" s="2"/>
      <c r="M46" s="111"/>
      <c r="N46" s="112"/>
    </row>
    <row r="47" spans="1:14" s="3" customFormat="1" ht="15.75" customHeight="1" x14ac:dyDescent="0.25">
      <c r="A47" s="83" t="s">
        <v>50</v>
      </c>
      <c r="B47" s="83"/>
      <c r="C47" s="83"/>
      <c r="D47" s="83"/>
      <c r="E47" s="83"/>
      <c r="F47" s="83"/>
      <c r="G47" s="83"/>
      <c r="H47" s="83"/>
      <c r="I47" s="1"/>
      <c r="J47" s="111"/>
      <c r="K47" s="112"/>
      <c r="L47" s="2"/>
      <c r="M47" s="111"/>
      <c r="N47" s="112"/>
    </row>
    <row r="48" spans="1:14" s="3" customFormat="1" ht="19.5" customHeight="1" x14ac:dyDescent="0.25">
      <c r="A48" s="128" t="s">
        <v>60</v>
      </c>
      <c r="B48" s="128"/>
      <c r="C48" s="128"/>
      <c r="D48" s="128"/>
      <c r="E48" s="128"/>
      <c r="F48" s="128"/>
      <c r="G48" s="128"/>
      <c r="H48" s="128"/>
      <c r="I48" s="1"/>
      <c r="J48" s="111"/>
      <c r="K48" s="112"/>
      <c r="L48" s="2"/>
      <c r="M48" s="111"/>
      <c r="N48" s="112"/>
    </row>
    <row r="49" spans="1:14" s="3" customFormat="1" ht="15.75" customHeight="1" x14ac:dyDescent="0.25">
      <c r="A49" s="130" t="s">
        <v>51</v>
      </c>
      <c r="B49" s="130"/>
      <c r="C49" s="130"/>
      <c r="D49" s="130"/>
      <c r="E49" s="130"/>
      <c r="F49" s="130"/>
      <c r="G49" s="130"/>
      <c r="H49" s="130"/>
      <c r="I49" s="1"/>
      <c r="J49" s="111"/>
      <c r="K49" s="112"/>
      <c r="L49" s="2"/>
      <c r="M49" s="111"/>
      <c r="N49" s="112"/>
    </row>
    <row r="50" spans="1:14" s="3" customFormat="1" ht="17.25" customHeight="1" x14ac:dyDescent="0.25">
      <c r="A50" s="120" t="s">
        <v>52</v>
      </c>
      <c r="B50" s="83"/>
      <c r="C50" s="83"/>
      <c r="D50" s="83"/>
      <c r="E50" s="83"/>
      <c r="F50" s="83"/>
      <c r="G50" s="83"/>
      <c r="H50" s="83"/>
      <c r="I50" s="1"/>
      <c r="J50" s="111"/>
      <c r="K50" s="112"/>
      <c r="L50" s="2"/>
      <c r="M50" s="111"/>
      <c r="N50" s="112"/>
    </row>
    <row r="51" spans="1:14" s="3" customFormat="1" ht="4.5" customHeight="1" x14ac:dyDescent="0.25">
      <c r="A51" s="83"/>
      <c r="B51" s="83"/>
      <c r="C51" s="83"/>
      <c r="D51" s="83"/>
      <c r="E51" s="83"/>
      <c r="F51" s="83"/>
      <c r="G51" s="83"/>
      <c r="H51" s="83"/>
      <c r="I51" s="1"/>
      <c r="J51" s="111"/>
      <c r="K51" s="112"/>
      <c r="L51" s="2"/>
      <c r="M51" s="111"/>
      <c r="N51" s="112"/>
    </row>
    <row r="52" spans="1:14" s="3" customFormat="1" ht="21" customHeight="1" x14ac:dyDescent="0.25">
      <c r="A52" s="117" t="s">
        <v>53</v>
      </c>
      <c r="B52" s="83"/>
      <c r="C52" s="83"/>
      <c r="D52" s="83"/>
      <c r="E52" s="83"/>
      <c r="F52" s="83"/>
      <c r="G52" s="83"/>
      <c r="H52" s="83"/>
      <c r="I52" s="1"/>
      <c r="J52" s="111"/>
      <c r="K52" s="112"/>
      <c r="L52" s="2"/>
      <c r="M52" s="111"/>
      <c r="N52" s="112"/>
    </row>
    <row r="53" spans="1:14" s="3" customFormat="1" ht="19.5" customHeight="1" x14ac:dyDescent="0.25">
      <c r="A53" s="118" t="s">
        <v>54</v>
      </c>
      <c r="B53" s="83"/>
      <c r="C53" s="83"/>
      <c r="D53" s="83"/>
      <c r="E53" s="83"/>
      <c r="F53" s="83"/>
      <c r="G53" s="83"/>
      <c r="H53" s="83"/>
      <c r="I53" s="1"/>
      <c r="J53" s="111"/>
      <c r="K53" s="112"/>
      <c r="L53" s="2"/>
      <c r="M53" s="111"/>
      <c r="N53" s="112"/>
    </row>
    <row r="54" spans="1:14" s="3" customFormat="1" x14ac:dyDescent="0.25">
      <c r="A54" s="83"/>
      <c r="B54" s="83"/>
      <c r="C54" s="83"/>
      <c r="D54" s="83"/>
      <c r="E54" s="83"/>
      <c r="F54" s="83"/>
      <c r="G54" s="83"/>
      <c r="H54" s="83"/>
      <c r="I54" s="1"/>
      <c r="J54" s="111"/>
      <c r="K54" s="112"/>
      <c r="L54" s="2"/>
      <c r="M54" s="111"/>
      <c r="N54" s="112"/>
    </row>
    <row r="55" spans="1:14" s="3" customFormat="1" x14ac:dyDescent="0.25">
      <c r="A55" s="117" t="s">
        <v>55</v>
      </c>
      <c r="B55" s="83"/>
      <c r="C55" s="83"/>
      <c r="D55" s="83"/>
      <c r="E55" s="83"/>
      <c r="F55" s="83"/>
      <c r="G55" s="83"/>
      <c r="H55" s="83"/>
      <c r="I55" s="1"/>
      <c r="J55" s="111"/>
      <c r="K55" s="112"/>
      <c r="L55" s="2"/>
      <c r="M55" s="111"/>
      <c r="N55" s="112"/>
    </row>
    <row r="56" spans="1:14" s="3" customFormat="1" x14ac:dyDescent="0.25">
      <c r="A56" s="83" t="s">
        <v>56</v>
      </c>
      <c r="B56" s="83"/>
      <c r="C56" s="83"/>
      <c r="D56" s="83"/>
      <c r="E56" s="83"/>
      <c r="F56" s="83"/>
      <c r="G56" s="83"/>
      <c r="H56" s="83"/>
      <c r="I56" s="1"/>
      <c r="J56" s="111"/>
      <c r="K56" s="112"/>
      <c r="L56" s="2"/>
      <c r="M56" s="111"/>
      <c r="N56" s="112"/>
    </row>
    <row r="57" spans="1:14" s="3" customFormat="1" x14ac:dyDescent="0.25">
      <c r="A57" s="118" t="s">
        <v>57</v>
      </c>
      <c r="B57" s="83"/>
      <c r="C57" s="83"/>
      <c r="D57" s="83"/>
      <c r="E57" s="83"/>
      <c r="F57" s="83"/>
      <c r="G57" s="83"/>
      <c r="H57" s="83"/>
      <c r="I57" s="1"/>
      <c r="J57" s="111"/>
      <c r="K57" s="112"/>
      <c r="L57" s="2"/>
      <c r="M57" s="111"/>
      <c r="N57" s="112"/>
    </row>
    <row r="58" spans="1:14" s="3" customFormat="1" x14ac:dyDescent="0.25">
      <c r="A58" s="83"/>
      <c r="B58" s="83"/>
      <c r="C58" s="83"/>
      <c r="D58" s="83"/>
      <c r="E58" s="83"/>
      <c r="F58" s="83"/>
      <c r="G58" s="83"/>
      <c r="H58" s="83"/>
      <c r="I58" s="1"/>
      <c r="J58" s="111"/>
      <c r="K58" s="112"/>
      <c r="L58" s="2"/>
      <c r="M58" s="111"/>
      <c r="N58" s="112"/>
    </row>
    <row r="59" spans="1:14" s="3" customFormat="1" x14ac:dyDescent="0.25">
      <c r="A59" s="117" t="s">
        <v>43</v>
      </c>
      <c r="B59" s="83"/>
      <c r="C59" s="83"/>
      <c r="D59" s="83"/>
      <c r="E59" s="83"/>
      <c r="F59" s="83"/>
      <c r="G59" s="83"/>
      <c r="H59" s="83"/>
      <c r="I59" s="1"/>
      <c r="J59" s="111"/>
      <c r="K59" s="112"/>
      <c r="L59" s="2"/>
      <c r="M59" s="111"/>
      <c r="N59" s="112"/>
    </row>
    <row r="60" spans="1:14" s="3" customFormat="1" ht="29.25" customHeight="1" x14ac:dyDescent="0.25">
      <c r="A60" s="129" t="s">
        <v>58</v>
      </c>
      <c r="B60" s="129"/>
      <c r="C60" s="129"/>
      <c r="D60" s="129"/>
      <c r="E60" s="129"/>
      <c r="F60" s="129"/>
      <c r="G60" s="129"/>
      <c r="H60" s="129"/>
      <c r="I60" s="1"/>
      <c r="J60" s="111"/>
      <c r="K60" s="112"/>
      <c r="L60" s="2"/>
      <c r="M60" s="111"/>
      <c r="N60" s="112"/>
    </row>
    <row r="61" spans="1:14" s="3" customFormat="1" ht="46.5" customHeight="1" x14ac:dyDescent="0.25">
      <c r="A61" s="128" t="s">
        <v>59</v>
      </c>
      <c r="B61" s="129"/>
      <c r="C61" s="129"/>
      <c r="D61" s="129"/>
      <c r="E61" s="129"/>
      <c r="F61" s="129"/>
      <c r="G61" s="129"/>
      <c r="H61" s="129"/>
      <c r="I61" s="1"/>
      <c r="J61" s="111"/>
      <c r="K61" s="112"/>
      <c r="L61" s="2"/>
      <c r="M61" s="111"/>
      <c r="N61" s="112"/>
    </row>
    <row r="62" spans="1:14" s="3" customFormat="1" x14ac:dyDescent="0.25">
      <c r="A62" s="83"/>
      <c r="B62" s="83"/>
      <c r="C62" s="83"/>
      <c r="D62" s="83"/>
      <c r="E62" s="83"/>
      <c r="F62" s="83"/>
      <c r="G62" s="83"/>
      <c r="H62" s="83"/>
      <c r="I62" s="1"/>
      <c r="J62" s="111"/>
      <c r="K62" s="112"/>
      <c r="L62" s="2"/>
      <c r="M62" s="111"/>
      <c r="N62" s="112"/>
    </row>
    <row r="63" spans="1:14" s="3" customFormat="1" x14ac:dyDescent="0.25">
      <c r="A63" s="118" t="s">
        <v>61</v>
      </c>
      <c r="B63" s="83"/>
      <c r="C63" s="83"/>
      <c r="D63" s="83"/>
      <c r="E63" s="83"/>
      <c r="F63" s="83"/>
      <c r="G63" s="83"/>
      <c r="H63" s="83"/>
      <c r="I63" s="1"/>
      <c r="J63" s="111"/>
      <c r="K63" s="112"/>
      <c r="L63" s="2"/>
      <c r="M63" s="111"/>
      <c r="N63" s="112"/>
    </row>
    <row r="64" spans="1:14" s="3" customFormat="1" x14ac:dyDescent="0.25">
      <c r="A64" s="119"/>
      <c r="B64" s="83"/>
      <c r="C64" s="83"/>
      <c r="D64" s="83"/>
      <c r="E64" s="83"/>
      <c r="F64" s="83"/>
      <c r="G64" s="83"/>
      <c r="H64" s="83"/>
      <c r="I64" s="1"/>
      <c r="J64" s="111"/>
      <c r="K64" s="112"/>
      <c r="L64" s="2"/>
      <c r="M64" s="111"/>
      <c r="N64" s="112"/>
    </row>
    <row r="65" spans="1:24" s="3" customFormat="1" ht="15.75" x14ac:dyDescent="0.25">
      <c r="A65" s="109"/>
      <c r="B65" s="110"/>
      <c r="C65" s="110"/>
      <c r="D65" s="110"/>
      <c r="E65" s="110"/>
      <c r="F65" s="110"/>
      <c r="G65" s="110"/>
      <c r="H65" s="110"/>
      <c r="I65" s="1"/>
      <c r="J65" s="111"/>
      <c r="K65" s="112"/>
      <c r="L65" s="2"/>
      <c r="M65" s="111"/>
      <c r="N65" s="112"/>
    </row>
    <row r="66" spans="1:24" s="3" customFormat="1" ht="15.75" x14ac:dyDescent="0.25">
      <c r="A66" s="109"/>
      <c r="B66" s="110"/>
      <c r="C66" s="110"/>
      <c r="D66" s="110"/>
      <c r="E66" s="110"/>
      <c r="F66" s="110"/>
      <c r="G66" s="110"/>
      <c r="H66" s="110"/>
      <c r="I66" s="1"/>
      <c r="J66" s="111"/>
      <c r="K66" s="112"/>
      <c r="L66" s="2"/>
      <c r="M66" s="111"/>
      <c r="N66" s="112"/>
    </row>
    <row r="67" spans="1:24" s="3" customFormat="1" ht="15.75" x14ac:dyDescent="0.25">
      <c r="A67" s="109"/>
      <c r="B67" s="110"/>
      <c r="C67" s="110"/>
      <c r="D67" s="110"/>
      <c r="E67" s="110"/>
      <c r="F67" s="110"/>
      <c r="G67" s="110"/>
      <c r="H67" s="110"/>
      <c r="I67" s="1"/>
      <c r="J67" s="111"/>
      <c r="K67" s="112"/>
      <c r="L67" s="2"/>
      <c r="M67" s="111"/>
      <c r="N67" s="112"/>
    </row>
    <row r="68" spans="1:24" s="3" customFormat="1" x14ac:dyDescent="0.25">
      <c r="A68" s="83"/>
      <c r="B68" s="83"/>
      <c r="C68" s="83"/>
      <c r="D68" s="83"/>
      <c r="E68" s="83"/>
      <c r="F68" s="83"/>
      <c r="G68" s="83"/>
      <c r="H68" s="83"/>
      <c r="I68" s="83"/>
    </row>
    <row r="69" spans="1:24" ht="15.75" x14ac:dyDescent="0.25">
      <c r="A69" s="84"/>
      <c r="B69" s="85"/>
      <c r="C69" s="85"/>
      <c r="D69" s="86"/>
      <c r="E69" s="86"/>
      <c r="F69" s="86"/>
      <c r="G69" s="86"/>
      <c r="H69" s="86"/>
      <c r="J69" s="3"/>
      <c r="K69" s="3"/>
      <c r="L69" s="3"/>
      <c r="M69" s="3"/>
      <c r="N69" s="3"/>
      <c r="O69" s="3"/>
      <c r="P69" s="113"/>
      <c r="Q69" s="87"/>
      <c r="R69" s="3"/>
      <c r="S69" s="3"/>
      <c r="T69" s="3"/>
      <c r="U69" s="3"/>
      <c r="V69" s="3"/>
      <c r="W69" s="3"/>
      <c r="X69" s="3"/>
    </row>
    <row r="70" spans="1:24" ht="17.25" customHeight="1" thickBot="1" x14ac:dyDescent="0.3">
      <c r="A70" s="88"/>
      <c r="B70" s="89"/>
      <c r="C70" s="89"/>
      <c r="D70" s="89"/>
      <c r="E70" s="86"/>
      <c r="F70" s="86"/>
      <c r="G70" s="86"/>
      <c r="H70" s="86"/>
      <c r="J70" s="3"/>
      <c r="K70" s="3"/>
      <c r="L70" s="3"/>
      <c r="M70" s="3"/>
      <c r="N70" s="3"/>
      <c r="O70" s="3"/>
      <c r="P70" s="114"/>
      <c r="Q70" s="90">
        <f>IF(COUNTIF($B$31:$H$31,"&lt;0")&gt;0,1,0)</f>
        <v>0</v>
      </c>
      <c r="R70" s="3"/>
      <c r="S70" s="3"/>
      <c r="T70" s="3"/>
      <c r="U70" s="3"/>
      <c r="V70" s="3"/>
      <c r="W70" s="3"/>
      <c r="X70" s="3"/>
    </row>
    <row r="71" spans="1:24" ht="17.25" customHeight="1" thickBot="1" x14ac:dyDescent="0.3">
      <c r="A71" s="91"/>
      <c r="B71" s="89"/>
      <c r="C71" s="89"/>
      <c r="D71" s="89"/>
      <c r="E71" s="86"/>
      <c r="F71" s="86"/>
      <c r="G71" s="86"/>
      <c r="H71" s="86"/>
      <c r="J71" s="3"/>
      <c r="K71" s="3"/>
      <c r="L71" s="3"/>
      <c r="M71" s="3"/>
      <c r="N71" s="3"/>
      <c r="O71" s="3"/>
      <c r="P71" s="115"/>
      <c r="Q71" s="90">
        <f>($D$5=$B$31)*($E$5=$B$31)*($F$5=$B$31)*($G$5=$F$31)*($H$5=$G$31)</f>
        <v>0</v>
      </c>
      <c r="R71" s="3"/>
      <c r="S71" s="3"/>
      <c r="T71" s="3"/>
      <c r="U71" s="3"/>
      <c r="V71" s="3"/>
      <c r="W71" s="3"/>
      <c r="X71" s="3"/>
    </row>
    <row r="72" spans="1:24" ht="17.25" customHeight="1" thickBot="1" x14ac:dyDescent="0.3">
      <c r="A72" s="93"/>
      <c r="B72" s="94"/>
      <c r="C72" s="94"/>
      <c r="D72" s="94"/>
      <c r="E72" s="95"/>
      <c r="F72" s="95"/>
      <c r="G72" s="95"/>
      <c r="H72" s="95"/>
      <c r="J72" s="3"/>
      <c r="K72" s="3"/>
      <c r="L72" s="3"/>
      <c r="M72" s="3"/>
      <c r="N72" s="3"/>
      <c r="O72" s="3"/>
      <c r="P72" s="115"/>
      <c r="Q72" s="96">
        <f>IF(COUNTIF($B$26:$H$26,"&lt;0")&gt;0,1,0)</f>
        <v>0</v>
      </c>
      <c r="R72" s="3"/>
      <c r="S72" s="3"/>
      <c r="T72" s="3"/>
      <c r="U72" s="3"/>
      <c r="V72" s="3"/>
      <c r="W72" s="3"/>
      <c r="X72" s="3"/>
    </row>
    <row r="73" spans="1:24" ht="15.75" customHeight="1" thickBot="1" x14ac:dyDescent="0.3">
      <c r="A73" s="93"/>
      <c r="B73" s="94"/>
      <c r="C73" s="94"/>
      <c r="D73" s="94"/>
      <c r="E73" s="95"/>
      <c r="F73" s="95"/>
      <c r="G73" s="95"/>
      <c r="H73" s="95"/>
      <c r="J73" s="3"/>
      <c r="K73" s="3"/>
      <c r="L73" s="3"/>
      <c r="M73" s="3"/>
      <c r="N73" s="3"/>
      <c r="O73" s="3"/>
      <c r="P73" s="92" t="s">
        <v>39</v>
      </c>
      <c r="Q73" s="96">
        <f>COUNTIF($B$34:$H$38,"&gt;0")</f>
        <v>0</v>
      </c>
      <c r="R73" s="3"/>
      <c r="S73" s="3"/>
      <c r="T73" s="3"/>
      <c r="U73" s="3"/>
      <c r="V73" s="3"/>
      <c r="W73" s="3"/>
      <c r="X73" s="3"/>
    </row>
    <row r="74" spans="1:24" ht="15.75" customHeight="1" thickBot="1" x14ac:dyDescent="0.3">
      <c r="A74" s="97"/>
      <c r="B74" s="94"/>
      <c r="C74" s="94"/>
      <c r="D74" s="94"/>
      <c r="E74" s="95"/>
      <c r="F74" s="95"/>
      <c r="G74" s="95"/>
      <c r="H74" s="95"/>
      <c r="J74" s="3"/>
      <c r="K74" s="3"/>
      <c r="L74" s="3"/>
      <c r="M74" s="3"/>
      <c r="N74" s="3"/>
      <c r="O74" s="3"/>
      <c r="P74" s="92" t="s">
        <v>40</v>
      </c>
      <c r="Q74" s="96">
        <f>IF(COUNTIF($B$7:$H$17,"&lt;0")&gt;0,1,0)</f>
        <v>0</v>
      </c>
      <c r="R74" s="3"/>
      <c r="S74" s="3"/>
      <c r="T74" s="3"/>
      <c r="U74" s="3"/>
      <c r="V74" s="3"/>
      <c r="W74" s="3"/>
      <c r="X74" s="3"/>
    </row>
    <row r="75" spans="1:24" ht="15.75" customHeight="1" x14ac:dyDescent="0.25">
      <c r="A75" s="98"/>
      <c r="B75" s="99"/>
      <c r="C75" s="99"/>
      <c r="D75" s="99"/>
      <c r="E75" s="100"/>
      <c r="F75" s="100"/>
      <c r="G75" s="100"/>
      <c r="H75" s="100"/>
      <c r="J75" s="3"/>
      <c r="K75" s="3"/>
      <c r="L75" s="3"/>
      <c r="M75" s="3"/>
      <c r="N75" s="3"/>
      <c r="O75" s="3"/>
      <c r="P75" s="101" t="s">
        <v>41</v>
      </c>
      <c r="Q75" s="96">
        <f>IF(COUNTIF($B$18:$H$25,"&gt;0")&gt;0,1,0)</f>
        <v>0</v>
      </c>
      <c r="R75" s="3"/>
      <c r="S75" s="3"/>
      <c r="T75" s="3"/>
      <c r="U75" s="3"/>
      <c r="V75" s="3"/>
      <c r="W75" s="3"/>
      <c r="X75" s="3"/>
    </row>
    <row r="76" spans="1:24" ht="15.75" customHeight="1" x14ac:dyDescent="0.25">
      <c r="A76" s="102"/>
      <c r="B76" s="99"/>
      <c r="C76" s="99"/>
      <c r="D76" s="99"/>
      <c r="E76" s="100"/>
      <c r="F76" s="100"/>
      <c r="G76" s="100"/>
      <c r="H76" s="100"/>
      <c r="J76" s="3"/>
      <c r="K76" s="3"/>
      <c r="L76" s="3"/>
      <c r="M76" s="3"/>
      <c r="N76" s="3"/>
      <c r="O76" s="3"/>
      <c r="P76" s="103"/>
      <c r="Q76" s="96"/>
      <c r="R76" s="3"/>
      <c r="S76" s="3"/>
      <c r="T76" s="3"/>
      <c r="U76" s="3"/>
      <c r="V76" s="3"/>
      <c r="W76" s="3"/>
      <c r="X76" s="3"/>
    </row>
    <row r="77" spans="1:24" ht="15.75" customHeight="1" x14ac:dyDescent="0.25">
      <c r="A77" s="102"/>
      <c r="B77" s="99"/>
      <c r="C77" s="99"/>
      <c r="D77" s="99"/>
      <c r="E77" s="100"/>
      <c r="F77" s="100"/>
      <c r="G77" s="100"/>
      <c r="H77" s="100"/>
      <c r="J77" s="3"/>
      <c r="K77" s="3"/>
      <c r="L77" s="3"/>
      <c r="M77" s="3"/>
      <c r="N77" s="3"/>
      <c r="O77" s="3"/>
      <c r="P77" s="103"/>
      <c r="Q77" s="96"/>
      <c r="R77" s="3"/>
      <c r="S77" s="3"/>
      <c r="T77" s="3"/>
      <c r="U77" s="3"/>
      <c r="V77" s="3"/>
      <c r="W77" s="3"/>
      <c r="X77" s="3"/>
    </row>
    <row r="78" spans="1:24" ht="15.75" customHeight="1" x14ac:dyDescent="0.25">
      <c r="A78" s="102"/>
      <c r="B78" s="99"/>
      <c r="C78" s="99"/>
      <c r="D78" s="99"/>
      <c r="E78" s="100"/>
      <c r="F78" s="100"/>
      <c r="G78" s="100"/>
      <c r="H78" s="100"/>
      <c r="J78" s="3"/>
      <c r="K78" s="3"/>
      <c r="L78" s="3"/>
      <c r="M78" s="3"/>
      <c r="N78" s="3"/>
      <c r="O78" s="3"/>
      <c r="P78" s="103"/>
      <c r="Q78" s="96"/>
      <c r="R78" s="3"/>
      <c r="S78" s="3"/>
      <c r="T78" s="3"/>
      <c r="U78" s="3"/>
      <c r="V78" s="3"/>
      <c r="W78" s="3"/>
      <c r="X78" s="3"/>
    </row>
    <row r="79" spans="1:24" ht="15.75" customHeight="1" x14ac:dyDescent="0.25">
      <c r="A79" s="102"/>
      <c r="B79" s="99"/>
      <c r="C79" s="99"/>
      <c r="D79" s="99"/>
      <c r="E79" s="100"/>
      <c r="F79" s="100"/>
      <c r="G79" s="100"/>
      <c r="H79" s="100"/>
      <c r="J79" s="3"/>
      <c r="K79" s="3"/>
      <c r="L79" s="3"/>
      <c r="M79" s="3"/>
      <c r="N79" s="3"/>
      <c r="O79" s="3"/>
      <c r="P79" s="103"/>
      <c r="Q79" s="96"/>
      <c r="R79" s="3"/>
      <c r="S79" s="3"/>
      <c r="T79" s="3"/>
      <c r="U79" s="3"/>
      <c r="V79" s="3"/>
      <c r="W79" s="3"/>
      <c r="X79" s="3"/>
    </row>
    <row r="80" spans="1:24" ht="15.75" customHeight="1" x14ac:dyDescent="0.25">
      <c r="A80" s="88"/>
      <c r="B80" s="99"/>
      <c r="C80" s="99"/>
      <c r="D80" s="99"/>
      <c r="E80" s="104"/>
      <c r="F80" s="104"/>
      <c r="G80" s="104"/>
      <c r="H80" s="104"/>
      <c r="Q80" s="105"/>
    </row>
    <row r="81" spans="1:8" ht="15.75" customHeight="1" x14ac:dyDescent="0.25">
      <c r="A81" s="88"/>
      <c r="B81" s="99"/>
      <c r="C81" s="99"/>
      <c r="D81" s="99"/>
      <c r="E81" s="104"/>
      <c r="F81" s="104"/>
      <c r="G81" s="104"/>
      <c r="H81" s="104"/>
    </row>
    <row r="82" spans="1:8" ht="15.75" customHeight="1" x14ac:dyDescent="0.25">
      <c r="A82" s="106"/>
      <c r="B82" s="107"/>
      <c r="C82" s="107"/>
      <c r="D82" s="107"/>
      <c r="E82" s="107"/>
      <c r="F82" s="107"/>
      <c r="G82" s="107"/>
      <c r="H82" s="108"/>
    </row>
    <row r="83" spans="1:8" ht="35.25" customHeight="1" x14ac:dyDescent="0.25">
      <c r="A83" s="116"/>
      <c r="B83" s="116"/>
      <c r="C83" s="116"/>
      <c r="D83" s="116"/>
      <c r="E83" s="116"/>
      <c r="F83" s="116"/>
      <c r="G83" s="116"/>
      <c r="H83" s="116"/>
    </row>
    <row r="84" spans="1:8" ht="29.25" customHeight="1" x14ac:dyDescent="0.25">
      <c r="A84" s="116"/>
      <c r="B84" s="116"/>
      <c r="C84" s="116"/>
      <c r="D84" s="116"/>
      <c r="E84" s="116"/>
      <c r="F84" s="116"/>
      <c r="G84" s="116"/>
      <c r="H84" s="116"/>
    </row>
    <row r="85" spans="1:8" ht="17.25" x14ac:dyDescent="0.25">
      <c r="A85" s="107"/>
    </row>
    <row r="86" spans="1:8" x14ac:dyDescent="0.25">
      <c r="A86" s="3"/>
    </row>
    <row r="87" spans="1:8" x14ac:dyDescent="0.25">
      <c r="A87" s="3"/>
    </row>
    <row r="88" spans="1:8" x14ac:dyDescent="0.25">
      <c r="A88" s="3"/>
    </row>
    <row r="89" spans="1:8" x14ac:dyDescent="0.25">
      <c r="A89" s="3"/>
    </row>
    <row r="90" spans="1:8" x14ac:dyDescent="0.25">
      <c r="A90" s="3"/>
    </row>
    <row r="91" spans="1:8" x14ac:dyDescent="0.25">
      <c r="A91" s="3"/>
    </row>
    <row r="92" spans="1:8" x14ac:dyDescent="0.25">
      <c r="A92" s="3"/>
    </row>
    <row r="93" spans="1:8" x14ac:dyDescent="0.25">
      <c r="A93" s="3"/>
    </row>
  </sheetData>
  <sheetProtection formatCells="0" formatColumns="0" formatRows="0" insertColumns="0" insertRows="0" deleteRows="0" pivotTables="0"/>
  <mergeCells count="8">
    <mergeCell ref="A60:H60"/>
    <mergeCell ref="A61:H61"/>
    <mergeCell ref="A49:H49"/>
    <mergeCell ref="A1:H1"/>
    <mergeCell ref="A2:H2"/>
    <mergeCell ref="J2:N2"/>
    <mergeCell ref="J3:N3"/>
    <mergeCell ref="A48:H48"/>
  </mergeCells>
  <conditionalFormatting sqref="P70">
    <cfRule type="expression" dxfId="5" priority="6">
      <formula>$Q$70=0</formula>
    </cfRule>
  </conditionalFormatting>
  <conditionalFormatting sqref="P71">
    <cfRule type="expression" dxfId="4" priority="5">
      <formula>$Q$71=1</formula>
    </cfRule>
  </conditionalFormatting>
  <conditionalFormatting sqref="P72">
    <cfRule type="expression" dxfId="3" priority="4">
      <formula>$Q$72=0</formula>
    </cfRule>
  </conditionalFormatting>
  <conditionalFormatting sqref="P73">
    <cfRule type="expression" dxfId="2" priority="3">
      <formula>$Q$73=0</formula>
    </cfRule>
  </conditionalFormatting>
  <conditionalFormatting sqref="P74">
    <cfRule type="expression" dxfId="1" priority="2">
      <formula>$Q$74=0</formula>
    </cfRule>
  </conditionalFormatting>
  <conditionalFormatting sqref="P75:P79">
    <cfRule type="expression" dxfId="0" priority="1">
      <formula>$Q$75=0</formula>
    </cfRule>
  </conditionalFormatting>
  <pageMargins left="0.7" right="0.7" top="0.75" bottom="0.75" header="0.3" footer="0.3"/>
  <pageSetup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Operating Financial Plan</vt:lpstr>
      <vt:lpstr>'Operating Financial Plan'!Print_Area</vt:lpstr>
    </vt:vector>
  </TitlesOfParts>
  <Company>King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Radke, Deanne</dc:creator>
  <cp:lastModifiedBy>Walsh, James</cp:lastModifiedBy>
  <cp:lastPrinted>2019-03-22T00:00:05Z</cp:lastPrinted>
  <dcterms:created xsi:type="dcterms:W3CDTF">2019-03-17T23:04:10Z</dcterms:created>
  <dcterms:modified xsi:type="dcterms:W3CDTF">2019-03-22T00:00:24Z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