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53401" yWindow="65461" windowWidth="28800" windowHeight="11610" tabRatio="735" activeTab="0"/>
  </bookViews>
  <sheets>
    <sheet name="Operating Financial Plan1" sheetId="84"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w1" localSheetId="0" hidden="1">{"cxtransfer",#N/A,FALSE,"ReorgRevisted"}</definedName>
    <definedName name="___w1" hidden="1">{"cxtransfer",#N/A,FALSE,"ReorgRevisted"}</definedName>
    <definedName name="___w2" localSheetId="0" hidden="1">{"cxtransfer",#N/A,FALSE,"ReorgRevisted"}</definedName>
    <definedName name="___w2" hidden="1">{"cxtransfer",#N/A,FALSE,"ReorgRevisted"}</definedName>
    <definedName name="__w1" localSheetId="0" hidden="1">{"cxtransfer",#N/A,FALSE,"ReorgRevisted"}</definedName>
    <definedName name="__w1" hidden="1">{"cxtransfer",#N/A,FALSE,"ReorgRevisted"}</definedName>
    <definedName name="__w2" localSheetId="0"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localSheetId="0" hidden="1">{"cxtransfer",#N/A,FALSE,"ReorgRevisted"}</definedName>
    <definedName name="_w1" hidden="1">{"cxtransfer",#N/A,FALSE,"ReorgRevisted"}</definedName>
    <definedName name="_w2" localSheetId="0" hidden="1">{"cxtransfer",#N/A,FALSE,"ReorgRevisted"}</definedName>
    <definedName name="_w2" hidden="1">{"cxtransfer",#N/A,FALSE,"ReorgRevisted"}</definedName>
    <definedName name="a" localSheetId="0" hidden="1">{"Dis",#N/A,FALSE,"ReorgRevisted"}</definedName>
    <definedName name="a" hidden="1">{"Dis",#N/A,FALSE,"ReorgRevisted"}</definedName>
    <definedName name="aa" localSheetId="0" hidden="1">{"NonWhole",#N/A,FALSE,"ReorgRevisted"}</definedName>
    <definedName name="aa" hidden="1">{"NonWhole",#N/A,FALSE,"ReorgRevisted"}</definedName>
    <definedName name="aaaaaaaa" localSheetId="0" hidden="1">{"Dis",#N/A,FALSE,"ReorgRevisted"}</definedName>
    <definedName name="aaaaaaaa" hidden="1">{"Dis",#N/A,FALSE,"ReorgRevisted"}</definedName>
    <definedName name="ab" localSheetId="0" hidden="1">{"cxtransfer",#N/A,FALSE,"ReorgRevisted"}</definedName>
    <definedName name="ab" hidden="1">{"cxtransfer",#N/A,FALSE,"ReorgRevisted"}</definedName>
    <definedName name="abcd" localSheetId="0" hidden="1">{"cxtransfer",#N/A,FALSE,"ReorgRevisted"}</definedName>
    <definedName name="abcd" hidden="1">{"cxtransfer",#N/A,FALSE,"ReorgRevisted"}</definedName>
    <definedName name="abcde" localSheetId="0"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localSheetId="0" hidden="1">{"NonWhole",#N/A,FALSE,"ReorgRevisted"}</definedName>
    <definedName name="asfda" hidden="1">{"NonWhole",#N/A,FALSE,"ReorgRevisted"}</definedName>
    <definedName name="August" localSheetId="0">#REF!,#REF!,#REF!,#REF!,#REF!,#REF!</definedName>
    <definedName name="August">#REF!,#REF!,#REF!,#REF!,#REF!,#REF!</definedName>
    <definedName name="av" localSheetId="0" hidden="1">{"NonWhole",#N/A,FALSE,"ReorgRevisted"}</definedName>
    <definedName name="av" hidden="1">{"NonWhole",#N/A,FALSE,"ReorgRevisted"}</definedName>
    <definedName name="AVGCOST" localSheetId="0">#REF!</definedName>
    <definedName name="AVGCOST">#REF!</definedName>
    <definedName name="b" localSheetId="0" hidden="1">{"Dis",#N/A,FALSE,"ReorgRevisted"}</definedName>
    <definedName name="b" hidden="1">{"Dis",#N/A,FALSE,"ReorgRevisted"}</definedName>
    <definedName name="bt" localSheetId="0" hidden="1">{"Dis",#N/A,FALSE,"ReorgRevisted"}</definedName>
    <definedName name="bt" hidden="1">{"Dis",#N/A,FALSE,"ReorgRevisted"}</definedName>
    <definedName name="BTT" localSheetId="0" hidden="1">{"NonWhole",#N/A,FALSE,"ReorgRevisted"}</definedName>
    <definedName name="BTT" hidden="1">{"NonWhole",#N/A,FALSE,"ReorgRevisted"}</definedName>
    <definedName name="Budget_Codes">'[6]Replacement Analysis'!$B$8:$B$15</definedName>
    <definedName name="Carryover" localSheetId="0">#REF!</definedName>
    <definedName name="Carryover">#REF!</definedName>
    <definedName name="CASHFLOW" localSheetId="0">#REF!</definedName>
    <definedName name="CASHFLOW">#REF!</definedName>
    <definedName name="Cell" localSheetId="0">#REF!</definedName>
    <definedName name="Cell">#REF!</definedName>
    <definedName name="child" localSheetId="0" hidden="1">{"NonWhole",#N/A,FALSE,"ReorgRevisted"}</definedName>
    <definedName name="child" hidden="1">{"NonWhole",#N/A,FALSE,"ReorgRevisted"}</definedName>
    <definedName name="cj" localSheetId="0" hidden="1">{"Dis",#N/A,FALSE,"ReorgRevisted"}</definedName>
    <definedName name="cj" hidden="1">{"Dis",#N/A,FALSE,"ReorgRevisted"}</definedName>
    <definedName name="cjp" localSheetId="0" hidden="1">{"cxtransfer",#N/A,FALSE,"ReorgRevisted"}</definedName>
    <definedName name="cjp" hidden="1">{"cxtransfer",#N/A,FALSE,"ReorgRevisted"}</definedName>
    <definedName name="cjpf" localSheetId="0" hidden="1">{"Whole",#N/A,FALSE,"ReorgRevisted"}</definedName>
    <definedName name="cjpf" hidden="1">{"Whole",#N/A,FALSE,"ReorgRevisted"}</definedName>
    <definedName name="cjpf1" localSheetId="0"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localSheetId="0" hidden="1">{"NonWhole",#N/A,FALSE,"ReorgRevisted"}</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localSheetId="0" hidden="1">{"Whole",#N/A,FALSE,"ReorgRevisted"}</definedName>
    <definedName name="cxs" hidden="1">{"Whole",#N/A,FALSE,"ReorgRevisted"}</definedName>
    <definedName name="d" localSheetId="0" hidden="1">{"NonWhole",#N/A,FALSE,"ReorgRevisted"}</definedName>
    <definedName name="d" hidden="1">{"NonWhole",#N/A,FALSE,"ReorgRevisted"}</definedName>
    <definedName name="DCHS08ARMS" localSheetId="0">#REF!</definedName>
    <definedName name="DCHS08ARMS">#REF!</definedName>
    <definedName name="ddd.ext" localSheetId="0" hidden="1">{"NonWhole",#N/A,FALSE,"ReorgRevisted"}</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localSheetId="0" hidden="1">{"Whole",#N/A,FALSE,"ReorgRevisted"}</definedName>
    <definedName name="donya" hidden="1">{"Whole",#N/A,FALSE,"ReorgRevisted"}</definedName>
    <definedName name="drop_down">'[10]Replacement Analysis'!$B$8:$B$27</definedName>
    <definedName name="efg" localSheetId="0" hidden="1">{"cxtransfer",#N/A,FALSE,"ReorgRevisted"}</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EXPSUM" localSheetId="0">#REF!</definedName>
    <definedName name="EXPSUM">#REF!</definedName>
    <definedName name="factors" localSheetId="0">#REF!</definedName>
    <definedName name="factor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localSheetId="0" hidden="1">{"Whole",#N/A,FALSE,"ReorgRevisted"}</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localSheetId="0" hidden="1">{"Dis",#N/A,FALSE,"ReorgRevisted"}</definedName>
    <definedName name="form" hidden="1">{"Dis",#N/A,FALSE,"ReorgRevisted"}</definedName>
    <definedName name="Form3BB" localSheetId="0" hidden="1">{"cxtransfer",#N/A,FALSE,"ReorgRevisted"}</definedName>
    <definedName name="Form3BB" hidden="1">{"cxtransfer",#N/A,FALSE,"ReorgRevisted"}</definedName>
    <definedName name="form4a" localSheetId="0" hidden="1">{"Dis",#N/A,FALSE,"ReorgRevisted"}</definedName>
    <definedName name="form4a" hidden="1">{"Dis",#N/A,FALSE,"ReorgRevisted"}</definedName>
    <definedName name="Form5" localSheetId="0" hidden="1">{"cxtransfer",#N/A,FALSE,"ReorgRevisted"}</definedName>
    <definedName name="Form5" hidden="1">{"cxtransfer",#N/A,FALSE,"ReorgRevisted"}</definedName>
    <definedName name="Form5_old">'[11]TOC Form'!$I$2</definedName>
    <definedName name="FourthQOO" localSheetId="0">#REF!</definedName>
    <definedName name="FourthQOO">#REF!</definedName>
    <definedName name="fr" localSheetId="0" hidden="1">{"NonWhole",#N/A,FALSE,"ReorgRevisted"}</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localSheetId="0" hidden="1">{"Dis",#N/A,FALSE,"ReorgRevisted"}</definedName>
    <definedName name="FS" hidden="1">{"Dis",#N/A,FALSE,"ReorgRevisted"}</definedName>
    <definedName name="Fund_Dept">'[2]TOC Forms'!$C$56</definedName>
    <definedName name="Fund_Source_Code">'[7]DATA Tables'!$A$140:$A$150</definedName>
    <definedName name="gg" localSheetId="0" hidden="1">{"Dis",#N/A,FALSE,"ReorgRevisted"}</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localSheetId="0" hidden="1">{"Dis",#N/A,FALSE,"ReorgRevisted"}</definedName>
    <definedName name="iii" hidden="1">{"Dis",#N/A,FALSE,"ReorgRevisted"}</definedName>
    <definedName name="inn" localSheetId="0" hidden="1">{"NonWhole",#N/A,FALSE,"ReorgRevisted"}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localSheetId="0" hidden="1">{"NonWhole",#N/A,FALSE,"ReorgRevisted"}</definedName>
    <definedName name="k" hidden="1">{"NonWhole",#N/A,FALSE,"ReorgRevisted"}</definedName>
    <definedName name="kk" localSheetId="0" hidden="1">{"cxtransfer",#N/A,FALSE,"ReorgRevisted"}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localSheetId="0" hidden="1">{"NonWhole",#N/A,FALSE,"ReorgRevisted"}</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MOTREV" localSheetId="0">#REF!</definedName>
    <definedName name="MOTREV">#REF!</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localSheetId="0" hidden="1">{"cxtransfer",#N/A,FALSE,"ReorgRevisted"}</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localSheetId="0" hidden="1">{"Dis",#N/A,FALSE,"ReorgRevisted"}</definedName>
    <definedName name="p" hidden="1">{"Dis",#N/A,FALSE,"ReorgRevisted"}</definedName>
    <definedName name="PERS_Percent">0.0613</definedName>
    <definedName name="_xlnm.Print_Area" localSheetId="0">'Operating Financial Plan1'!$A$1:$H$56</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Exp13" localSheetId="0">#REF!</definedName>
    <definedName name="PSQExp13">#REF!</definedName>
    <definedName name="PSQFTEs" localSheetId="0">#REF!</definedName>
    <definedName name="PSQFTEs">#REF!</definedName>
    <definedName name="PSQFTEs13" localSheetId="0">#REF!</definedName>
    <definedName name="PSQFTEs13">#REF!</definedName>
    <definedName name="PSQRev" localSheetId="0">#REF!</definedName>
    <definedName name="PSQRev">#REF!</definedName>
    <definedName name="PSQRev13" localSheetId="0">#REF!</definedName>
    <definedName name="PSQRev13">#REF!</definedName>
    <definedName name="PSQTLTs" localSheetId="0">#REF!</definedName>
    <definedName name="PSQTLTs">#REF!</definedName>
    <definedName name="PSQTLTs13" localSheetId="0">#REF!</definedName>
    <definedName name="PSQTLTs13">#REF!</definedName>
    <definedName name="qqq" localSheetId="0" hidden="1">{"Dis",#N/A,FALSE,"ReorgRevisted"}</definedName>
    <definedName name="qqq" hidden="1">{"Dis",#N/A,FALSE,"ReorgRevisted"}</definedName>
    <definedName name="qqqqq" localSheetId="0" hidden="1">{"Dis",#N/A,FALSE,"ReorgRevisted"}</definedName>
    <definedName name="qqqqq" hidden="1">{"Dis",#N/A,FALSE,"ReorgRevisted"}</definedName>
    <definedName name="Qry01_02_03Exp" localSheetId="0">#REF!</definedName>
    <definedName name="Qry01_02_03Exp">#REF!</definedName>
    <definedName name="re" localSheetId="0" hidden="1">{"Dis",#N/A,FALSE,"ReorgRevisted"}</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'[12]Appro_Sections'!$B$7:$N$137</definedName>
    <definedName name="References" localSheetId="0">#REF!</definedName>
    <definedName name="References">#REF!</definedName>
    <definedName name="RefExpenditures" localSheetId="0">#REF!</definedName>
    <definedName name="RefExpenditures">#REF!</definedName>
    <definedName name="RefFTE_TLP" localSheetId="0">#REF!</definedName>
    <definedName name="RefFTE_TLP">#REF!</definedName>
    <definedName name="RefFTEs" localSheetId="0">#REF!</definedName>
    <definedName name="RefFTEs">'[13]RefFTEs_TLPs'!$C$9:$G$195</definedName>
    <definedName name="RefFundExp" localSheetId="0">#REF!</definedName>
    <definedName name="RefFundExp">#REF!</definedName>
    <definedName name="RefFundRev" localSheetId="0">#REF!</definedName>
    <definedName name="RefFundRev">#REF!</definedName>
    <definedName name="rename" localSheetId="0" hidden="1">{"NonWhole",#N/A,FALSE,"ReorgRevisted"}</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EVEST" localSheetId="0">#REF!</definedName>
    <definedName name="REVEST">#REF!</definedName>
    <definedName name="rod" localSheetId="0" hidden="1">{"NonWhole",#N/A,FALSE,"ReorgRevisted"}</definedName>
    <definedName name="rod" hidden="1">{"NonWhole",#N/A,FALSE,"ReorgRevisted"}</definedName>
    <definedName name="sad" localSheetId="0" hidden="1">{"NonWhole",#N/A,FALSE,"ReorgRevisted"}</definedName>
    <definedName name="sad" hidden="1">{"NonWhole",#N/A,FALSE,"ReorgRevisted"}</definedName>
    <definedName name="sdd" localSheetId="0"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localSheetId="0" hidden="1">{"Whole",#N/A,FALSE,"ReorgRevisted"}</definedName>
    <definedName name="sick.sick" hidden="1">{"Whole",#N/A,FALSE,"ReorgRevisted"}</definedName>
    <definedName name="sod" localSheetId="0" hidden="1">{"NonWhole",#N/A,FALSE,"ReorgRevisted"}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localSheetId="0" hidden="1">{"cxtransfer",#N/A,FALSE,"ReorgRevisted"}</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'[14]DATA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localSheetId="0" hidden="1">{"cxtransfer",#N/A,FALSE,"ReorgRevisted"}</definedName>
    <definedName name="v" hidden="1">{"cxtransfer",#N/A,FALSE,"ReorgRevisted"}</definedName>
    <definedName name="w" localSheetId="0" hidden="1">{"Dis",#N/A,FALSE,"ReorgRevisted"}</definedName>
    <definedName name="w" hidden="1">{"Dis",#N/A,FALSE,"ReorgRevisted"}</definedName>
    <definedName name="wa" localSheetId="0" hidden="1">{"Dis",#N/A,FALSE,"ReorgRevisted"}</definedName>
    <definedName name="wa" hidden="1">{"Dis",#N/A,FALSE,"ReorgRevisted"}</definedName>
    <definedName name="waa" localSheetId="0"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localSheetId="0" hidden="1">{"Dis",#N/A,FALSE,"ReorgRevisted"}</definedName>
    <definedName name="ws" hidden="1">{"Dis",#N/A,FALSE,"ReorgRevisted"}</definedName>
    <definedName name="x" localSheetId="0" hidden="1">{"cxtransfer",#N/A,FALSE,"ReorgRevisted"}</definedName>
    <definedName name="x" hidden="1">{"cxtransfer",#N/A,FALSE,"ReorgRevisted"}</definedName>
    <definedName name="xls" localSheetId="0" hidden="1">{"cxtransfer",#N/A,FALSE,"ReorgRevisted"}</definedName>
    <definedName name="xls" hidden="1">{"cxtransfer",#N/A,FALSE,"ReorgRevisted"}</definedName>
    <definedName name="xxx" localSheetId="0" hidden="1">{"Dis",#N/A,FALSE,"ReorgRevisted"}</definedName>
    <definedName name="xxx" hidden="1">{"Dis",#N/A,FALSE,"ReorgRevisted"}</definedName>
    <definedName name="y" localSheetId="0" hidden="1">{"cxtransfer",#N/A,FALSE,"ReorgRevisted"}</definedName>
    <definedName name="y" hidden="1">{"cxtransfer",#N/A,FALSE,"ReorgRevisted"}</definedName>
    <definedName name="year" localSheetId="0">#REF!</definedName>
    <definedName name="year">#REF!</definedName>
    <definedName name="yes" localSheetId="0" hidden="1">{"Dis",#N/A,FALSE,"ReorgRevisted"}</definedName>
    <definedName name="yes" hidden="1">{"Dis",#N/A,FALSE,"ReorgRevisted"}</definedName>
    <definedName name="yr" localSheetId="0">#REF!</definedName>
    <definedName name="yr">#REF!</definedName>
    <definedName name="za" localSheetId="0" hidden="1">{"cxtransfer",#N/A,FALSE,"ReorgRevisted"}</definedName>
    <definedName name="za" hidden="1">{"cxtransfer",#N/A,FALSE,"ReorgRevisted"}</definedName>
    <definedName name="zz" localSheetId="0" hidden="1">{"Dis",#N/A,FALSE,"ReorgRevisted"}</definedName>
    <definedName name="zz" hidden="1">{"Dis",#N/A,FALSE,"ReorgRevisted"}</definedName>
    <definedName name="zzz" localSheetId="0" hidden="1">{"cxtransfer",#N/A,FALSE,"ReorgRevisted"}</definedName>
    <definedName name="zzz" hidden="1">{"cxtransfer",#N/A,FALSE,"ReorgRevisted"}</definedName>
  </definedNames>
  <calcPr calcId="152511"/>
</workbook>
</file>

<file path=xl/comments1.xml><?xml version="1.0" encoding="utf-8"?>
<comments xmlns="http://schemas.openxmlformats.org/spreadsheetml/2006/main">
  <authors>
    <author>Rubardt, Aaron</author>
    <author>Radke, Deanne</author>
  </authors>
  <commentList>
    <comment ref="B4" authorId="0">
      <text>
        <r>
          <rPr>
            <sz val="9"/>
            <rFont val="Tahoma"/>
            <family val="2"/>
          </rPr>
          <t xml:space="preserve">Change column head to actuals after 2018 books close
</t>
        </r>
      </text>
    </comment>
    <comment ref="C4" authorId="0">
      <text>
        <r>
          <rPr>
            <sz val="9"/>
            <rFont val="Tahoma"/>
            <family val="2"/>
          </rPr>
          <t>Change column head to Adopted after the budget is adopted</t>
        </r>
        <r>
          <rPr>
            <sz val="9"/>
            <rFont val="Tahoma"/>
            <family val="2"/>
          </rPr>
          <t xml:space="preserve">
</t>
        </r>
      </text>
    </comment>
    <comment ref="D4" authorId="0">
      <text>
        <r>
          <rPr>
            <sz val="9"/>
            <rFont val="Tahoma"/>
            <family val="2"/>
          </rPr>
          <t xml:space="preserve">Revenue reflects most current revenue estimates. Expenditures reflects adopted budget plus any supplementals.  This column will be greyed out in the proposed budget.  
 </t>
        </r>
        <r>
          <rPr>
            <b/>
            <sz val="9"/>
            <rFont val="Tahoma"/>
            <family val="2"/>
          </rPr>
          <t xml:space="preserve"> </t>
        </r>
        <r>
          <rPr>
            <sz val="9"/>
            <rFont val="Tahoma"/>
            <family val="2"/>
          </rPr>
          <t xml:space="preserve">
</t>
        </r>
      </text>
    </comment>
    <comment ref="E4" authorId="0">
      <text>
        <r>
          <rPr>
            <sz val="9"/>
            <rFont val="Tahoma"/>
            <family val="2"/>
          </rPr>
          <t xml:space="preserve">Reflects actual revenue and expenditures as of a certain point of time.  This column will be greyed out in the proposed budget.
</t>
        </r>
      </text>
    </comment>
    <comment ref="F4" authorId="0">
      <text>
        <r>
          <rPr>
            <sz val="9"/>
            <rFont val="Tahoma"/>
            <family val="2"/>
          </rPr>
          <t xml:space="preserve">Estimated figures are the best estimate for biennium revenue and expenditures based on adopted revenue forecasts, biennial to date collections, and spending patterns.
</t>
        </r>
      </text>
    </comment>
    <comment ref="F16" authorId="1">
      <text>
        <r>
          <rPr>
            <b/>
            <sz val="9"/>
            <rFont val="Tahoma"/>
            <family val="2"/>
          </rPr>
          <t>Radke, Deanne:</t>
        </r>
        <r>
          <rPr>
            <sz val="9"/>
            <rFont val="Tahoma"/>
            <family val="2"/>
          </rPr>
          <t xml:space="preserve">
Includes 2018 re-appropriation request for vehicle purchase carry over of $1,188,322
</t>
        </r>
      </text>
    </comment>
  </commentList>
</comments>
</file>

<file path=xl/sharedStrings.xml><?xml version="1.0" encoding="utf-8"?>
<sst xmlns="http://schemas.openxmlformats.org/spreadsheetml/2006/main" count="54" uniqueCount="54">
  <si>
    <t>Revenues</t>
  </si>
  <si>
    <t>Total Revenues</t>
  </si>
  <si>
    <t>Total Expenditures</t>
  </si>
  <si>
    <t>Ending Fund Balance</t>
  </si>
  <si>
    <t>Sale of Equipment</t>
  </si>
  <si>
    <t>Investment Interest</t>
  </si>
  <si>
    <t>Grant Revenues</t>
  </si>
  <si>
    <t>Other Miscellaneous Revenues</t>
  </si>
  <si>
    <t>Vehicle Rental Revenues</t>
  </si>
  <si>
    <t>Operating and Maintenance</t>
  </si>
  <si>
    <t>Capital Equipment Replacement</t>
  </si>
  <si>
    <t>Total Other Fund Transactions</t>
  </si>
  <si>
    <t>Expenditure Reserves</t>
  </si>
  <si>
    <t>Cash Flow Reserves</t>
  </si>
  <si>
    <t>Total Reserves</t>
  </si>
  <si>
    <t>Allowance for Inventory</t>
  </si>
  <si>
    <t>Category</t>
  </si>
  <si>
    <t xml:space="preserve">Beginning Fund Balance </t>
  </si>
  <si>
    <t xml:space="preserve">Expenditures </t>
  </si>
  <si>
    <t>Estimated as Percent of Current Budget</t>
  </si>
  <si>
    <t>Diff: Estimated to Current Budget</t>
  </si>
  <si>
    <t>BTD Actuals as Percent of Current Budget</t>
  </si>
  <si>
    <t>Diff: Actuals to Current Budget</t>
  </si>
  <si>
    <t>HIDDEN COLUMNS - for PSB Variance Analysis</t>
  </si>
  <si>
    <t xml:space="preserve">Reserve Shortfall </t>
  </si>
  <si>
    <t>CAFR Timing Adjustments</t>
  </si>
  <si>
    <t xml:space="preserve">Financial Plan Notes </t>
  </si>
  <si>
    <t>Reserve Notes:</t>
  </si>
  <si>
    <t>2019/2020 Adopted Budget</t>
  </si>
  <si>
    <t>2019/2020 Current Budget</t>
  </si>
  <si>
    <t>2019/2020 Biennial-to-Date Actuals</t>
  </si>
  <si>
    <t>2019/2020 Estimated</t>
  </si>
  <si>
    <t>2021/2022 Projected</t>
  </si>
  <si>
    <t>2023/2024 Projected</t>
  </si>
  <si>
    <r>
      <t>Other Fund Transactions</t>
    </r>
    <r>
      <rPr>
        <b/>
        <vertAlign val="superscript"/>
        <sz val="12"/>
        <rFont val="Calibri"/>
        <family val="2"/>
        <scheme val="minor"/>
      </rPr>
      <t xml:space="preserve"> </t>
    </r>
  </si>
  <si>
    <r>
      <t>Reserves</t>
    </r>
    <r>
      <rPr>
        <b/>
        <vertAlign val="superscript"/>
        <sz val="12"/>
        <rFont val="Calibri"/>
        <family val="2"/>
        <scheme val="minor"/>
      </rPr>
      <t xml:space="preserve"> </t>
    </r>
  </si>
  <si>
    <t>Projected Cost Variance Reserve</t>
  </si>
  <si>
    <t>Ending Undesignated Fund Balance</t>
  </si>
  <si>
    <t>Wastewater Equipment Rental and Revolving 
Operating Fund 000005441 / Department 0137</t>
  </si>
  <si>
    <t xml:space="preserve">   2017-2018 Encumbrances</t>
  </si>
  <si>
    <t xml:space="preserve">All financial plans have the following assumptions, unless otherwise noted in below rows. 
</t>
  </si>
  <si>
    <t xml:space="preserve">2019-2020 Adopted Budget ties to Hyperion and matches 2019-2020 Estimated until 2019 actuals are available. 
</t>
  </si>
  <si>
    <t xml:space="preserve">Outyear revenue and expenditure inflation assumptions are consistent with figures provided by PSB and/or OEFA.  
</t>
  </si>
  <si>
    <t>Revenue Notes:</t>
  </si>
  <si>
    <t>The "Sale of Equipment" amount is estimated to be 8% of annual capital expenditures.</t>
  </si>
  <si>
    <t>Expenditure Notes:</t>
  </si>
  <si>
    <t>The "2016 Encumbrances" amount is for capital vehicles and equipment ordered in 2016 and received in 2017-2018.</t>
  </si>
  <si>
    <t>The projected Cost Variance Reserve is based on 10% of the Projected Fleet Replacement Cost (PFRC) which is based on the recommendation by the County Auditor, it is used to offset anticipated fluctuations in order to maintain current levels of service.</t>
  </si>
  <si>
    <t>The target Fund Balance, as recommended by the County Auditor, is equal to a range of 10% to 20% of the Projected Fleet Replacement Cost of the fleet (PFRC). This Fund is currently within the recommended range.  The "Projected Cost Variance Reserve" is the 10% or low end of the recommended range.</t>
  </si>
  <si>
    <t>This plan was updated by Sid Bender on 3/21/19.</t>
  </si>
  <si>
    <t>2017-2018 Actuals reflect actual revenue and expenditures through 3/13/19, before the close of the 2018 adjustment period.</t>
  </si>
  <si>
    <t>2019-2020 1st Omnibus Financial Plan</t>
  </si>
  <si>
    <t>2017/2018 Actuals</t>
  </si>
  <si>
    <r>
      <t>Estimated Under expenditures</t>
    </r>
    <r>
      <rPr>
        <b/>
        <vertAlign val="superscript"/>
        <sz val="1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</si>
</sst>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000\-000\-0"/>
    <numFmt numFmtId="167" formatCode="0000"/>
    <numFmt numFmtId="168" formatCode="[&lt;=9999999]000\-0000;[&gt;9999999]\(000\)\ 000\-0000;General"/>
    <numFmt numFmtId="169" formatCode="&quot;$&quot;* #,##0.00_);[Red]&quot;$&quot;* \(#,##0.00\)"/>
    <numFmt numFmtId="170" formatCode="0.0%"/>
    <numFmt numFmtId="171" formatCode="mm/dd/yy"/>
    <numFmt numFmtId="172" formatCode="000000000"/>
    <numFmt numFmtId="173" formatCode="000000"/>
    <numFmt numFmtId="174" formatCode="000"/>
  </numFmts>
  <fonts count="48">
    <font>
      <sz val="10"/>
      <name val="Arial"/>
      <family val="2"/>
    </font>
    <font>
      <sz val="11"/>
      <color theme="1"/>
      <name val="Calibri"/>
      <family val="2"/>
      <scheme val="minor"/>
    </font>
    <font>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10"/>
      <color indexed="8"/>
      <name val="Arial"/>
      <family val="2"/>
    </font>
    <font>
      <sz val="10"/>
      <name val="Courier"/>
      <family val="3"/>
    </font>
    <font>
      <sz val="10"/>
      <name val="Helv"/>
      <family val="2"/>
    </font>
    <font>
      <sz val="10"/>
      <name val="MS Sans Serif"/>
      <family val="2"/>
    </font>
    <font>
      <b/>
      <sz val="10"/>
      <name val="MS Sans Serif"/>
      <family val="2"/>
    </font>
    <font>
      <sz val="9"/>
      <name val="Tahoma"/>
      <family val="2"/>
    </font>
    <font>
      <b/>
      <sz val="9"/>
      <name val="Tahoma"/>
      <family val="2"/>
    </font>
    <font>
      <b/>
      <sz val="11"/>
      <name val="Calibri"/>
      <family val="2"/>
      <scheme val="minor"/>
    </font>
    <font>
      <b/>
      <sz val="12"/>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2"/>
      <name val="Calibri"/>
      <family val="2"/>
      <scheme val="minor"/>
    </font>
    <font>
      <b/>
      <vertAlign val="superscript"/>
      <sz val="12"/>
      <name val="Calibri"/>
      <family val="2"/>
      <scheme val="minor"/>
    </font>
    <font>
      <sz val="11"/>
      <color theme="0"/>
      <name val="Calibri"/>
      <family val="2"/>
      <scheme val="minor"/>
    </font>
    <font>
      <b/>
      <u val="single"/>
      <sz val="11"/>
      <color theme="1"/>
      <name val="Calibri"/>
      <family val="2"/>
      <scheme val="minor"/>
    </font>
    <font>
      <b/>
      <sz val="11"/>
      <color theme="1"/>
      <name val="Calibri"/>
      <family val="2"/>
      <scheme val="minor"/>
    </font>
    <font>
      <sz val="11"/>
      <name val="Helvetica"/>
      <family val="2"/>
    </font>
    <font>
      <sz val="10"/>
      <name val="Tahoma"/>
      <family val="2"/>
    </font>
    <font>
      <sz val="11"/>
      <color theme="1"/>
      <name val="Arial"/>
      <family val="2"/>
    </font>
    <font>
      <sz val="10"/>
      <color theme="1"/>
      <name val="Arial"/>
      <family val="2"/>
    </font>
    <font>
      <u val="single"/>
      <sz val="10"/>
      <color indexed="12"/>
      <name val="Arial"/>
      <family val="2"/>
    </font>
    <font>
      <sz val="11"/>
      <color theme="1"/>
      <name val="Calibri"/>
      <family val="2"/>
    </font>
    <font>
      <sz val="10"/>
      <name val="Verdana"/>
      <family val="2"/>
    </font>
    <font>
      <sz val="11"/>
      <color rgb="FF000000"/>
      <name val="Calibri"/>
      <family val="2"/>
      <scheme val="minor"/>
    </font>
    <font>
      <b/>
      <sz val="12"/>
      <color theme="1"/>
      <name val="Calibri"/>
      <family val="2"/>
      <scheme val="minor"/>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theme="4" tint="0.3999499976634979"/>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style="thin"/>
      <bottom style="double"/>
    </border>
    <border>
      <left style="thin"/>
      <right style="thin"/>
      <top style="thin"/>
      <bottom style="thin"/>
    </border>
    <border>
      <left style="thin">
        <color rgb="FFB2B2B2"/>
      </left>
      <right style="thin">
        <color rgb="FFB2B2B2"/>
      </right>
      <top style="thin">
        <color rgb="FFB2B2B2"/>
      </top>
      <bottom style="thin">
        <color rgb="FFB2B2B2"/>
      </bottom>
    </border>
    <border>
      <left/>
      <right/>
      <top style="thin">
        <color theme="4"/>
      </top>
      <bottom style="thin">
        <color theme="4"/>
      </bottom>
    </border>
    <border>
      <left style="thin"/>
      <right style="thin"/>
      <top/>
      <bottom/>
    </border>
    <border>
      <left style="thin"/>
      <right/>
      <top/>
      <bottom style="thin"/>
    </border>
    <border>
      <left style="thin"/>
      <right/>
      <top/>
      <bottom/>
    </border>
    <border>
      <left/>
      <right style="thin"/>
      <top style="thin"/>
      <bottom style="thin"/>
    </border>
    <border>
      <left/>
      <right style="thin"/>
      <top/>
      <bottom/>
    </border>
    <border>
      <left style="thin"/>
      <right style="thin"/>
      <top/>
      <bottom style="thin"/>
    </border>
    <border>
      <left style="thin"/>
      <right style="thin"/>
      <top style="thin"/>
      <bottom/>
    </border>
    <border>
      <left/>
      <right style="thin"/>
      <top style="thin"/>
      <bottom/>
    </border>
    <border>
      <left/>
      <right style="thin"/>
      <top/>
      <bottom style="thin"/>
    </border>
    <border>
      <left/>
      <right/>
      <top/>
      <bottom style="medium">
        <color theme="0"/>
      </bottom>
    </border>
    <border>
      <left/>
      <right/>
      <top style="medium">
        <color theme="0"/>
      </top>
      <bottom style="medium">
        <color theme="0"/>
      </bottom>
    </border>
    <border>
      <left/>
      <right/>
      <top style="medium">
        <color theme="0"/>
      </top>
      <bottom/>
    </border>
    <border>
      <left style="thin"/>
      <right/>
      <top style="thin"/>
      <bottom style="thin"/>
    </border>
    <border>
      <left/>
      <right/>
      <top/>
      <bottom style="thin"/>
    </border>
    <border>
      <left style="thin"/>
      <right/>
      <top style="thin"/>
      <bottom/>
    </border>
    <border>
      <left/>
      <right/>
      <top style="thin"/>
      <bottom/>
    </border>
  </borders>
  <cellStyleXfs count="5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4"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0" fillId="0" borderId="0">
      <alignment/>
      <protection/>
    </xf>
    <xf numFmtId="37" fontId="20" fillId="0" borderId="0">
      <alignment/>
      <protection/>
    </xf>
    <xf numFmtId="9" fontId="0" fillId="0" borderId="0" applyFont="0" applyFill="0" applyBorder="0" applyAlignment="0" applyProtection="0"/>
    <xf numFmtId="165" fontId="0" fillId="0" borderId="0">
      <alignment/>
      <protection/>
    </xf>
    <xf numFmtId="166" fontId="0" fillId="0" borderId="0">
      <alignment/>
      <protection/>
    </xf>
    <xf numFmtId="167" fontId="0" fillId="0" borderId="0">
      <alignment/>
      <protection/>
    </xf>
    <xf numFmtId="168" fontId="23" fillId="0" borderId="0" applyFont="0" applyFill="0" applyBorder="0" applyAlignment="0" applyProtection="0"/>
    <xf numFmtId="0" fontId="24" fillId="0" borderId="0" applyNumberFormat="0" applyFont="0" applyFill="0" applyBorder="0" applyProtection="0">
      <alignment/>
    </xf>
    <xf numFmtId="15" fontId="24" fillId="0" borderId="0" applyFont="0" applyFill="0" applyBorder="0" applyAlignment="0" applyProtection="0"/>
    <xf numFmtId="4" fontId="24" fillId="0" borderId="0" applyFont="0" applyFill="0" applyBorder="0" applyAlignment="0" applyProtection="0"/>
    <xf numFmtId="0" fontId="25" fillId="0" borderId="10">
      <alignment horizontal="center"/>
      <protection/>
    </xf>
    <xf numFmtId="3" fontId="24" fillId="0" borderId="0" applyFont="0" applyFill="0" applyBorder="0" applyAlignment="0" applyProtection="0"/>
    <xf numFmtId="0" fontId="24" fillId="24" borderId="0" applyNumberFormat="0" applyFont="0" applyBorder="0" applyAlignment="0" applyProtection="0"/>
    <xf numFmtId="0" fontId="1" fillId="0" borderId="0">
      <alignment/>
      <protection/>
    </xf>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169" fontId="0" fillId="0" borderId="11" applyFont="0" applyFill="0" applyProtection="0">
      <alignment/>
    </xf>
    <xf numFmtId="169" fontId="0" fillId="0" borderId="11" applyFont="0" applyFill="0" applyProtection="0">
      <alignment/>
    </xf>
    <xf numFmtId="169" fontId="0" fillId="0" borderId="11" applyFont="0" applyFill="0" applyProtection="0">
      <alignment/>
    </xf>
    <xf numFmtId="169" fontId="0" fillId="0" borderId="11" applyFont="0" applyFill="0" applyProtection="0">
      <alignment/>
    </xf>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37" fontId="2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5" fillId="25" borderId="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9" borderId="0" applyNumberFormat="0" applyBorder="0" applyAlignment="0" applyProtection="0"/>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165" fontId="38" fillId="0" borderId="12">
      <alignment horizontal="center"/>
      <protection/>
    </xf>
    <xf numFmtId="0" fontId="5" fillId="3" borderId="0" applyNumberFormat="0" applyBorder="0" applyAlignment="0" applyProtection="0"/>
    <xf numFmtId="0" fontId="6" fillId="20" borderId="1" applyNumberFormat="0" applyAlignment="0" applyProtection="0"/>
    <xf numFmtId="43" fontId="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3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1" fontId="0" fillId="0" borderId="0">
      <alignment horizontal="center"/>
      <protection locked="0"/>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172" fontId="38" fillId="0" borderId="12">
      <alignment horizontal="center"/>
      <protection/>
    </xf>
    <xf numFmtId="0" fontId="0" fillId="0" borderId="0">
      <alignment horizontal="center"/>
      <protection/>
    </xf>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42" fillId="0" borderId="0" applyNumberFormat="0" applyFill="0" applyBorder="0">
      <alignment/>
      <protection locked="0"/>
    </xf>
    <xf numFmtId="0" fontId="42" fillId="0" borderId="0" applyNumberFormat="0" applyFill="0" applyBorder="0">
      <alignment/>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43"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2" fillId="0" borderId="0">
      <alignment/>
      <protection/>
    </xf>
    <xf numFmtId="167" fontId="22" fillId="0" borderId="0">
      <alignment/>
      <protection/>
    </xf>
    <xf numFmtId="167" fontId="22" fillId="0" borderId="0">
      <alignment/>
      <protection/>
    </xf>
    <xf numFmtId="167" fontId="22" fillId="0" borderId="0">
      <alignment/>
      <protection/>
    </xf>
    <xf numFmtId="167" fontId="22" fillId="0" borderId="0">
      <alignment/>
      <protection/>
    </xf>
    <xf numFmtId="167" fontId="22" fillId="0" borderId="0">
      <alignment/>
      <protection/>
    </xf>
    <xf numFmtId="167" fontId="22" fillId="0" borderId="0">
      <alignment/>
      <protection/>
    </xf>
    <xf numFmtId="0" fontId="2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2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22" fillId="0" borderId="0">
      <alignment/>
      <protection/>
    </xf>
    <xf numFmtId="0" fontId="0" fillId="0" borderId="0">
      <alignment/>
      <protection/>
    </xf>
    <xf numFmtId="167" fontId="22" fillId="0" borderId="0">
      <alignment/>
      <protection/>
    </xf>
    <xf numFmtId="167" fontId="22" fillId="0" borderId="0">
      <alignment/>
      <protection/>
    </xf>
    <xf numFmtId="167" fontId="22" fillId="0" borderId="0">
      <alignment/>
      <protection/>
    </xf>
    <xf numFmtId="167" fontId="22" fillId="0" borderId="0">
      <alignment/>
      <protection/>
    </xf>
    <xf numFmtId="167" fontId="22" fillId="0" borderId="0">
      <alignment/>
      <protection/>
    </xf>
    <xf numFmtId="167" fontId="2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4"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1" fillId="26" borderId="13" applyNumberFormat="0" applyFont="0" applyAlignment="0" applyProtection="0"/>
    <xf numFmtId="0" fontId="0" fillId="23" borderId="7" applyNumberFormat="0" applyFont="0" applyAlignment="0" applyProtection="0"/>
    <xf numFmtId="0" fontId="1" fillId="26" borderId="13" applyNumberFormat="0" applyFont="0" applyAlignment="0" applyProtection="0"/>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167" fontId="38" fillId="0" borderId="12">
      <alignment horizontal="center"/>
      <protection/>
    </xf>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173" fontId="38" fillId="0" borderId="12">
      <alignment horizontal="center"/>
      <protection/>
    </xf>
    <xf numFmtId="42" fontId="37" fillId="0" borderId="14" applyFont="0">
      <alignment/>
      <protection/>
    </xf>
    <xf numFmtId="0" fontId="0" fillId="0" borderId="0" applyNumberFormat="0" applyBorder="0">
      <alignment/>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174" fontId="38" fillId="0" borderId="12">
      <alignment horizontal="center"/>
      <protection/>
    </xf>
    <xf numFmtId="0" fontId="17" fillId="0" borderId="0" applyNumberFormat="0" applyFill="0" applyBorder="0" applyAlignment="0" applyProtection="0"/>
    <xf numFmtId="0" fontId="18" fillId="0" borderId="9" applyNumberFormat="0" applyFill="0" applyAlignment="0" applyProtection="0"/>
    <xf numFmtId="41" fontId="20" fillId="0" borderId="15" applyBorder="0">
      <alignment/>
      <protection/>
    </xf>
  </cellStyleXfs>
  <cellXfs count="132">
    <xf numFmtId="0" fontId="0" fillId="0" borderId="0" xfId="0"/>
    <xf numFmtId="0" fontId="30" fillId="0" borderId="16" xfId="76" applyFont="1" applyFill="1" applyBorder="1">
      <alignment/>
      <protection/>
    </xf>
    <xf numFmtId="0" fontId="30" fillId="0" borderId="15" xfId="76" applyFont="1" applyFill="1" applyBorder="1" applyAlignment="1">
      <alignment horizontal="left" indent="1"/>
      <protection/>
    </xf>
    <xf numFmtId="0" fontId="30" fillId="0" borderId="15" xfId="76" applyFont="1" applyFill="1" applyBorder="1">
      <alignment/>
      <protection/>
    </xf>
    <xf numFmtId="0" fontId="30" fillId="0" borderId="17" xfId="76" applyFont="1" applyFill="1" applyBorder="1">
      <alignment/>
      <protection/>
    </xf>
    <xf numFmtId="0" fontId="1" fillId="0" borderId="0" xfId="86">
      <alignment/>
      <protection/>
    </xf>
    <xf numFmtId="0" fontId="1" fillId="0" borderId="0" xfId="86" applyProtection="1">
      <alignment/>
      <protection locked="0"/>
    </xf>
    <xf numFmtId="0" fontId="31" fillId="0" borderId="0" xfId="86" applyFont="1" applyFill="1" applyAlignment="1">
      <alignment horizontal="left" wrapText="1"/>
      <protection/>
    </xf>
    <xf numFmtId="0" fontId="30" fillId="0" borderId="0" xfId="86" applyFont="1">
      <alignment/>
      <protection/>
    </xf>
    <xf numFmtId="0" fontId="35" fillId="0" borderId="0" xfId="86" applyFont="1" applyFill="1" applyProtection="1">
      <alignment/>
      <protection/>
    </xf>
    <xf numFmtId="0" fontId="35" fillId="0" borderId="0" xfId="86" applyFont="1" applyProtection="1">
      <alignment/>
      <protection/>
    </xf>
    <xf numFmtId="0" fontId="30" fillId="0" borderId="0" xfId="86" applyFont="1" applyProtection="1">
      <alignment/>
      <protection/>
    </xf>
    <xf numFmtId="9" fontId="0" fillId="27" borderId="18" xfId="87" applyNumberFormat="1" applyFont="1" applyFill="1" applyBorder="1" applyProtection="1">
      <protection locked="0"/>
    </xf>
    <xf numFmtId="164" fontId="1" fillId="27" borderId="12" xfId="86" applyNumberFormat="1" applyFill="1" applyBorder="1" applyAlignment="1" applyProtection="1">
      <alignment horizontal="right" indent="1"/>
      <protection locked="0"/>
    </xf>
    <xf numFmtId="0" fontId="1" fillId="27" borderId="0" xfId="86" applyFill="1" applyProtection="1">
      <alignment/>
      <protection locked="0"/>
    </xf>
    <xf numFmtId="0" fontId="1" fillId="27" borderId="0" xfId="86" applyFill="1">
      <alignment/>
      <protection/>
    </xf>
    <xf numFmtId="164" fontId="29" fillId="27" borderId="12" xfId="88" applyNumberFormat="1" applyFont="1" applyFill="1" applyBorder="1" applyAlignment="1">
      <alignment horizontal="right" vertical="center" indent="1"/>
    </xf>
    <xf numFmtId="37" fontId="29" fillId="27" borderId="12" xfId="64" applyFont="1" applyFill="1" applyBorder="1" applyAlignment="1" applyProtection="1">
      <alignment horizontal="left" vertical="center"/>
      <protection locked="0"/>
    </xf>
    <xf numFmtId="9" fontId="1" fillId="27" borderId="19" xfId="86" applyNumberFormat="1" applyFill="1" applyBorder="1" applyProtection="1">
      <alignment/>
      <protection locked="0"/>
    </xf>
    <xf numFmtId="164" fontId="1" fillId="27" borderId="20" xfId="86" applyNumberFormat="1" applyFill="1" applyBorder="1" applyAlignment="1" applyProtection="1">
      <alignment horizontal="right" indent="1"/>
      <protection locked="0"/>
    </xf>
    <xf numFmtId="164" fontId="29" fillId="27" borderId="20" xfId="88" applyNumberFormat="1" applyFont="1" applyFill="1" applyBorder="1" applyAlignment="1">
      <alignment horizontal="right" vertical="center" indent="1"/>
    </xf>
    <xf numFmtId="164" fontId="29" fillId="27" borderId="20" xfId="64" applyNumberFormat="1" applyFont="1" applyFill="1" applyBorder="1" applyAlignment="1">
      <alignment horizontal="right" vertical="center" indent="1"/>
      <protection/>
    </xf>
    <xf numFmtId="37" fontId="29" fillId="27" borderId="20" xfId="64" applyFont="1" applyFill="1" applyBorder="1" applyAlignment="1" applyProtection="1">
      <alignment horizontal="left" vertical="center"/>
      <protection locked="0"/>
    </xf>
    <xf numFmtId="9" fontId="0" fillId="27" borderId="19" xfId="87" applyNumberFormat="1" applyFont="1" applyFill="1" applyBorder="1" applyProtection="1">
      <protection locked="0"/>
    </xf>
    <xf numFmtId="164" fontId="1" fillId="27" borderId="15" xfId="86" applyNumberFormat="1" applyFill="1" applyBorder="1" applyAlignment="1" applyProtection="1">
      <alignment horizontal="right" indent="1"/>
      <protection locked="0"/>
    </xf>
    <xf numFmtId="164" fontId="33" fillId="27" borderId="15" xfId="89" applyNumberFormat="1" applyFont="1" applyFill="1" applyBorder="1" applyAlignment="1">
      <alignment horizontal="right" vertical="center" indent="1"/>
    </xf>
    <xf numFmtId="164" fontId="29" fillId="27" borderId="15" xfId="89" applyNumberFormat="1" applyFont="1" applyFill="1" applyBorder="1" applyAlignment="1">
      <alignment horizontal="right" vertical="center" indent="1"/>
    </xf>
    <xf numFmtId="164" fontId="33" fillId="27" borderId="15" xfId="64" applyNumberFormat="1" applyFont="1" applyFill="1" applyBorder="1" applyAlignment="1">
      <alignment horizontal="right" vertical="center" indent="1"/>
      <protection/>
    </xf>
    <xf numFmtId="37" fontId="29" fillId="27" borderId="15" xfId="64" applyFont="1" applyFill="1" applyBorder="1" applyAlignment="1" applyProtection="1">
      <alignment horizontal="left" vertical="center"/>
      <protection locked="0"/>
    </xf>
    <xf numFmtId="164" fontId="33" fillId="27" borderId="15" xfId="88" applyNumberFormat="1" applyFont="1" applyFill="1" applyBorder="1" applyAlignment="1" applyProtection="1">
      <alignment horizontal="right" vertical="center" indent="1"/>
      <protection locked="0"/>
    </xf>
    <xf numFmtId="37" fontId="33" fillId="27" borderId="15" xfId="64" applyFont="1" applyFill="1" applyBorder="1" applyAlignment="1" applyProtection="1">
      <alignment horizontal="left"/>
      <protection locked="0"/>
    </xf>
    <xf numFmtId="164" fontId="33" fillId="27" borderId="15" xfId="89" applyNumberFormat="1" applyFont="1" applyFill="1" applyBorder="1" applyAlignment="1" applyProtection="1">
      <alignment horizontal="right" vertical="center" indent="1"/>
      <protection locked="0"/>
    </xf>
    <xf numFmtId="164" fontId="33" fillId="27" borderId="19" xfId="89" applyNumberFormat="1" applyFont="1" applyFill="1" applyBorder="1" applyAlignment="1" applyProtection="1">
      <alignment horizontal="right" vertical="center" indent="1"/>
      <protection locked="0"/>
    </xf>
    <xf numFmtId="164" fontId="1" fillId="27" borderId="21" xfId="86" applyNumberFormat="1" applyFill="1" applyBorder="1" applyAlignment="1" applyProtection="1">
      <alignment horizontal="right" indent="1"/>
      <protection locked="0"/>
    </xf>
    <xf numFmtId="164" fontId="29" fillId="27" borderId="15" xfId="64" applyNumberFormat="1" applyFont="1" applyFill="1" applyBorder="1" applyAlignment="1">
      <alignment horizontal="right" vertical="center" indent="1"/>
      <protection/>
    </xf>
    <xf numFmtId="9" fontId="0" fillId="27" borderId="12" xfId="87" applyNumberFormat="1" applyFont="1" applyFill="1" applyBorder="1" applyProtection="1">
      <protection locked="0"/>
    </xf>
    <xf numFmtId="164" fontId="33" fillId="27" borderId="12" xfId="89" applyNumberFormat="1" applyFont="1" applyFill="1" applyBorder="1" applyAlignment="1" applyProtection="1" quotePrefix="1">
      <alignment horizontal="right" vertical="center" indent="1"/>
      <protection/>
    </xf>
    <xf numFmtId="9" fontId="0" fillId="27" borderId="20" xfId="87" applyNumberFormat="1" applyFont="1" applyFill="1" applyBorder="1" applyProtection="1">
      <protection locked="0"/>
    </xf>
    <xf numFmtId="164" fontId="29" fillId="27" borderId="20" xfId="89" applyNumberFormat="1" applyFont="1" applyFill="1" applyBorder="1" applyAlignment="1">
      <alignment horizontal="right" vertical="center" indent="1"/>
    </xf>
    <xf numFmtId="9" fontId="0" fillId="27" borderId="15" xfId="87" applyNumberFormat="1" applyFont="1" applyFill="1" applyBorder="1" applyProtection="1">
      <protection locked="0"/>
    </xf>
    <xf numFmtId="164" fontId="33" fillId="27" borderId="15" xfId="64" applyNumberFormat="1" applyFont="1" applyFill="1" applyBorder="1" applyAlignment="1" applyProtection="1">
      <alignment horizontal="right" indent="1"/>
      <protection locked="0"/>
    </xf>
    <xf numFmtId="164" fontId="33" fillId="27" borderId="17" xfId="64" applyNumberFormat="1" applyFont="1" applyFill="1" applyBorder="1" applyAlignment="1" applyProtection="1">
      <alignment horizontal="right" indent="1"/>
      <protection locked="0"/>
    </xf>
    <xf numFmtId="37" fontId="33" fillId="27" borderId="17" xfId="64" applyFont="1" applyFill="1" applyBorder="1" applyAlignment="1" applyProtection="1" quotePrefix="1">
      <alignment horizontal="left" vertical="center"/>
      <protection locked="0"/>
    </xf>
    <xf numFmtId="9" fontId="1" fillId="27" borderId="21" xfId="86" applyNumberFormat="1" applyFill="1" applyBorder="1" applyProtection="1">
      <alignment/>
      <protection locked="0"/>
    </xf>
    <xf numFmtId="164" fontId="29" fillId="27" borderId="15" xfId="64" applyNumberFormat="1" applyFont="1" applyFill="1" applyBorder="1" applyAlignment="1" applyProtection="1">
      <alignment horizontal="right" vertical="center" indent="1"/>
      <protection locked="0"/>
    </xf>
    <xf numFmtId="164" fontId="33" fillId="27" borderId="12" xfId="88" applyNumberFormat="1" applyFont="1" applyFill="1" applyBorder="1" applyAlignment="1" applyProtection="1">
      <alignment horizontal="right" vertical="center" indent="1"/>
      <protection locked="0"/>
    </xf>
    <xf numFmtId="164" fontId="29" fillId="27" borderId="12" xfId="64" applyNumberFormat="1" applyFont="1" applyFill="1" applyBorder="1" applyAlignment="1" applyProtection="1">
      <alignment horizontal="right" vertical="center" indent="1"/>
      <protection locked="0"/>
    </xf>
    <xf numFmtId="0" fontId="1" fillId="0" borderId="0" xfId="86" applyFont="1" applyProtection="1">
      <alignment/>
      <protection locked="0"/>
    </xf>
    <xf numFmtId="0" fontId="1" fillId="0" borderId="0" xfId="86" applyFont="1" applyFill="1" applyProtection="1">
      <alignment/>
      <protection locked="0"/>
    </xf>
    <xf numFmtId="164" fontId="33" fillId="27" borderId="21" xfId="89" applyNumberFormat="1" applyFont="1" applyFill="1" applyBorder="1" applyAlignment="1" applyProtection="1">
      <alignment horizontal="right" vertical="center" indent="1"/>
      <protection locked="0"/>
    </xf>
    <xf numFmtId="164" fontId="29" fillId="27" borderId="16" xfId="89" applyNumberFormat="1" applyFont="1" applyFill="1" applyBorder="1" applyAlignment="1">
      <alignment horizontal="right" vertical="center" indent="1"/>
    </xf>
    <xf numFmtId="164" fontId="33" fillId="27" borderId="15" xfId="90" applyNumberFormat="1" applyFont="1" applyFill="1" applyBorder="1" applyAlignment="1" applyProtection="1">
      <alignment horizontal="right" indent="1"/>
      <protection locked="0"/>
    </xf>
    <xf numFmtId="0" fontId="1" fillId="27" borderId="22" xfId="86" applyFill="1" applyBorder="1" applyProtection="1">
      <alignment/>
      <protection locked="0"/>
    </xf>
    <xf numFmtId="164" fontId="33" fillId="27" borderId="21" xfId="89" applyNumberFormat="1" applyFont="1" applyFill="1" applyBorder="1" applyAlignment="1">
      <alignment horizontal="right" vertical="center" indent="1"/>
    </xf>
    <xf numFmtId="164" fontId="29" fillId="27" borderId="17" xfId="64" applyNumberFormat="1" applyFont="1" applyFill="1" applyBorder="1" applyAlignment="1">
      <alignment horizontal="right" vertical="center" indent="1"/>
      <protection/>
    </xf>
    <xf numFmtId="170" fontId="0" fillId="0" borderId="0" xfId="87" applyNumberFormat="1" applyFont="1" applyProtection="1">
      <protection locked="0"/>
    </xf>
    <xf numFmtId="9" fontId="0" fillId="27" borderId="22" xfId="87" applyNumberFormat="1" applyFont="1" applyFill="1" applyBorder="1" applyProtection="1">
      <protection locked="0"/>
    </xf>
    <xf numFmtId="164" fontId="29" fillId="27" borderId="12" xfId="89" applyNumberFormat="1" applyFont="1" applyFill="1" applyBorder="1" applyAlignment="1" applyProtection="1">
      <alignment horizontal="right" indent="1"/>
      <protection/>
    </xf>
    <xf numFmtId="164" fontId="29" fillId="27" borderId="12" xfId="89" applyNumberFormat="1" applyFont="1" applyFill="1" applyBorder="1" applyAlignment="1" applyProtection="1">
      <alignment horizontal="right" indent="1"/>
      <protection locked="0"/>
    </xf>
    <xf numFmtId="37" fontId="29" fillId="27" borderId="12" xfId="64" applyFont="1" applyFill="1" applyBorder="1" applyAlignment="1" applyProtection="1">
      <alignment horizontal="left"/>
      <protection locked="0"/>
    </xf>
    <xf numFmtId="37" fontId="29" fillId="27" borderId="15" xfId="64" applyFont="1" applyFill="1" applyBorder="1" applyAlignment="1" applyProtection="1">
      <alignment horizontal="center" wrapText="1"/>
      <protection locked="0"/>
    </xf>
    <xf numFmtId="37" fontId="29" fillId="27" borderId="20" xfId="64" applyFont="1" applyFill="1" applyBorder="1" applyAlignment="1" applyProtection="1">
      <alignment horizontal="center" wrapText="1"/>
      <protection locked="0"/>
    </xf>
    <xf numFmtId="37" fontId="29" fillId="27" borderId="23" xfId="64" applyFont="1" applyFill="1" applyBorder="1" applyAlignment="1" applyProtection="1">
      <alignment horizontal="center" wrapText="1"/>
      <protection locked="0"/>
    </xf>
    <xf numFmtId="37" fontId="29" fillId="27" borderId="12" xfId="64" applyFont="1" applyFill="1" applyBorder="1" applyAlignment="1">
      <alignment horizontal="center" wrapText="1"/>
      <protection/>
    </xf>
    <xf numFmtId="37" fontId="29" fillId="27" borderId="12" xfId="64" applyFont="1" applyFill="1" applyBorder="1" applyAlignment="1" applyProtection="1">
      <alignment horizontal="left" wrapText="1"/>
      <protection/>
    </xf>
    <xf numFmtId="0" fontId="1" fillId="0" borderId="0" xfId="86" applyFill="1" applyProtection="1">
      <alignment/>
      <protection locked="0"/>
    </xf>
    <xf numFmtId="0" fontId="29" fillId="27" borderId="0" xfId="86" applyFont="1" applyFill="1" applyAlignment="1">
      <alignment horizontal="center"/>
      <protection/>
    </xf>
    <xf numFmtId="37" fontId="29" fillId="28" borderId="12" xfId="64" applyFont="1" applyFill="1" applyBorder="1" applyAlignment="1">
      <alignment horizontal="center" wrapText="1"/>
      <protection/>
    </xf>
    <xf numFmtId="164" fontId="29" fillId="28" borderId="12" xfId="89" applyNumberFormat="1" applyFont="1" applyFill="1" applyBorder="1" applyAlignment="1" applyProtection="1">
      <alignment horizontal="right" indent="1"/>
      <protection/>
    </xf>
    <xf numFmtId="164" fontId="33" fillId="28" borderId="21" xfId="89" applyNumberFormat="1" applyFont="1" applyFill="1" applyBorder="1" applyAlignment="1">
      <alignment horizontal="right" vertical="center" indent="1"/>
    </xf>
    <xf numFmtId="164" fontId="33" fillId="28" borderId="15" xfId="90" applyNumberFormat="1" applyFont="1" applyFill="1" applyBorder="1" applyAlignment="1" applyProtection="1">
      <alignment horizontal="right" indent="1"/>
      <protection locked="0"/>
    </xf>
    <xf numFmtId="164" fontId="33" fillId="28" borderId="15" xfId="89" applyNumberFormat="1" applyFont="1" applyFill="1" applyBorder="1" applyAlignment="1" applyProtection="1">
      <alignment horizontal="right" vertical="center" indent="1"/>
      <protection locked="0"/>
    </xf>
    <xf numFmtId="164" fontId="29" fillId="28" borderId="16" xfId="89" applyNumberFormat="1" applyFont="1" applyFill="1" applyBorder="1" applyAlignment="1">
      <alignment horizontal="right" vertical="center" indent="1"/>
    </xf>
    <xf numFmtId="164" fontId="33" fillId="28" borderId="21" xfId="89" applyNumberFormat="1" applyFont="1" applyFill="1" applyBorder="1" applyAlignment="1" applyProtection="1">
      <alignment horizontal="right" vertical="center" indent="1"/>
      <protection locked="0"/>
    </xf>
    <xf numFmtId="164" fontId="29" fillId="28" borderId="20" xfId="89" applyNumberFormat="1" applyFont="1" applyFill="1" applyBorder="1" applyAlignment="1">
      <alignment horizontal="right" vertical="center" indent="1"/>
    </xf>
    <xf numFmtId="164" fontId="29" fillId="28" borderId="12" xfId="64" applyNumberFormat="1" applyFont="1" applyFill="1" applyBorder="1" applyAlignment="1" applyProtection="1">
      <alignment horizontal="right" vertical="center" indent="1"/>
      <protection locked="0"/>
    </xf>
    <xf numFmtId="164" fontId="33" fillId="28" borderId="12" xfId="88" applyNumberFormat="1" applyFont="1" applyFill="1" applyBorder="1" applyAlignment="1" applyProtection="1">
      <alignment horizontal="right" vertical="center" indent="1"/>
      <protection locked="0"/>
    </xf>
    <xf numFmtId="164" fontId="33" fillId="28" borderId="17" xfId="64" applyNumberFormat="1" applyFont="1" applyFill="1" applyBorder="1" applyAlignment="1" applyProtection="1">
      <alignment horizontal="right" indent="1"/>
      <protection locked="0"/>
    </xf>
    <xf numFmtId="164" fontId="33" fillId="28" borderId="12" xfId="89" applyNumberFormat="1" applyFont="1" applyFill="1" applyBorder="1" applyAlignment="1" applyProtection="1" quotePrefix="1">
      <alignment horizontal="right" vertical="center" indent="1"/>
      <protection/>
    </xf>
    <xf numFmtId="164" fontId="33" fillId="28" borderId="15" xfId="89" applyNumberFormat="1" applyFont="1" applyFill="1" applyBorder="1" applyAlignment="1">
      <alignment horizontal="right" vertical="center" indent="1"/>
    </xf>
    <xf numFmtId="164" fontId="33" fillId="28" borderId="19" xfId="89" applyNumberFormat="1" applyFont="1" applyFill="1" applyBorder="1" applyAlignment="1" applyProtection="1">
      <alignment horizontal="right" vertical="center" indent="1"/>
      <protection locked="0"/>
    </xf>
    <xf numFmtId="164" fontId="33" fillId="28" borderId="15" xfId="88" applyNumberFormat="1" applyFont="1" applyFill="1" applyBorder="1" applyAlignment="1" applyProtection="1">
      <alignment horizontal="right" vertical="center" indent="1"/>
      <protection locked="0"/>
    </xf>
    <xf numFmtId="164" fontId="29" fillId="28" borderId="15" xfId="89" applyNumberFormat="1" applyFont="1" applyFill="1" applyBorder="1" applyAlignment="1">
      <alignment horizontal="right" vertical="center" indent="1"/>
    </xf>
    <xf numFmtId="164" fontId="29" fillId="28" borderId="20" xfId="88" applyNumberFormat="1" applyFont="1" applyFill="1" applyBorder="1" applyAlignment="1">
      <alignment horizontal="right" vertical="center" indent="1"/>
    </xf>
    <xf numFmtId="164" fontId="29" fillId="28" borderId="12" xfId="88" applyNumberFormat="1" applyFont="1" applyFill="1" applyBorder="1" applyAlignment="1">
      <alignment horizontal="right" vertical="center" indent="1"/>
    </xf>
    <xf numFmtId="0" fontId="31" fillId="28" borderId="0" xfId="86" applyFont="1" applyFill="1" applyAlignment="1">
      <alignment horizontal="left" wrapText="1"/>
      <protection/>
    </xf>
    <xf numFmtId="9" fontId="1" fillId="27" borderId="15" xfId="86" applyNumberFormat="1" applyFill="1" applyBorder="1" applyProtection="1">
      <alignment/>
      <protection locked="0"/>
    </xf>
    <xf numFmtId="37" fontId="33" fillId="27" borderId="15" xfId="64" applyFont="1" applyFill="1" applyBorder="1" applyAlignment="1" applyProtection="1">
      <alignment horizontal="left" indent="1"/>
      <protection locked="0"/>
    </xf>
    <xf numFmtId="164" fontId="29" fillId="27" borderId="17" xfId="64" applyNumberFormat="1" applyFont="1" applyFill="1" applyBorder="1" applyAlignment="1" applyProtection="1">
      <alignment horizontal="right" vertical="center" indent="1"/>
      <protection locked="0"/>
    </xf>
    <xf numFmtId="164" fontId="33" fillId="28" borderId="17" xfId="89" applyNumberFormat="1" applyFont="1" applyFill="1" applyBorder="1" applyAlignment="1" applyProtection="1">
      <alignment horizontal="right" vertical="center" indent="1"/>
      <protection locked="0"/>
    </xf>
    <xf numFmtId="164" fontId="33" fillId="27" borderId="17" xfId="89" applyNumberFormat="1" applyFont="1" applyFill="1" applyBorder="1" applyAlignment="1" applyProtection="1">
      <alignment horizontal="right" vertical="center" indent="1"/>
      <protection locked="0"/>
    </xf>
    <xf numFmtId="37" fontId="28" fillId="0" borderId="0" xfId="64" applyFont="1" applyFill="1" applyAlignment="1" applyProtection="1">
      <alignment horizontal="left"/>
      <protection locked="0"/>
    </xf>
    <xf numFmtId="37" fontId="28" fillId="0" borderId="0" xfId="64" applyFont="1" applyFill="1" applyAlignment="1">
      <alignment horizontal="left"/>
      <protection/>
    </xf>
    <xf numFmtId="0" fontId="1" fillId="0" borderId="0" xfId="86" applyFont="1">
      <alignment/>
      <protection/>
    </xf>
    <xf numFmtId="0" fontId="1" fillId="0" borderId="0" xfId="86" applyFont="1" applyProtection="1">
      <alignment/>
      <protection locked="0"/>
    </xf>
    <xf numFmtId="0" fontId="1" fillId="0" borderId="0" xfId="86" applyFont="1" applyFill="1" applyAlignment="1">
      <alignment horizontal="left" wrapText="1"/>
      <protection/>
    </xf>
    <xf numFmtId="37" fontId="30" fillId="0" borderId="0" xfId="64" applyFont="1" applyFill="1" applyBorder="1" applyAlignment="1">
      <alignment horizontal="left"/>
      <protection/>
    </xf>
    <xf numFmtId="0" fontId="1" fillId="0" borderId="0" xfId="86" applyFont="1" applyAlignment="1">
      <alignment horizontal="left"/>
      <protection/>
    </xf>
    <xf numFmtId="0" fontId="1" fillId="0" borderId="0" xfId="86" applyFont="1" applyAlignment="1" applyProtection="1">
      <alignment horizontal="left"/>
      <protection locked="0"/>
    </xf>
    <xf numFmtId="0" fontId="36" fillId="0" borderId="0" xfId="86" applyFont="1" applyAlignment="1" applyProtection="1">
      <alignment horizontal="left"/>
      <protection/>
    </xf>
    <xf numFmtId="0" fontId="28" fillId="29" borderId="24" xfId="86" applyFont="1" applyFill="1" applyBorder="1" applyAlignment="1" applyProtection="1">
      <alignment horizontal="left"/>
      <protection/>
    </xf>
    <xf numFmtId="0" fontId="28" fillId="29" borderId="25" xfId="86" applyFont="1" applyFill="1" applyBorder="1" applyAlignment="1" applyProtection="1">
      <alignment horizontal="left"/>
      <protection/>
    </xf>
    <xf numFmtId="0" fontId="28" fillId="29" borderId="26" xfId="86" applyFont="1" applyFill="1" applyBorder="1" applyAlignment="1" applyProtection="1">
      <alignment horizontal="left"/>
      <protection/>
    </xf>
    <xf numFmtId="0" fontId="28" fillId="29" borderId="0" xfId="86" applyFont="1" applyFill="1" applyBorder="1" applyAlignment="1" applyProtection="1">
      <alignment horizontal="left"/>
      <protection/>
    </xf>
    <xf numFmtId="0" fontId="31" fillId="0" borderId="0" xfId="86" applyFont="1" applyFill="1" applyAlignment="1" applyProtection="1">
      <alignment horizontal="left"/>
      <protection locked="0"/>
    </xf>
    <xf numFmtId="0" fontId="30" fillId="0" borderId="0" xfId="86" applyFont="1" applyFill="1" applyAlignment="1" applyProtection="1">
      <alignment horizontal="left"/>
      <protection locked="0"/>
    </xf>
    <xf numFmtId="0" fontId="30" fillId="28" borderId="0" xfId="86" applyFont="1" applyFill="1" applyAlignment="1" applyProtection="1">
      <alignment horizontal="left"/>
      <protection locked="0"/>
    </xf>
    <xf numFmtId="0" fontId="31" fillId="28" borderId="0" xfId="86" applyFont="1" applyFill="1" applyAlignment="1">
      <alignment horizontal="left"/>
      <protection/>
    </xf>
    <xf numFmtId="0" fontId="31" fillId="28" borderId="0" xfId="86" applyFont="1" applyFill="1" applyAlignment="1" applyProtection="1">
      <alignment horizontal="left"/>
      <protection locked="0"/>
    </xf>
    <xf numFmtId="0" fontId="31" fillId="0" borderId="0" xfId="86" applyFont="1" applyFill="1" applyAlignment="1">
      <alignment horizontal="left"/>
      <protection/>
    </xf>
    <xf numFmtId="0" fontId="32" fillId="0" borderId="0" xfId="86" applyFont="1" applyFill="1" applyAlignment="1" applyProtection="1">
      <alignment horizontal="left"/>
      <protection locked="0"/>
    </xf>
    <xf numFmtId="164" fontId="29" fillId="0" borderId="15" xfId="89" applyNumberFormat="1" applyFont="1" applyFill="1" applyBorder="1" applyAlignment="1">
      <alignment horizontal="right" vertical="center" indent="1"/>
    </xf>
    <xf numFmtId="164" fontId="29" fillId="0" borderId="12" xfId="88" applyNumberFormat="1" applyFont="1" applyFill="1" applyBorder="1" applyAlignment="1">
      <alignment horizontal="right" vertical="center" indent="1"/>
    </xf>
    <xf numFmtId="37" fontId="29" fillId="0" borderId="27" xfId="64" applyFont="1" applyFill="1" applyBorder="1" applyAlignment="1">
      <alignment horizontal="center" wrapText="1"/>
      <protection/>
    </xf>
    <xf numFmtId="164" fontId="33" fillId="0" borderId="15" xfId="89" applyNumberFormat="1" applyFont="1" applyFill="1" applyBorder="1" applyAlignment="1" applyProtection="1">
      <alignment horizontal="right" vertical="center" indent="1"/>
      <protection locked="0"/>
    </xf>
    <xf numFmtId="0" fontId="30" fillId="0" borderId="15" xfId="76" applyFont="1" applyFill="1" applyBorder="1" applyAlignment="1" quotePrefix="1">
      <alignment horizontal="left" indent="1"/>
      <protection/>
    </xf>
    <xf numFmtId="0" fontId="46" fillId="0" borderId="0" xfId="86" applyFont="1">
      <alignment/>
      <protection/>
    </xf>
    <xf numFmtId="0" fontId="0" fillId="0" borderId="0" xfId="86" applyFont="1" applyAlignment="1">
      <alignment/>
      <protection/>
    </xf>
    <xf numFmtId="0" fontId="37" fillId="0" borderId="0" xfId="86" applyFont="1" applyAlignment="1">
      <alignment/>
      <protection/>
    </xf>
    <xf numFmtId="0" fontId="0" fillId="0" borderId="0" xfId="86" applyFont="1">
      <alignment/>
      <protection/>
    </xf>
    <xf numFmtId="0" fontId="37" fillId="0" borderId="0" xfId="86" applyFont="1">
      <alignment/>
      <protection/>
    </xf>
    <xf numFmtId="0" fontId="1" fillId="0" borderId="0" xfId="86" applyAlignment="1">
      <alignment vertical="top" wrapText="1"/>
      <protection/>
    </xf>
    <xf numFmtId="0" fontId="1" fillId="0" borderId="0" xfId="86" applyAlignment="1">
      <alignment vertical="top"/>
      <protection/>
    </xf>
    <xf numFmtId="0" fontId="0" fillId="0" borderId="0" xfId="86" applyFont="1" applyAlignment="1">
      <alignment horizontal="left" vertical="top" wrapText="1"/>
      <protection/>
    </xf>
    <xf numFmtId="0" fontId="0" fillId="0" borderId="0" xfId="86" applyFont="1" applyAlignment="1">
      <alignment horizontal="left"/>
      <protection/>
    </xf>
    <xf numFmtId="0" fontId="29" fillId="27" borderId="0" xfId="86" applyFont="1" applyFill="1" applyAlignment="1" applyProtection="1">
      <alignment horizontal="center"/>
      <protection locked="0"/>
    </xf>
    <xf numFmtId="0" fontId="29" fillId="27" borderId="0" xfId="86" applyFont="1" applyFill="1" applyAlignment="1" applyProtection="1">
      <alignment horizontal="center" wrapText="1"/>
      <protection locked="0"/>
    </xf>
    <xf numFmtId="0" fontId="37" fillId="0" borderId="28" xfId="86" applyFont="1" applyFill="1" applyBorder="1" applyAlignment="1" applyProtection="1">
      <alignment horizontal="center"/>
      <protection locked="0"/>
    </xf>
    <xf numFmtId="0" fontId="37" fillId="30" borderId="29" xfId="86" applyFont="1" applyFill="1" applyBorder="1" applyAlignment="1" applyProtection="1">
      <alignment horizontal="center"/>
      <protection locked="0"/>
    </xf>
    <xf numFmtId="0" fontId="37" fillId="30" borderId="30" xfId="86" applyFont="1" applyFill="1" applyBorder="1" applyAlignment="1" applyProtection="1">
      <alignment horizontal="center"/>
      <protection locked="0"/>
    </xf>
    <xf numFmtId="0" fontId="37" fillId="30" borderId="22" xfId="86" applyFont="1" applyFill="1" applyBorder="1" applyAlignment="1" applyProtection="1">
      <alignment horizontal="center"/>
      <protection locked="0"/>
    </xf>
    <xf numFmtId="164" fontId="1" fillId="0" borderId="0" xfId="86" applyNumberFormat="1" applyProtection="1">
      <alignment/>
      <protection locked="0"/>
    </xf>
  </cellXfs>
  <cellStyles count="541">
    <cellStyle name="Normal" xfId="0"/>
    <cellStyle name="Percent" xfId="15"/>
    <cellStyle name="Currency" xfId="16"/>
    <cellStyle name="Currency [0]" xfId="17"/>
    <cellStyle name="Comma" xfId="18"/>
    <cellStyle name="Comma [0]" xfId="19"/>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Bad 2" xfId="44"/>
    <cellStyle name="Calculation 2" xfId="45"/>
    <cellStyle name="Check Cell 2" xfId="46"/>
    <cellStyle name="Comma 2" xfId="47"/>
    <cellStyle name="Currency 2" xfId="48"/>
    <cellStyle name="Explanatory Text 2" xfId="49"/>
    <cellStyle name="Good 2" xfId="50"/>
    <cellStyle name="Heading 1 2" xfId="51"/>
    <cellStyle name="Heading 2 2" xfId="52"/>
    <cellStyle name="Heading 3 2" xfId="53"/>
    <cellStyle name="Heading 4 2" xfId="54"/>
    <cellStyle name="Input 2" xfId="55"/>
    <cellStyle name="Linked Cell 2" xfId="56"/>
    <cellStyle name="Neutral 2" xfId="57"/>
    <cellStyle name="Note 2" xfId="58"/>
    <cellStyle name="Output 2" xfId="59"/>
    <cellStyle name="Title 2" xfId="60"/>
    <cellStyle name="Total 2" xfId="61"/>
    <cellStyle name="Warning Text 2" xfId="62"/>
    <cellStyle name="Normal 2" xfId="63"/>
    <cellStyle name="Normal_AIRPLAN.XLS" xfId="64"/>
    <cellStyle name="Percent 2" xfId="65"/>
    <cellStyle name="Account" xfId="66"/>
    <cellStyle name="Fund" xfId="67"/>
    <cellStyle name="Org" xfId="68"/>
    <cellStyle name="Phone" xfId="69"/>
    <cellStyle name="PSChar" xfId="70"/>
    <cellStyle name="PSDate" xfId="71"/>
    <cellStyle name="PSDec" xfId="72"/>
    <cellStyle name="PSHeading" xfId="73"/>
    <cellStyle name="PSInt" xfId="74"/>
    <cellStyle name="PSSpacer" xfId="75"/>
    <cellStyle name="Normal 3 2" xfId="76"/>
    <cellStyle name="Comma 4" xfId="77"/>
    <cellStyle name="Comma 3" xfId="78"/>
    <cellStyle name="Currency 3" xfId="79"/>
    <cellStyle name="Normal 3" xfId="80"/>
    <cellStyle name="Normal 4" xfId="81"/>
    <cellStyle name="Total 3" xfId="82"/>
    <cellStyle name="Total 4" xfId="83"/>
    <cellStyle name="Total 5" xfId="84"/>
    <cellStyle name="Total 6" xfId="85"/>
    <cellStyle name="Normal 2 16" xfId="86"/>
    <cellStyle name="Percent 2 2" xfId="87"/>
    <cellStyle name="Comma 2 2 2" xfId="88"/>
    <cellStyle name="Comma 2 2" xfId="89"/>
    <cellStyle name="Normal_AIRPLAN.XLS_0640 ParksOperating 2011PSQ Fin Plan" xfId="90"/>
    <cellStyle name="20% - Accent1 2 2" xfId="91"/>
    <cellStyle name="20% - Accent2 2 2" xfId="92"/>
    <cellStyle name="20% - Accent3 2 2" xfId="93"/>
    <cellStyle name="20% - Accent4 2 2" xfId="94"/>
    <cellStyle name="20% - Accent6 2 2" xfId="95"/>
    <cellStyle name="40% - Accent1 2 2" xfId="96"/>
    <cellStyle name="40% - Accent3 2 2" xfId="97"/>
    <cellStyle name="40% - Accent4 2 2" xfId="98"/>
    <cellStyle name="40% - Accent5 2 2" xfId="99"/>
    <cellStyle name="40% - Accent6 2 2" xfId="100"/>
    <cellStyle name="60% - Accent1 2 2" xfId="101"/>
    <cellStyle name="60% - Accent2 2 2" xfId="102"/>
    <cellStyle name="60% - Accent3 2 2" xfId="103"/>
    <cellStyle name="60% - Accent4 2 2" xfId="104"/>
    <cellStyle name="60% - Accent5 2 2" xfId="105"/>
    <cellStyle name="60% - Accent6 2 2" xfId="106"/>
    <cellStyle name="60% Accent1" xfId="107"/>
    <cellStyle name="Accent1 2 2" xfId="108"/>
    <cellStyle name="Accent2 2 2" xfId="109"/>
    <cellStyle name="Accent3 2 2" xfId="110"/>
    <cellStyle name="Accent4 2 2" xfId="111"/>
    <cellStyle name="Accent6 2 2" xfId="112"/>
    <cellStyle name="Account 10" xfId="113"/>
    <cellStyle name="Account 10 2" xfId="114"/>
    <cellStyle name="Account 10 2 2" xfId="115"/>
    <cellStyle name="Account 10 3" xfId="116"/>
    <cellStyle name="Account 11" xfId="117"/>
    <cellStyle name="Account 11 2" xfId="118"/>
    <cellStyle name="Account 11 2 2" xfId="119"/>
    <cellStyle name="Account 11 3" xfId="120"/>
    <cellStyle name="Account 12" xfId="121"/>
    <cellStyle name="Account 12 2" xfId="122"/>
    <cellStyle name="Account 12 2 2" xfId="123"/>
    <cellStyle name="Account 12 3" xfId="124"/>
    <cellStyle name="Account 13" xfId="125"/>
    <cellStyle name="Account 13 2" xfId="126"/>
    <cellStyle name="Account 13 2 2" xfId="127"/>
    <cellStyle name="Account 13 3" xfId="128"/>
    <cellStyle name="Account 14" xfId="129"/>
    <cellStyle name="Account 14 2" xfId="130"/>
    <cellStyle name="Account 14 2 2" xfId="131"/>
    <cellStyle name="Account 14 3" xfId="132"/>
    <cellStyle name="Account 15" xfId="133"/>
    <cellStyle name="Account 15 2" xfId="134"/>
    <cellStyle name="Account 15 2 2" xfId="135"/>
    <cellStyle name="Account 15 3" xfId="136"/>
    <cellStyle name="Account 2" xfId="137"/>
    <cellStyle name="Account 2 2" xfId="138"/>
    <cellStyle name="Account 2 2 2" xfId="139"/>
    <cellStyle name="Account 2 3" xfId="140"/>
    <cellStyle name="Account 3" xfId="141"/>
    <cellStyle name="Account 3 2" xfId="142"/>
    <cellStyle name="Account 3 2 2" xfId="143"/>
    <cellStyle name="Account 3 3" xfId="144"/>
    <cellStyle name="Account 4" xfId="145"/>
    <cellStyle name="Account 4 2" xfId="146"/>
    <cellStyle name="Account 4 2 2" xfId="147"/>
    <cellStyle name="Account 4 3" xfId="148"/>
    <cellStyle name="Account 5" xfId="149"/>
    <cellStyle name="Account 5 2" xfId="150"/>
    <cellStyle name="Account 5 2 2" xfId="151"/>
    <cellStyle name="Account 5 3" xfId="152"/>
    <cellStyle name="Account 6" xfId="153"/>
    <cellStyle name="Account 6 2" xfId="154"/>
    <cellStyle name="Account 6 2 2" xfId="155"/>
    <cellStyle name="Account 6 3" xfId="156"/>
    <cellStyle name="Account 7" xfId="157"/>
    <cellStyle name="Account 7 2" xfId="158"/>
    <cellStyle name="Account 7 2 2" xfId="159"/>
    <cellStyle name="Account 7 3" xfId="160"/>
    <cellStyle name="Account 8" xfId="161"/>
    <cellStyle name="Account 8 2" xfId="162"/>
    <cellStyle name="Account 8 2 2" xfId="163"/>
    <cellStyle name="Account 8 3" xfId="164"/>
    <cellStyle name="Account 9" xfId="165"/>
    <cellStyle name="Account 9 2" xfId="166"/>
    <cellStyle name="Account 9 2 2" xfId="167"/>
    <cellStyle name="Account 9 3" xfId="168"/>
    <cellStyle name="Bad 2 2" xfId="169"/>
    <cellStyle name="Calculation 2 2" xfId="170"/>
    <cellStyle name="Comma 2 2 2 2" xfId="171"/>
    <cellStyle name="Comma 2 3" xfId="172"/>
    <cellStyle name="Comma 2 3 2" xfId="173"/>
    <cellStyle name="Comma 3 2" xfId="174"/>
    <cellStyle name="Comma 3 2 2" xfId="175"/>
    <cellStyle name="Comma 4 2" xfId="176"/>
    <cellStyle name="Comma 5" xfId="177"/>
    <cellStyle name="Comma 5 2" xfId="178"/>
    <cellStyle name="Comma 5 3" xfId="179"/>
    <cellStyle name="Comma 6" xfId="180"/>
    <cellStyle name="Comma 6 2" xfId="181"/>
    <cellStyle name="Comma 6 3" xfId="182"/>
    <cellStyle name="Comma 6 4" xfId="183"/>
    <cellStyle name="Comma 7" xfId="184"/>
    <cellStyle name="Comma 7 2" xfId="185"/>
    <cellStyle name="Comma 8" xfId="186"/>
    <cellStyle name="Comma 9" xfId="187"/>
    <cellStyle name="Currency 2 2" xfId="188"/>
    <cellStyle name="Currency 2 2 2" xfId="189"/>
    <cellStyle name="Currency 2 3" xfId="190"/>
    <cellStyle name="Currency 2 4" xfId="191"/>
    <cellStyle name="Currency 2 5" xfId="192"/>
    <cellStyle name="Currency 2 6" xfId="193"/>
    <cellStyle name="Currency 3 2" xfId="194"/>
    <cellStyle name="Currency 3 3" xfId="195"/>
    <cellStyle name="Currency 3 4" xfId="196"/>
    <cellStyle name="Currency 4" xfId="197"/>
    <cellStyle name="Currency 5" xfId="198"/>
    <cellStyle name="Currency 5 2" xfId="199"/>
    <cellStyle name="Currency 6" xfId="200"/>
    <cellStyle name="Currency 6 2" xfId="201"/>
    <cellStyle name="Currency 7" xfId="202"/>
    <cellStyle name="Date" xfId="203"/>
    <cellStyle name="Fund 10" xfId="204"/>
    <cellStyle name="Fund 10 2" xfId="205"/>
    <cellStyle name="Fund 10 2 2" xfId="206"/>
    <cellStyle name="Fund 10 3" xfId="207"/>
    <cellStyle name="Fund 11" xfId="208"/>
    <cellStyle name="Fund 11 2" xfId="209"/>
    <cellStyle name="Fund 11 2 2" xfId="210"/>
    <cellStyle name="Fund 11 3" xfId="211"/>
    <cellStyle name="Fund 12" xfId="212"/>
    <cellStyle name="Fund 12 2" xfId="213"/>
    <cellStyle name="Fund 12 2 2" xfId="214"/>
    <cellStyle name="Fund 12 3" xfId="215"/>
    <cellStyle name="Fund 13" xfId="216"/>
    <cellStyle name="Fund 13 2" xfId="217"/>
    <cellStyle name="Fund 13 2 2" xfId="218"/>
    <cellStyle name="Fund 13 3" xfId="219"/>
    <cellStyle name="Fund 14" xfId="220"/>
    <cellStyle name="Fund 14 2" xfId="221"/>
    <cellStyle name="Fund 14 2 2" xfId="222"/>
    <cellStyle name="Fund 14 3" xfId="223"/>
    <cellStyle name="Fund 15" xfId="224"/>
    <cellStyle name="Fund 15 2" xfId="225"/>
    <cellStyle name="Fund 15 2 2" xfId="226"/>
    <cellStyle name="Fund 15 3" xfId="227"/>
    <cellStyle name="Fund 2" xfId="228"/>
    <cellStyle name="Fund 2 2" xfId="229"/>
    <cellStyle name="Fund 2 2 2" xfId="230"/>
    <cellStyle name="Fund 2 3" xfId="231"/>
    <cellStyle name="Fund 3" xfId="232"/>
    <cellStyle name="Fund 3 2" xfId="233"/>
    <cellStyle name="Fund 3 2 2" xfId="234"/>
    <cellStyle name="Fund 3 3" xfId="235"/>
    <cellStyle name="Fund 4" xfId="236"/>
    <cellStyle name="Fund 4 2" xfId="237"/>
    <cellStyle name="Fund 4 2 2" xfId="238"/>
    <cellStyle name="Fund 4 3" xfId="239"/>
    <cellStyle name="Fund 5" xfId="240"/>
    <cellStyle name="Fund 5 2" xfId="241"/>
    <cellStyle name="Fund 5 2 2" xfId="242"/>
    <cellStyle name="Fund 5 3" xfId="243"/>
    <cellStyle name="Fund 6" xfId="244"/>
    <cellStyle name="Fund 6 2" xfId="245"/>
    <cellStyle name="Fund 6 2 2" xfId="246"/>
    <cellStyle name="Fund 6 3" xfId="247"/>
    <cellStyle name="Fund 7" xfId="248"/>
    <cellStyle name="Fund 7 2" xfId="249"/>
    <cellStyle name="Fund 7 2 2" xfId="250"/>
    <cellStyle name="Fund 7 3" xfId="251"/>
    <cellStyle name="Fund 8" xfId="252"/>
    <cellStyle name="Fund 8 2" xfId="253"/>
    <cellStyle name="Fund 8 2 2" xfId="254"/>
    <cellStyle name="Fund 8 3" xfId="255"/>
    <cellStyle name="Fund 9" xfId="256"/>
    <cellStyle name="Fund 9 2" xfId="257"/>
    <cellStyle name="Fund 9 2 2" xfId="258"/>
    <cellStyle name="Fund 9 3" xfId="259"/>
    <cellStyle name="General" xfId="260"/>
    <cellStyle name="Good 2 2" xfId="261"/>
    <cellStyle name="Heading 1 2 2" xfId="262"/>
    <cellStyle name="Heading 2 2 2" xfId="263"/>
    <cellStyle name="Heading 3 2 2" xfId="264"/>
    <cellStyle name="Heading 4 2 2" xfId="265"/>
    <cellStyle name="Hyperlink 2" xfId="266"/>
    <cellStyle name="Hyperlink 3" xfId="267"/>
    <cellStyle name="Input 2 2" xfId="268"/>
    <cellStyle name="Linked Cell 2 2" xfId="269"/>
    <cellStyle name="Neutral 2 2" xfId="270"/>
    <cellStyle name="Normal 10" xfId="271"/>
    <cellStyle name="Normal 11" xfId="272"/>
    <cellStyle name="Normal 11 2" xfId="273"/>
    <cellStyle name="Normal 12" xfId="274"/>
    <cellStyle name="Normal 13" xfId="275"/>
    <cellStyle name="Normal 14" xfId="276"/>
    <cellStyle name="Normal 15" xfId="277"/>
    <cellStyle name="Normal 16" xfId="278"/>
    <cellStyle name="Normal 2 10" xfId="279"/>
    <cellStyle name="Normal 2 11" xfId="280"/>
    <cellStyle name="Normal 2 12" xfId="281"/>
    <cellStyle name="Normal 2 13" xfId="282"/>
    <cellStyle name="Normal 2 14" xfId="283"/>
    <cellStyle name="Normal 2 15" xfId="284"/>
    <cellStyle name="Normal 2 2" xfId="285"/>
    <cellStyle name="Normal 2 2 10" xfId="286"/>
    <cellStyle name="Normal 2 2 11" xfId="287"/>
    <cellStyle name="Normal 2 2 12" xfId="288"/>
    <cellStyle name="Normal 2 2 13" xfId="289"/>
    <cellStyle name="Normal 2 2 14" xfId="290"/>
    <cellStyle name="Normal 2 2 15" xfId="291"/>
    <cellStyle name="Normal 2 2 16" xfId="292"/>
    <cellStyle name="Normal 2 2 17" xfId="293"/>
    <cellStyle name="Normal 2 2 2" xfId="294"/>
    <cellStyle name="Normal 2 2 3" xfId="295"/>
    <cellStyle name="Normal 2 2 4" xfId="296"/>
    <cellStyle name="Normal 2 2 5" xfId="297"/>
    <cellStyle name="Normal 2 2 6" xfId="298"/>
    <cellStyle name="Normal 2 2 7" xfId="299"/>
    <cellStyle name="Normal 2 2 8" xfId="300"/>
    <cellStyle name="Normal 2 2 9" xfId="301"/>
    <cellStyle name="Normal 2 3" xfId="302"/>
    <cellStyle name="Normal 2 3 2" xfId="303"/>
    <cellStyle name="Normal 2 4" xfId="304"/>
    <cellStyle name="Normal 2 5" xfId="305"/>
    <cellStyle name="Normal 2 6" xfId="306"/>
    <cellStyle name="Normal 2 7" xfId="307"/>
    <cellStyle name="Normal 2 8" xfId="308"/>
    <cellStyle name="Normal 2 9" xfId="309"/>
    <cellStyle name="Normal 3 2 2" xfId="310"/>
    <cellStyle name="Normal 3 2 2 2" xfId="311"/>
    <cellStyle name="Normal 3 2 2 2 2" xfId="312"/>
    <cellStyle name="Normal 3 2 2 3" xfId="313"/>
    <cellStyle name="Normal 3 2 2 4" xfId="314"/>
    <cellStyle name="Normal 3 2 3" xfId="315"/>
    <cellStyle name="Normal 3 2 3 2" xfId="316"/>
    <cellStyle name="Normal 3 2 4" xfId="317"/>
    <cellStyle name="Normal 3 2 5" xfId="318"/>
    <cellStyle name="Normal 3 3" xfId="319"/>
    <cellStyle name="Normal 3 3 2" xfId="320"/>
    <cellStyle name="Normal 3 3 3" xfId="321"/>
    <cellStyle name="Normal 3 4" xfId="322"/>
    <cellStyle name="Normal 3 4 2" xfId="323"/>
    <cellStyle name="Normal 3 4 2 2" xfId="324"/>
    <cellStyle name="Normal 3 4 3" xfId="325"/>
    <cellStyle name="Normal 3 5" xfId="326"/>
    <cellStyle name="Normal 3 5 2" xfId="327"/>
    <cellStyle name="Normal 3 6" xfId="328"/>
    <cellStyle name="Normal 3 7" xfId="329"/>
    <cellStyle name="Normal 4 2" xfId="330"/>
    <cellStyle name="Normal 4 2 2" xfId="331"/>
    <cellStyle name="Normal 4 2 3" xfId="332"/>
    <cellStyle name="Normal 4 3" xfId="333"/>
    <cellStyle name="Normal 4 4" xfId="334"/>
    <cellStyle name="Normal 5" xfId="335"/>
    <cellStyle name="Normal 5 2" xfId="336"/>
    <cellStyle name="Normal 5 2 2" xfId="337"/>
    <cellStyle name="Normal 5 2 2 2" xfId="338"/>
    <cellStyle name="Normal 5 2 3" xfId="339"/>
    <cellStyle name="Normal 5 2 4" xfId="340"/>
    <cellStyle name="Normal 5 2 5" xfId="341"/>
    <cellStyle name="Normal 5 3" xfId="342"/>
    <cellStyle name="Normal 5 3 2" xfId="343"/>
    <cellStyle name="Normal 5 4" xfId="344"/>
    <cellStyle name="Normal 5 5" xfId="345"/>
    <cellStyle name="Normal 5 6" xfId="346"/>
    <cellStyle name="Normal 5 7" xfId="347"/>
    <cellStyle name="Normal 5 8" xfId="348"/>
    <cellStyle name="Normal 5 9" xfId="349"/>
    <cellStyle name="Normal 6" xfId="350"/>
    <cellStyle name="Normal 6 2" xfId="351"/>
    <cellStyle name="Normal 6 3" xfId="352"/>
    <cellStyle name="Normal 7" xfId="353"/>
    <cellStyle name="Normal 8" xfId="354"/>
    <cellStyle name="Normal 9" xfId="355"/>
    <cellStyle name="Normal 9 2" xfId="356"/>
    <cellStyle name="Normal 9 3" xfId="357"/>
    <cellStyle name="Normal 9 4" xfId="358"/>
    <cellStyle name="Note 2 2" xfId="359"/>
    <cellStyle name="Note 2 2 2" xfId="360"/>
    <cellStyle name="Note 2 2 3" xfId="361"/>
    <cellStyle name="Org 10" xfId="362"/>
    <cellStyle name="Org 10 2" xfId="363"/>
    <cellStyle name="Org 10 2 2" xfId="364"/>
    <cellStyle name="Org 10 3" xfId="365"/>
    <cellStyle name="Org 11" xfId="366"/>
    <cellStyle name="Org 11 2" xfId="367"/>
    <cellStyle name="Org 11 2 2" xfId="368"/>
    <cellStyle name="Org 11 3" xfId="369"/>
    <cellStyle name="Org 12" xfId="370"/>
    <cellStyle name="Org 12 2" xfId="371"/>
    <cellStyle name="Org 12 2 2" xfId="372"/>
    <cellStyle name="Org 12 3" xfId="373"/>
    <cellStyle name="Org 13" xfId="374"/>
    <cellStyle name="Org 13 2" xfId="375"/>
    <cellStyle name="Org 13 2 2" xfId="376"/>
    <cellStyle name="Org 13 3" xfId="377"/>
    <cellStyle name="Org 14" xfId="378"/>
    <cellStyle name="Org 14 2" xfId="379"/>
    <cellStyle name="Org 14 2 2" xfId="380"/>
    <cellStyle name="Org 14 3" xfId="381"/>
    <cellStyle name="Org 15" xfId="382"/>
    <cellStyle name="Org 15 2" xfId="383"/>
    <cellStyle name="Org 15 2 2" xfId="384"/>
    <cellStyle name="Org 15 3" xfId="385"/>
    <cellStyle name="Org 2" xfId="386"/>
    <cellStyle name="Org 2 2" xfId="387"/>
    <cellStyle name="Org 2 2 2" xfId="388"/>
    <cellStyle name="Org 2 3" xfId="389"/>
    <cellStyle name="Org 3" xfId="390"/>
    <cellStyle name="Org 3 2" xfId="391"/>
    <cellStyle name="Org 3 2 2" xfId="392"/>
    <cellStyle name="Org 3 3" xfId="393"/>
    <cellStyle name="Org 4" xfId="394"/>
    <cellStyle name="Org 4 2" xfId="395"/>
    <cellStyle name="Org 4 2 2" xfId="396"/>
    <cellStyle name="Org 4 3" xfId="397"/>
    <cellStyle name="Org 5" xfId="398"/>
    <cellStyle name="Org 5 2" xfId="399"/>
    <cellStyle name="Org 5 2 2" xfId="400"/>
    <cellStyle name="Org 5 3" xfId="401"/>
    <cellStyle name="Org 6" xfId="402"/>
    <cellStyle name="Org 6 2" xfId="403"/>
    <cellStyle name="Org 6 2 2" xfId="404"/>
    <cellStyle name="Org 6 3" xfId="405"/>
    <cellStyle name="Org 7" xfId="406"/>
    <cellStyle name="Org 7 2" xfId="407"/>
    <cellStyle name="Org 7 2 2" xfId="408"/>
    <cellStyle name="Org 7 3" xfId="409"/>
    <cellStyle name="Org 8" xfId="410"/>
    <cellStyle name="Org 8 2" xfId="411"/>
    <cellStyle name="Org 8 2 2" xfId="412"/>
    <cellStyle name="Org 8 3" xfId="413"/>
    <cellStyle name="Org 9" xfId="414"/>
    <cellStyle name="Org 9 2" xfId="415"/>
    <cellStyle name="Org 9 2 2" xfId="416"/>
    <cellStyle name="Org 9 3" xfId="417"/>
    <cellStyle name="Output 2 2" xfId="418"/>
    <cellStyle name="Percent 2 10" xfId="419"/>
    <cellStyle name="Percent 2 11" xfId="420"/>
    <cellStyle name="Percent 2 12" xfId="421"/>
    <cellStyle name="Percent 2 13" xfId="422"/>
    <cellStyle name="Percent 2 14" xfId="423"/>
    <cellStyle name="Percent 2 15" xfId="424"/>
    <cellStyle name="Percent 2 3" xfId="425"/>
    <cellStyle name="Percent 2 4" xfId="426"/>
    <cellStyle name="Percent 2 5" xfId="427"/>
    <cellStyle name="Percent 2 6" xfId="428"/>
    <cellStyle name="Percent 2 7" xfId="429"/>
    <cellStyle name="Percent 2 8" xfId="430"/>
    <cellStyle name="Percent 2 9" xfId="431"/>
    <cellStyle name="Percent 3" xfId="432"/>
    <cellStyle name="Percent 3 2" xfId="433"/>
    <cellStyle name="Percent 4" xfId="434"/>
    <cellStyle name="Percent 5" xfId="435"/>
    <cellStyle name="Project" xfId="436"/>
    <cellStyle name="Project 10" xfId="437"/>
    <cellStyle name="Project 10 2" xfId="438"/>
    <cellStyle name="Project 10 2 2" xfId="439"/>
    <cellStyle name="Project 10 3" xfId="440"/>
    <cellStyle name="Project 11" xfId="441"/>
    <cellStyle name="Project 11 2" xfId="442"/>
    <cellStyle name="Project 11 2 2" xfId="443"/>
    <cellStyle name="Project 11 3" xfId="444"/>
    <cellStyle name="Project 12" xfId="445"/>
    <cellStyle name="Project 12 2" xfId="446"/>
    <cellStyle name="Project 12 2 2" xfId="447"/>
    <cellStyle name="Project 12 3" xfId="448"/>
    <cellStyle name="Project 13" xfId="449"/>
    <cellStyle name="Project 13 2" xfId="450"/>
    <cellStyle name="Project 13 2 2" xfId="451"/>
    <cellStyle name="Project 13 3" xfId="452"/>
    <cellStyle name="Project 14" xfId="453"/>
    <cellStyle name="Project 14 2" xfId="454"/>
    <cellStyle name="Project 14 2 2" xfId="455"/>
    <cellStyle name="Project 14 3" xfId="456"/>
    <cellStyle name="Project 15" xfId="457"/>
    <cellStyle name="Project 15 2" xfId="458"/>
    <cellStyle name="Project 15 2 2" xfId="459"/>
    <cellStyle name="Project 15 3" xfId="460"/>
    <cellStyle name="Project 2" xfId="461"/>
    <cellStyle name="Project 2 2" xfId="462"/>
    <cellStyle name="Project 2 2 2" xfId="463"/>
    <cellStyle name="Project 2 3" xfId="464"/>
    <cellStyle name="Project 3" xfId="465"/>
    <cellStyle name="Project 3 2" xfId="466"/>
    <cellStyle name="Project 3 2 2" xfId="467"/>
    <cellStyle name="Project 3 3" xfId="468"/>
    <cellStyle name="Project 4" xfId="469"/>
    <cellStyle name="Project 4 2" xfId="470"/>
    <cellStyle name="Project 4 2 2" xfId="471"/>
    <cellStyle name="Project 4 3" xfId="472"/>
    <cellStyle name="Project 5" xfId="473"/>
    <cellStyle name="Project 5 2" xfId="474"/>
    <cellStyle name="Project 5 2 2" xfId="475"/>
    <cellStyle name="Project 5 3" xfId="476"/>
    <cellStyle name="Project 6" xfId="477"/>
    <cellStyle name="Project 6 2" xfId="478"/>
    <cellStyle name="Project 6 2 2" xfId="479"/>
    <cellStyle name="Project 6 3" xfId="480"/>
    <cellStyle name="Project 7" xfId="481"/>
    <cellStyle name="Project 7 2" xfId="482"/>
    <cellStyle name="Project 7 2 2" xfId="483"/>
    <cellStyle name="Project 7 3" xfId="484"/>
    <cellStyle name="Project 8" xfId="485"/>
    <cellStyle name="Project 8 2" xfId="486"/>
    <cellStyle name="Project 8 2 2" xfId="487"/>
    <cellStyle name="Project 8 3" xfId="488"/>
    <cellStyle name="Project 9" xfId="489"/>
    <cellStyle name="Project 9 2" xfId="490"/>
    <cellStyle name="Project 9 2 2" xfId="491"/>
    <cellStyle name="Project 9 3" xfId="492"/>
    <cellStyle name="Subtotal" xfId="493"/>
    <cellStyle name="t" xfId="494"/>
    <cellStyle name="task" xfId="495"/>
    <cellStyle name="task 10" xfId="496"/>
    <cellStyle name="task 10 2" xfId="497"/>
    <cellStyle name="task 10 2 2" xfId="498"/>
    <cellStyle name="task 10 3" xfId="499"/>
    <cellStyle name="task 11" xfId="500"/>
    <cellStyle name="task 11 2" xfId="501"/>
    <cellStyle name="task 11 2 2" xfId="502"/>
    <cellStyle name="task 11 3" xfId="503"/>
    <cellStyle name="task 12" xfId="504"/>
    <cellStyle name="task 12 2" xfId="505"/>
    <cellStyle name="task 12 2 2" xfId="506"/>
    <cellStyle name="task 12 3" xfId="507"/>
    <cellStyle name="task 13" xfId="508"/>
    <cellStyle name="task 13 2" xfId="509"/>
    <cellStyle name="task 13 2 2" xfId="510"/>
    <cellStyle name="task 13 3" xfId="511"/>
    <cellStyle name="task 14" xfId="512"/>
    <cellStyle name="task 14 2" xfId="513"/>
    <cellStyle name="task 14 2 2" xfId="514"/>
    <cellStyle name="task 14 3" xfId="515"/>
    <cellStyle name="task 15" xfId="516"/>
    <cellStyle name="task 15 2" xfId="517"/>
    <cellStyle name="task 15 2 2" xfId="518"/>
    <cellStyle name="task 15 3" xfId="519"/>
    <cellStyle name="task 2" xfId="520"/>
    <cellStyle name="task 2 2" xfId="521"/>
    <cellStyle name="task 2 2 2" xfId="522"/>
    <cellStyle name="task 2 3" xfId="523"/>
    <cellStyle name="task 3" xfId="524"/>
    <cellStyle name="task 3 2" xfId="525"/>
    <cellStyle name="task 3 2 2" xfId="526"/>
    <cellStyle name="task 3 3" xfId="527"/>
    <cellStyle name="task 4" xfId="528"/>
    <cellStyle name="task 4 2" xfId="529"/>
    <cellStyle name="task 4 2 2" xfId="530"/>
    <cellStyle name="task 4 3" xfId="531"/>
    <cellStyle name="task 5" xfId="532"/>
    <cellStyle name="task 5 2" xfId="533"/>
    <cellStyle name="task 5 2 2" xfId="534"/>
    <cellStyle name="task 5 3" xfId="535"/>
    <cellStyle name="task 6" xfId="536"/>
    <cellStyle name="task 6 2" xfId="537"/>
    <cellStyle name="task 6 2 2" xfId="538"/>
    <cellStyle name="task 6 3" xfId="539"/>
    <cellStyle name="task 7" xfId="540"/>
    <cellStyle name="task 7 2" xfId="541"/>
    <cellStyle name="task 7 2 2" xfId="542"/>
    <cellStyle name="task 7 3" xfId="543"/>
    <cellStyle name="task 8" xfId="544"/>
    <cellStyle name="task 8 2" xfId="545"/>
    <cellStyle name="task 8 2 2" xfId="546"/>
    <cellStyle name="task 8 3" xfId="547"/>
    <cellStyle name="task 9" xfId="548"/>
    <cellStyle name="task 9 2" xfId="549"/>
    <cellStyle name="task 9 2 2" xfId="550"/>
    <cellStyle name="task 9 3" xfId="551"/>
    <cellStyle name="Title 2 2" xfId="552"/>
    <cellStyle name="Total 2 2" xfId="553"/>
    <cellStyle name="w15" xfId="554"/>
  </cellStyles>
  <dxfs count="6">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H:\King_County_2011\DOT_FLT_WTD_Biennial%202012_2013_Operating_032211.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dradke\Local%20Settings\Temporary%20Internet%20Files\Content.Outlook\5I1W9KKS\2012%20Budget%20Forms.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OC Form"/>
      <sheetName val="Form1"/>
      <sheetName val="FormER"/>
      <sheetName val="Form2ABiennial"/>
      <sheetName val="Form2B - Vehicle Replace"/>
      <sheetName val="Form2B - Vehicle Maint"/>
      <sheetName val="Addendum"/>
      <sheetName val="Form3A"/>
      <sheetName val="Form3B"/>
      <sheetName val="Form3C"/>
      <sheetName val="Form5"/>
      <sheetName val="WTD Fin Plan"/>
      <sheetName val="Interest calcs"/>
      <sheetName val="WTD"/>
      <sheetName val="Form 1 RL"/>
      <sheetName val="Form2B RL"/>
      <sheetName val="Form3A RL"/>
      <sheetName val="Form2B (Old)"/>
      <sheetName val="RefAdopted"/>
      <sheetName val="RefExpenditures"/>
      <sheetName val="RefRevenue"/>
      <sheetName val="RefCheck"/>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OC Form"/>
      <sheetName val="Form1"/>
      <sheetName val="Form1C"/>
      <sheetName val="FormER"/>
      <sheetName val="Form2A"/>
      <sheetName val="Form2B"/>
      <sheetName val="Form2B2"/>
      <sheetName val="Form2B3"/>
      <sheetName val="Form2B4"/>
      <sheetName val="Form2B5"/>
      <sheetName val="Form2B6"/>
      <sheetName val="Form2B7"/>
      <sheetName val="Form2B8"/>
      <sheetName val="Form2B9"/>
      <sheetName val="Form2B10"/>
      <sheetName val="Addendum"/>
      <sheetName val="Form3A"/>
      <sheetName val="Form3B"/>
      <sheetName val="Form3C"/>
      <sheetName val="Form5"/>
      <sheetName val="Form 1 RL"/>
      <sheetName val="Form2B RL"/>
      <sheetName val="Form2B2 RL "/>
      <sheetName val="Form2B3 RL"/>
      <sheetName val="Form2B4 RL"/>
      <sheetName val="Form2B5 RL"/>
      <sheetName val="Form3A RL"/>
      <sheetName val="Form3D RL"/>
      <sheetName val="KCSP Align"/>
      <sheetName val="RefAdopted"/>
      <sheetName val="RefExpenditures"/>
      <sheetName val="RefRevenue"/>
      <sheetName val="RefFTEs_TLPs"/>
      <sheetName val="RefCheck"/>
      <sheetName val="Sheet1"/>
      <sheetName val="Sheet2"/>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5400" cap="flat" cmpd="sng" algn="ctr">
          <a:solidFill>
            <a:srgbClr val="0000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25400" cap="flat" cmpd="sng" algn="ctr">
          <a:solidFill>
            <a:srgbClr val="0000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7"/>
  <sheetViews>
    <sheetView showGridLines="0" tabSelected="1" zoomScale="110" zoomScaleNormal="110" workbookViewId="0" topLeftCell="A1">
      <selection activeCell="D4" sqref="D4"/>
    </sheetView>
  </sheetViews>
  <sheetFormatPr defaultColWidth="9.140625" defaultRowHeight="12.75" outlineLevelCol="1"/>
  <cols>
    <col min="1" max="1" width="38.00390625" style="5" customWidth="1"/>
    <col min="2" max="2" width="15.140625" style="5" bestFit="1" customWidth="1"/>
    <col min="3" max="3" width="16.00390625" style="5" bestFit="1" customWidth="1"/>
    <col min="4" max="4" width="15.57421875" style="5" hidden="1" customWidth="1"/>
    <col min="5" max="5" width="15.140625" style="5" hidden="1" customWidth="1"/>
    <col min="6" max="6" width="15.8515625" style="5" customWidth="1"/>
    <col min="7" max="8" width="16.00390625" style="5" bestFit="1" customWidth="1"/>
    <col min="9" max="9" width="2.28125" style="5" customWidth="1"/>
    <col min="10" max="11" width="15.7109375" style="5" hidden="1" customWidth="1" outlineLevel="1"/>
    <col min="12" max="12" width="1.8515625" style="5" hidden="1" customWidth="1" outlineLevel="1"/>
    <col min="13" max="14" width="15.7109375" style="5" hidden="1" customWidth="1" outlineLevel="1"/>
    <col min="15" max="15" width="11.28125" style="5" bestFit="1" customWidth="1" collapsed="1"/>
    <col min="16" max="16" width="81.140625" style="5" bestFit="1" customWidth="1"/>
    <col min="17" max="16384" width="9.140625" style="5" customWidth="1"/>
  </cols>
  <sheetData>
    <row r="1" spans="1:14" s="6" customFormat="1" ht="15.75">
      <c r="A1" s="125" t="s">
        <v>51</v>
      </c>
      <c r="B1" s="125"/>
      <c r="C1" s="125"/>
      <c r="D1" s="125"/>
      <c r="E1" s="125"/>
      <c r="F1" s="125"/>
      <c r="G1" s="125"/>
      <c r="H1" s="125"/>
      <c r="I1" s="15"/>
      <c r="J1" s="14"/>
      <c r="K1" s="14"/>
      <c r="L1" s="14"/>
      <c r="M1" s="14"/>
      <c r="N1" s="14"/>
    </row>
    <row r="2" spans="1:19" s="6" customFormat="1" ht="32.25" customHeight="1">
      <c r="A2" s="126" t="s">
        <v>38</v>
      </c>
      <c r="B2" s="125"/>
      <c r="C2" s="125"/>
      <c r="D2" s="125"/>
      <c r="E2" s="125"/>
      <c r="F2" s="125"/>
      <c r="G2" s="125"/>
      <c r="H2" s="125"/>
      <c r="I2" s="15"/>
      <c r="J2" s="127"/>
      <c r="K2" s="127"/>
      <c r="L2" s="127"/>
      <c r="M2" s="127"/>
      <c r="N2" s="127"/>
      <c r="O2" s="65"/>
      <c r="P2" s="65"/>
      <c r="Q2" s="65"/>
      <c r="R2" s="65"/>
      <c r="S2" s="65"/>
    </row>
    <row r="3" spans="1:19" s="6" customFormat="1" ht="15.75">
      <c r="A3" s="66"/>
      <c r="B3" s="66"/>
      <c r="C3" s="66"/>
      <c r="D3" s="66"/>
      <c r="E3" s="66"/>
      <c r="F3" s="66"/>
      <c r="G3" s="66"/>
      <c r="H3" s="66"/>
      <c r="I3" s="15"/>
      <c r="J3" s="128" t="s">
        <v>23</v>
      </c>
      <c r="K3" s="129"/>
      <c r="L3" s="129"/>
      <c r="M3" s="129"/>
      <c r="N3" s="130"/>
      <c r="O3" s="65"/>
      <c r="P3" s="65"/>
      <c r="Q3" s="65"/>
      <c r="R3" s="65"/>
      <c r="S3" s="65"/>
    </row>
    <row r="4" spans="1:14" s="6" customFormat="1" ht="63">
      <c r="A4" s="64" t="s">
        <v>16</v>
      </c>
      <c r="B4" s="113" t="s">
        <v>52</v>
      </c>
      <c r="C4" s="63" t="s">
        <v>28</v>
      </c>
      <c r="D4" s="67" t="s">
        <v>29</v>
      </c>
      <c r="E4" s="67" t="s">
        <v>30</v>
      </c>
      <c r="F4" s="63" t="s">
        <v>31</v>
      </c>
      <c r="G4" s="63" t="s">
        <v>32</v>
      </c>
      <c r="H4" s="63" t="s">
        <v>33</v>
      </c>
      <c r="I4" s="15"/>
      <c r="J4" s="61" t="s">
        <v>22</v>
      </c>
      <c r="K4" s="62" t="s">
        <v>21</v>
      </c>
      <c r="L4" s="14"/>
      <c r="M4" s="61" t="s">
        <v>20</v>
      </c>
      <c r="N4" s="60" t="s">
        <v>19</v>
      </c>
    </row>
    <row r="5" spans="1:15" s="6" customFormat="1" ht="15.75">
      <c r="A5" s="59" t="s">
        <v>17</v>
      </c>
      <c r="B5" s="58">
        <v>12173000</v>
      </c>
      <c r="C5" s="58">
        <f>11537972</f>
        <v>11537972</v>
      </c>
      <c r="D5" s="68">
        <f>B26</f>
        <v>15986199.86</v>
      </c>
      <c r="E5" s="68">
        <f>B26</f>
        <v>15986199.86</v>
      </c>
      <c r="F5" s="57">
        <f>B26</f>
        <v>15986199.86</v>
      </c>
      <c r="G5" s="57">
        <f>F26</f>
        <v>13697329.147981517</v>
      </c>
      <c r="H5" s="57">
        <f>G26</f>
        <v>9298326.534447972</v>
      </c>
      <c r="I5" s="15"/>
      <c r="J5" s="33">
        <f>E5-D5</f>
        <v>0</v>
      </c>
      <c r="K5" s="56">
        <f>_xlfn.IFERROR(E5/D5,"")</f>
        <v>1</v>
      </c>
      <c r="L5" s="14"/>
      <c r="M5" s="33">
        <f>F5-D5</f>
        <v>0</v>
      </c>
      <c r="N5" s="56">
        <f>_xlfn.IFERROR(F5/D5,"")</f>
        <v>1</v>
      </c>
      <c r="O5" s="55"/>
    </row>
    <row r="6" spans="1:14" s="6" customFormat="1" ht="15.75">
      <c r="A6" s="28" t="s">
        <v>0</v>
      </c>
      <c r="B6" s="54"/>
      <c r="C6" s="54"/>
      <c r="D6" s="69"/>
      <c r="E6" s="69"/>
      <c r="F6" s="53"/>
      <c r="G6" s="53"/>
      <c r="H6" s="53"/>
      <c r="I6" s="15"/>
      <c r="J6" s="33"/>
      <c r="K6" s="52" t="str">
        <f>_xlfn.IFERROR(E6/D6,"")</f>
        <v/>
      </c>
      <c r="L6" s="14"/>
      <c r="M6" s="33"/>
      <c r="N6" s="52" t="str">
        <f>_xlfn.IFERROR(F6/D6,"")</f>
        <v/>
      </c>
    </row>
    <row r="7" spans="1:19" s="6" customFormat="1" ht="15.75">
      <c r="A7" s="87" t="s">
        <v>5</v>
      </c>
      <c r="B7" s="41">
        <v>400998.62000000005</v>
      </c>
      <c r="C7" s="41">
        <v>308275.32798151934</v>
      </c>
      <c r="D7" s="70">
        <v>308275.32798151934</v>
      </c>
      <c r="E7" s="70"/>
      <c r="F7" s="51">
        <v>308275.32798151934</v>
      </c>
      <c r="G7" s="51">
        <v>350128.66896645597</v>
      </c>
      <c r="H7" s="51">
        <v>322939.07387215714</v>
      </c>
      <c r="I7" s="14"/>
      <c r="J7" s="24">
        <f>E7-D7</f>
        <v>-308275.32798151934</v>
      </c>
      <c r="K7" s="23">
        <f>_xlfn.IFERROR(E7/D7,"")</f>
        <v>0</v>
      </c>
      <c r="L7" s="14"/>
      <c r="M7" s="24">
        <f>F7-D7</f>
        <v>0</v>
      </c>
      <c r="N7" s="23">
        <f>_xlfn.IFERROR(F7/D7,"")</f>
        <v>1</v>
      </c>
      <c r="O7" s="48"/>
      <c r="R7" s="48"/>
      <c r="S7" s="47"/>
    </row>
    <row r="8" spans="1:19" s="6" customFormat="1" ht="15.75">
      <c r="A8" s="87" t="s">
        <v>4</v>
      </c>
      <c r="B8" s="41">
        <v>144770.83000000002</v>
      </c>
      <c r="C8" s="41">
        <v>503752.95999999996</v>
      </c>
      <c r="D8" s="70">
        <v>503752.95999999996</v>
      </c>
      <c r="E8" s="70"/>
      <c r="F8" s="51">
        <v>503752.95999999996</v>
      </c>
      <c r="G8" s="51">
        <v>878392.8</v>
      </c>
      <c r="H8" s="51">
        <v>599122.72</v>
      </c>
      <c r="I8" s="14"/>
      <c r="J8" s="24"/>
      <c r="K8" s="23"/>
      <c r="L8" s="14"/>
      <c r="M8" s="24"/>
      <c r="N8" s="23"/>
      <c r="O8" s="48"/>
      <c r="R8" s="48"/>
      <c r="S8" s="47"/>
    </row>
    <row r="9" spans="1:19" s="6" customFormat="1" ht="15.75">
      <c r="A9" s="87" t="s">
        <v>7</v>
      </c>
      <c r="B9" s="41">
        <v>69632.77000000002</v>
      </c>
      <c r="C9" s="41">
        <v>30900</v>
      </c>
      <c r="D9" s="70">
        <v>30900</v>
      </c>
      <c r="E9" s="70"/>
      <c r="F9" s="51">
        <v>30900</v>
      </c>
      <c r="G9" s="51">
        <v>32304.405</v>
      </c>
      <c r="H9" s="51">
        <v>34271.74326449999</v>
      </c>
      <c r="I9" s="14"/>
      <c r="J9" s="24"/>
      <c r="K9" s="23"/>
      <c r="L9" s="14"/>
      <c r="M9" s="24"/>
      <c r="N9" s="23"/>
      <c r="O9" s="48"/>
      <c r="R9" s="48"/>
      <c r="S9" s="47"/>
    </row>
    <row r="10" spans="1:19" s="6" customFormat="1" ht="15.75">
      <c r="A10" s="87" t="s">
        <v>8</v>
      </c>
      <c r="B10" s="41">
        <v>8321238</v>
      </c>
      <c r="C10" s="41">
        <v>7929490</v>
      </c>
      <c r="D10" s="70">
        <v>7929490</v>
      </c>
      <c r="E10" s="70"/>
      <c r="F10" s="51">
        <v>7929490</v>
      </c>
      <c r="G10" s="51">
        <v>9141324.5125</v>
      </c>
      <c r="H10" s="51">
        <v>10212924.47503125</v>
      </c>
      <c r="I10" s="14"/>
      <c r="J10" s="24"/>
      <c r="K10" s="23"/>
      <c r="L10" s="14"/>
      <c r="M10" s="24"/>
      <c r="N10" s="23"/>
      <c r="O10" s="48"/>
      <c r="R10" s="48"/>
      <c r="S10" s="47"/>
    </row>
    <row r="11" spans="1:19" s="6" customFormat="1" ht="15.75">
      <c r="A11" s="87" t="s">
        <v>6</v>
      </c>
      <c r="B11" s="41">
        <v>0</v>
      </c>
      <c r="C11" s="41">
        <v>200000</v>
      </c>
      <c r="D11" s="70">
        <v>200000</v>
      </c>
      <c r="E11" s="70"/>
      <c r="F11" s="51">
        <v>200000</v>
      </c>
      <c r="G11" s="51">
        <v>0</v>
      </c>
      <c r="H11" s="51">
        <v>0</v>
      </c>
      <c r="I11" s="14"/>
      <c r="J11" s="24"/>
      <c r="K11" s="23"/>
      <c r="L11" s="14"/>
      <c r="M11" s="24"/>
      <c r="N11" s="23"/>
      <c r="O11" s="48"/>
      <c r="R11" s="48"/>
      <c r="S11" s="47"/>
    </row>
    <row r="12" spans="1:19" s="6" customFormat="1" ht="15.75">
      <c r="A12" s="30"/>
      <c r="B12" s="41"/>
      <c r="C12" s="41"/>
      <c r="D12" s="71"/>
      <c r="E12" s="71"/>
      <c r="F12" s="31"/>
      <c r="G12" s="31"/>
      <c r="H12" s="31"/>
      <c r="I12" s="14"/>
      <c r="J12" s="24"/>
      <c r="K12" s="23" t="str">
        <f>_xlfn.IFERROR(E12/D12,"")</f>
        <v/>
      </c>
      <c r="L12" s="14"/>
      <c r="M12" s="24"/>
      <c r="N12" s="23" t="str">
        <f>_xlfn.IFERROR(F12/D12,"")</f>
        <v/>
      </c>
      <c r="O12" s="48"/>
      <c r="P12" s="48"/>
      <c r="Q12" s="48"/>
      <c r="R12" s="48"/>
      <c r="S12" s="47"/>
    </row>
    <row r="13" spans="1:19" s="6" customFormat="1" ht="15.75">
      <c r="A13" s="22" t="s">
        <v>1</v>
      </c>
      <c r="B13" s="50">
        <f aca="true" t="shared" si="0" ref="B13:H13">SUM(B7:B12)</f>
        <v>8936640.22</v>
      </c>
      <c r="C13" s="50">
        <f t="shared" si="0"/>
        <v>8972418.28798152</v>
      </c>
      <c r="D13" s="72">
        <f t="shared" si="0"/>
        <v>8972418.28798152</v>
      </c>
      <c r="E13" s="72">
        <f t="shared" si="0"/>
        <v>0</v>
      </c>
      <c r="F13" s="50">
        <f t="shared" si="0"/>
        <v>8972418.28798152</v>
      </c>
      <c r="G13" s="50">
        <f t="shared" si="0"/>
        <v>10402150.386466455</v>
      </c>
      <c r="H13" s="38">
        <f t="shared" si="0"/>
        <v>11169258.012167906</v>
      </c>
      <c r="I13" s="15"/>
      <c r="J13" s="24">
        <f>E13-D13</f>
        <v>-8972418.28798152</v>
      </c>
      <c r="K13" s="23">
        <f>_xlfn.IFERROR(E13/D13,"")</f>
        <v>0</v>
      </c>
      <c r="L13" s="14"/>
      <c r="M13" s="24">
        <f>F13-D13</f>
        <v>0</v>
      </c>
      <c r="N13" s="23">
        <f>_xlfn.IFERROR(F13/D13,"")</f>
        <v>1</v>
      </c>
      <c r="O13" s="48"/>
      <c r="P13" s="48"/>
      <c r="Q13" s="48"/>
      <c r="R13" s="48"/>
      <c r="S13" s="47"/>
    </row>
    <row r="14" spans="1:19" s="6" customFormat="1" ht="15.75">
      <c r="A14" s="28" t="s">
        <v>18</v>
      </c>
      <c r="B14" s="41"/>
      <c r="C14" s="41"/>
      <c r="D14" s="73"/>
      <c r="E14" s="73"/>
      <c r="F14" s="49"/>
      <c r="G14" s="49"/>
      <c r="H14" s="49"/>
      <c r="I14" s="14"/>
      <c r="J14" s="33"/>
      <c r="K14" s="43" t="str">
        <f>_xlfn.IFERROR(E14/D14,"")</f>
        <v/>
      </c>
      <c r="L14" s="14"/>
      <c r="M14" s="33"/>
      <c r="N14" s="43" t="str">
        <f>_xlfn.IFERROR(F14/D14,"")</f>
        <v/>
      </c>
      <c r="O14" s="48"/>
      <c r="P14" s="48"/>
      <c r="Q14" s="48"/>
      <c r="R14" s="48"/>
      <c r="S14" s="47"/>
    </row>
    <row r="15" spans="1:19" s="6" customFormat="1" ht="15.75">
      <c r="A15" s="2" t="s">
        <v>9</v>
      </c>
      <c r="B15" s="41">
        <v>-2613498.9800000004</v>
      </c>
      <c r="C15" s="41">
        <v>-3776055</v>
      </c>
      <c r="D15" s="71">
        <v>-3776055</v>
      </c>
      <c r="E15" s="71"/>
      <c r="F15" s="31">
        <v>-3776055</v>
      </c>
      <c r="G15" s="31">
        <v>-3821243</v>
      </c>
      <c r="H15" s="31">
        <v>-4053957</v>
      </c>
      <c r="I15" s="14"/>
      <c r="J15" s="24"/>
      <c r="K15" s="86"/>
      <c r="L15" s="14"/>
      <c r="M15" s="24"/>
      <c r="N15" s="86"/>
      <c r="O15" s="48"/>
      <c r="P15" s="48"/>
      <c r="Q15" s="48"/>
      <c r="R15" s="48"/>
      <c r="S15" s="47"/>
    </row>
    <row r="16" spans="1:15" s="6" customFormat="1" ht="15.75">
      <c r="A16" s="2" t="s">
        <v>10</v>
      </c>
      <c r="B16" s="41">
        <v>-2509941.38</v>
      </c>
      <c r="C16" s="41">
        <v>-6296912</v>
      </c>
      <c r="D16" s="71">
        <v>-6296912</v>
      </c>
      <c r="E16" s="71">
        <f>B23</f>
        <v>0</v>
      </c>
      <c r="F16" s="31">
        <f>SUM(D16:E16)-1188322</f>
        <v>-7485234</v>
      </c>
      <c r="G16" s="114">
        <v>-10979910</v>
      </c>
      <c r="H16" s="114">
        <v>-7489034</v>
      </c>
      <c r="I16" s="14"/>
      <c r="J16" s="24">
        <f>E16-D16</f>
        <v>6296912</v>
      </c>
      <c r="K16" s="39">
        <f aca="true" t="shared" si="1" ref="K16:K30">_xlfn.IFERROR(E16/D16,"")</f>
        <v>0</v>
      </c>
      <c r="L16" s="14"/>
      <c r="M16" s="24">
        <f>F16-D16</f>
        <v>-1188322</v>
      </c>
      <c r="N16" s="39">
        <f aca="true" t="shared" si="2" ref="N16:N30">_xlfn.IFERROR(F16/D16,"")</f>
        <v>1.1887150400069113</v>
      </c>
      <c r="O16" s="131"/>
    </row>
    <row r="17" spans="1:14" s="6" customFormat="1" ht="15.75">
      <c r="A17" s="30"/>
      <c r="B17" s="41"/>
      <c r="C17" s="41"/>
      <c r="D17" s="71"/>
      <c r="E17" s="71"/>
      <c r="F17" s="31"/>
      <c r="G17" s="31"/>
      <c r="H17" s="31"/>
      <c r="I17" s="14"/>
      <c r="J17" s="24"/>
      <c r="K17" s="39" t="str">
        <f t="shared" si="1"/>
        <v/>
      </c>
      <c r="L17" s="14"/>
      <c r="M17" s="24"/>
      <c r="N17" s="39" t="str">
        <f t="shared" si="2"/>
        <v/>
      </c>
    </row>
    <row r="18" spans="1:14" s="6" customFormat="1" ht="15.75">
      <c r="A18" s="22" t="s">
        <v>2</v>
      </c>
      <c r="B18" s="38">
        <f>SUM(B15:B17)</f>
        <v>-5123440.36</v>
      </c>
      <c r="C18" s="38">
        <f>SUM(C15:C17)</f>
        <v>-10072967</v>
      </c>
      <c r="D18" s="74">
        <f>SUM(D15:D17)</f>
        <v>-10072967</v>
      </c>
      <c r="E18" s="74">
        <f>SUM(E16:E17)</f>
        <v>0</v>
      </c>
      <c r="F18" s="38">
        <f>SUM(F15:F17)</f>
        <v>-11261289</v>
      </c>
      <c r="G18" s="38">
        <f>SUM(G15:G17)</f>
        <v>-14801153</v>
      </c>
      <c r="H18" s="38">
        <f>SUM(H15:H17)</f>
        <v>-11542991</v>
      </c>
      <c r="I18" s="15"/>
      <c r="J18" s="24">
        <f>E18-D18</f>
        <v>10072967</v>
      </c>
      <c r="K18" s="37">
        <f t="shared" si="1"/>
        <v>0</v>
      </c>
      <c r="L18" s="14"/>
      <c r="M18" s="24">
        <f>F18-D18</f>
        <v>-1188322</v>
      </c>
      <c r="N18" s="37">
        <f t="shared" si="2"/>
        <v>1.1179713980994874</v>
      </c>
    </row>
    <row r="19" spans="1:14" s="6" customFormat="1" ht="18">
      <c r="A19" s="17" t="s">
        <v>53</v>
      </c>
      <c r="B19" s="46"/>
      <c r="C19" s="46"/>
      <c r="D19" s="75"/>
      <c r="E19" s="76"/>
      <c r="F19" s="45"/>
      <c r="G19" s="45"/>
      <c r="H19" s="45"/>
      <c r="I19" s="14"/>
      <c r="J19" s="13">
        <f>E19-D19</f>
        <v>0</v>
      </c>
      <c r="K19" s="35" t="str">
        <f t="shared" si="1"/>
        <v/>
      </c>
      <c r="L19" s="14"/>
      <c r="M19" s="13">
        <f>F19-D19</f>
        <v>0</v>
      </c>
      <c r="N19" s="35" t="str">
        <f t="shared" si="2"/>
        <v/>
      </c>
    </row>
    <row r="20" spans="1:14" s="6" customFormat="1" ht="18">
      <c r="A20" s="28" t="s">
        <v>34</v>
      </c>
      <c r="B20" s="44"/>
      <c r="C20" s="44"/>
      <c r="D20" s="71"/>
      <c r="E20" s="71"/>
      <c r="F20" s="31"/>
      <c r="G20" s="31"/>
      <c r="H20" s="31"/>
      <c r="I20" s="14"/>
      <c r="J20" s="33"/>
      <c r="K20" s="43" t="str">
        <f t="shared" si="1"/>
        <v/>
      </c>
      <c r="L20" s="14"/>
      <c r="M20" s="33"/>
      <c r="N20" s="43" t="str">
        <f t="shared" si="2"/>
        <v/>
      </c>
    </row>
    <row r="21" spans="1:14" s="6" customFormat="1" ht="15.75">
      <c r="A21" s="2"/>
      <c r="B21" s="88"/>
      <c r="C21" s="88"/>
      <c r="D21" s="89"/>
      <c r="E21" s="89"/>
      <c r="F21" s="90"/>
      <c r="G21" s="90"/>
      <c r="H21" s="31"/>
      <c r="I21" s="14"/>
      <c r="J21" s="24"/>
      <c r="K21" s="86"/>
      <c r="L21" s="14"/>
      <c r="M21" s="24"/>
      <c r="N21" s="86"/>
    </row>
    <row r="22" spans="1:14" s="6" customFormat="1" ht="15.75">
      <c r="A22" s="2" t="s">
        <v>25</v>
      </c>
      <c r="B22" s="88"/>
      <c r="C22" s="88"/>
      <c r="D22" s="89"/>
      <c r="E22" s="89"/>
      <c r="F22" s="90"/>
      <c r="G22" s="90"/>
      <c r="H22" s="31"/>
      <c r="I22" s="14"/>
      <c r="J22" s="24"/>
      <c r="K22" s="86"/>
      <c r="L22" s="14"/>
      <c r="M22" s="24"/>
      <c r="N22" s="86"/>
    </row>
    <row r="23" spans="1:14" s="6" customFormat="1" ht="15.75">
      <c r="A23" s="2"/>
      <c r="B23" s="41"/>
      <c r="C23" s="41"/>
      <c r="D23" s="77"/>
      <c r="E23" s="77"/>
      <c r="F23" s="41"/>
      <c r="G23" s="41"/>
      <c r="H23" s="40"/>
      <c r="I23" s="14"/>
      <c r="J23" s="24">
        <f>E23-D23</f>
        <v>0</v>
      </c>
      <c r="K23" s="39" t="str">
        <f t="shared" si="1"/>
        <v/>
      </c>
      <c r="L23" s="14"/>
      <c r="M23" s="24">
        <f>F23-D23</f>
        <v>0</v>
      </c>
      <c r="N23" s="39" t="str">
        <f t="shared" si="2"/>
        <v/>
      </c>
    </row>
    <row r="24" spans="1:14" s="6" customFormat="1" ht="15.75">
      <c r="A24" s="42"/>
      <c r="B24" s="41"/>
      <c r="C24" s="41"/>
      <c r="D24" s="77"/>
      <c r="E24" s="77"/>
      <c r="F24" s="41"/>
      <c r="G24" s="41"/>
      <c r="H24" s="40"/>
      <c r="I24" s="14"/>
      <c r="J24" s="24"/>
      <c r="K24" s="39" t="str">
        <f t="shared" si="1"/>
        <v/>
      </c>
      <c r="L24" s="14"/>
      <c r="M24" s="24"/>
      <c r="N24" s="39" t="str">
        <f t="shared" si="2"/>
        <v/>
      </c>
    </row>
    <row r="25" spans="1:14" s="6" customFormat="1" ht="15.75">
      <c r="A25" s="28" t="s">
        <v>11</v>
      </c>
      <c r="B25" s="38">
        <f>SUM(B23:B24)</f>
        <v>0</v>
      </c>
      <c r="C25" s="38">
        <f>SUM(C23:C24)</f>
        <v>0</v>
      </c>
      <c r="D25" s="74">
        <f>SUM(D23:D24)</f>
        <v>0</v>
      </c>
      <c r="E25" s="74">
        <f>SUM(E23:E24)</f>
        <v>0</v>
      </c>
      <c r="F25" s="38">
        <f>SUM(F23:F24)</f>
        <v>0</v>
      </c>
      <c r="G25" s="38">
        <f>SUM(G23:G24)</f>
        <v>0</v>
      </c>
      <c r="H25" s="38">
        <f>SUM(H23:H24)</f>
        <v>0</v>
      </c>
      <c r="I25" s="15"/>
      <c r="J25" s="19">
        <f>E25-D25</f>
        <v>0</v>
      </c>
      <c r="K25" s="37" t="str">
        <f t="shared" si="1"/>
        <v/>
      </c>
      <c r="L25" s="14"/>
      <c r="M25" s="19">
        <f>F25-D25</f>
        <v>0</v>
      </c>
      <c r="N25" s="37" t="str">
        <f t="shared" si="2"/>
        <v/>
      </c>
    </row>
    <row r="26" spans="1:14" s="6" customFormat="1" ht="15.75">
      <c r="A26" s="17" t="s">
        <v>3</v>
      </c>
      <c r="B26" s="36">
        <f>B5+B13+B18+B19+B25</f>
        <v>15986199.86</v>
      </c>
      <c r="C26" s="36">
        <f>C5+C13+C18+C19+C25</f>
        <v>10437423.287981518</v>
      </c>
      <c r="D26" s="78">
        <f>D5+D13+D18+D19+D25</f>
        <v>14885651.147981517</v>
      </c>
      <c r="E26" s="78">
        <f>E5+E13+E18+E19+E25</f>
        <v>15986199.86</v>
      </c>
      <c r="F26" s="36">
        <f>F5+F13+F18+F19+F25</f>
        <v>13697329.147981517</v>
      </c>
      <c r="G26" s="36">
        <f>G5+G13+G18+G19+G25</f>
        <v>9298326.534447972</v>
      </c>
      <c r="H26" s="36">
        <f>H5+H13+H18+H19+H25</f>
        <v>8924593.546615876</v>
      </c>
      <c r="I26" s="15"/>
      <c r="J26" s="13">
        <f>E26-D26</f>
        <v>1100548.7120184824</v>
      </c>
      <c r="K26" s="35">
        <f t="shared" si="1"/>
        <v>1.0739335284078397</v>
      </c>
      <c r="L26" s="14"/>
      <c r="M26" s="13">
        <f>F26-D26</f>
        <v>-1188322</v>
      </c>
      <c r="N26" s="35">
        <f t="shared" si="2"/>
        <v>0.9201699685027795</v>
      </c>
    </row>
    <row r="27" spans="1:14" s="6" customFormat="1" ht="18">
      <c r="A27" s="28" t="s">
        <v>35</v>
      </c>
      <c r="B27" s="34"/>
      <c r="C27" s="34"/>
      <c r="D27" s="79"/>
      <c r="E27" s="79"/>
      <c r="F27" s="25"/>
      <c r="G27" s="25"/>
      <c r="H27" s="25"/>
      <c r="I27" s="15"/>
      <c r="J27" s="33"/>
      <c r="K27" s="18" t="str">
        <f t="shared" si="1"/>
        <v/>
      </c>
      <c r="L27" s="14"/>
      <c r="M27" s="33"/>
      <c r="N27" s="18" t="str">
        <f t="shared" si="2"/>
        <v/>
      </c>
    </row>
    <row r="28" spans="1:14" s="6" customFormat="1" ht="15.75">
      <c r="A28" s="3" t="s">
        <v>15</v>
      </c>
      <c r="B28" s="31">
        <v>-2196</v>
      </c>
      <c r="C28" s="32">
        <v>-2261.88</v>
      </c>
      <c r="D28" s="80"/>
      <c r="E28" s="80"/>
      <c r="F28" s="32"/>
      <c r="G28" s="32">
        <v>-2364.6824460000003</v>
      </c>
      <c r="H28" s="32">
        <v>-2508.6916069614</v>
      </c>
      <c r="I28" s="14"/>
      <c r="J28" s="24">
        <f>E28-D28</f>
        <v>0</v>
      </c>
      <c r="K28" s="23" t="str">
        <f t="shared" si="1"/>
        <v/>
      </c>
      <c r="L28" s="14"/>
      <c r="M28" s="24">
        <f>F28-D28</f>
        <v>0</v>
      </c>
      <c r="N28" s="23" t="str">
        <f t="shared" si="2"/>
        <v/>
      </c>
    </row>
    <row r="29" spans="1:14" s="6" customFormat="1" ht="15.75">
      <c r="A29" s="3" t="s">
        <v>12</v>
      </c>
      <c r="B29" s="31"/>
      <c r="C29" s="31"/>
      <c r="D29" s="71"/>
      <c r="E29" s="71"/>
      <c r="F29" s="31"/>
      <c r="G29" s="31"/>
      <c r="H29" s="31"/>
      <c r="I29" s="14"/>
      <c r="J29" s="24">
        <f>E29-D29</f>
        <v>0</v>
      </c>
      <c r="K29" s="23" t="str">
        <f t="shared" si="1"/>
        <v/>
      </c>
      <c r="L29" s="14"/>
      <c r="M29" s="24">
        <f>F29-D29</f>
        <v>0</v>
      </c>
      <c r="N29" s="23" t="str">
        <f t="shared" si="2"/>
        <v/>
      </c>
    </row>
    <row r="30" spans="1:14" s="6" customFormat="1" ht="15.75">
      <c r="A30" s="115" t="s">
        <v>39</v>
      </c>
      <c r="B30" s="31">
        <v>-1188322</v>
      </c>
      <c r="C30" s="31"/>
      <c r="D30" s="71"/>
      <c r="E30" s="71"/>
      <c r="F30" s="31"/>
      <c r="G30" s="31"/>
      <c r="H30" s="31"/>
      <c r="I30" s="14"/>
      <c r="J30" s="24">
        <f>E30-D30</f>
        <v>0</v>
      </c>
      <c r="K30" s="23" t="str">
        <f t="shared" si="1"/>
        <v/>
      </c>
      <c r="L30" s="14"/>
      <c r="M30" s="24">
        <f>F30-D30</f>
        <v>0</v>
      </c>
      <c r="N30" s="23" t="str">
        <f t="shared" si="2"/>
        <v/>
      </c>
    </row>
    <row r="31" spans="1:14" s="6" customFormat="1" ht="15.75">
      <c r="A31" s="3" t="s">
        <v>13</v>
      </c>
      <c r="B31" s="29"/>
      <c r="C31" s="29"/>
      <c r="D31" s="81"/>
      <c r="E31" s="81"/>
      <c r="F31" s="29"/>
      <c r="G31" s="29"/>
      <c r="H31" s="29"/>
      <c r="I31" s="14"/>
      <c r="J31" s="24"/>
      <c r="K31" s="23"/>
      <c r="L31" s="14"/>
      <c r="M31" s="24"/>
      <c r="N31" s="23"/>
    </row>
    <row r="32" spans="1:14" s="6" customFormat="1" ht="15.75">
      <c r="A32" s="2" t="s">
        <v>36</v>
      </c>
      <c r="B32" s="29">
        <v>-3327673.5</v>
      </c>
      <c r="C32" s="29">
        <v>-3720508.0379999997</v>
      </c>
      <c r="D32" s="81"/>
      <c r="E32" s="81"/>
      <c r="F32" s="29"/>
      <c r="G32" s="29">
        <v>-3720508.0379999997</v>
      </c>
      <c r="H32" s="29">
        <v>-4024101.4939008</v>
      </c>
      <c r="I32" s="14"/>
      <c r="J32" s="24"/>
      <c r="K32" s="23"/>
      <c r="L32" s="14"/>
      <c r="M32" s="24"/>
      <c r="N32" s="23"/>
    </row>
    <row r="33" spans="1:14" s="6" customFormat="1" ht="15.75">
      <c r="A33" s="4"/>
      <c r="B33" s="29"/>
      <c r="C33" s="29"/>
      <c r="D33" s="81"/>
      <c r="E33" s="81"/>
      <c r="F33" s="29"/>
      <c r="G33" s="29"/>
      <c r="H33" s="29"/>
      <c r="I33" s="14"/>
      <c r="J33" s="24"/>
      <c r="K33" s="23"/>
      <c r="L33" s="14"/>
      <c r="M33" s="24"/>
      <c r="N33" s="23"/>
    </row>
    <row r="34" spans="1:14" s="6" customFormat="1" ht="15.75">
      <c r="A34" s="4" t="s">
        <v>14</v>
      </c>
      <c r="B34" s="111">
        <f aca="true" t="shared" si="3" ref="B34:H34">SUM(B28:B33)</f>
        <v>-4518191.5</v>
      </c>
      <c r="C34" s="111">
        <f t="shared" si="3"/>
        <v>-3722769.9179999996</v>
      </c>
      <c r="D34" s="82">
        <f t="shared" si="3"/>
        <v>0</v>
      </c>
      <c r="E34" s="82">
        <f t="shared" si="3"/>
        <v>0</v>
      </c>
      <c r="F34" s="26">
        <f t="shared" si="3"/>
        <v>0</v>
      </c>
      <c r="G34" s="26">
        <f t="shared" si="3"/>
        <v>-3722872.720446</v>
      </c>
      <c r="H34" s="26">
        <f t="shared" si="3"/>
        <v>-4026610.1855077613</v>
      </c>
      <c r="I34" s="15"/>
      <c r="J34" s="24">
        <f>E34-D34</f>
        <v>0</v>
      </c>
      <c r="K34" s="23" t="str">
        <f>_xlfn.IFERROR(E34/D34,"")</f>
        <v/>
      </c>
      <c r="L34" s="14"/>
      <c r="M34" s="24">
        <f>F34-D34</f>
        <v>0</v>
      </c>
      <c r="N34" s="23" t="str">
        <f>_xlfn.IFERROR(F34/D34,"")</f>
        <v/>
      </c>
    </row>
    <row r="35" spans="1:14" s="6" customFormat="1" ht="15.75">
      <c r="A35" s="4"/>
      <c r="B35" s="27"/>
      <c r="C35" s="27"/>
      <c r="D35" s="82"/>
      <c r="E35" s="82"/>
      <c r="F35" s="26"/>
      <c r="G35" s="26"/>
      <c r="H35" s="26"/>
      <c r="I35" s="15"/>
      <c r="J35" s="24"/>
      <c r="K35" s="18" t="str">
        <f>_xlfn.IFERROR(E35/D35,"")</f>
        <v/>
      </c>
      <c r="L35" s="14"/>
      <c r="M35" s="24"/>
      <c r="N35" s="18" t="str">
        <f>_xlfn.IFERROR(F35/D35,"")</f>
        <v/>
      </c>
    </row>
    <row r="36" spans="1:14" s="6" customFormat="1" ht="15.75">
      <c r="A36" s="1" t="s">
        <v>24</v>
      </c>
      <c r="B36" s="25">
        <f aca="true" t="shared" si="4" ref="B36:H36">ABS(IF(B26+B34&gt;0,0,B26+B34))</f>
        <v>0</v>
      </c>
      <c r="C36" s="25">
        <f t="shared" si="4"/>
        <v>0</v>
      </c>
      <c r="D36" s="79">
        <f t="shared" si="4"/>
        <v>0</v>
      </c>
      <c r="E36" s="79">
        <f t="shared" si="4"/>
        <v>0</v>
      </c>
      <c r="F36" s="25">
        <f t="shared" si="4"/>
        <v>0</v>
      </c>
      <c r="G36" s="25">
        <f t="shared" si="4"/>
        <v>0</v>
      </c>
      <c r="H36" s="25">
        <f t="shared" si="4"/>
        <v>0</v>
      </c>
      <c r="I36" s="15"/>
      <c r="J36" s="24">
        <f>E36-D36</f>
        <v>0</v>
      </c>
      <c r="K36" s="23" t="str">
        <f>_xlfn.IFERROR(E36/D36,"")</f>
        <v/>
      </c>
      <c r="L36" s="14"/>
      <c r="M36" s="24">
        <f>F36-D36</f>
        <v>0</v>
      </c>
      <c r="N36" s="23" t="str">
        <f>_xlfn.IFERROR(F36/D36,"")</f>
        <v/>
      </c>
    </row>
    <row r="37" spans="1:14" s="6" customFormat="1" ht="15.75">
      <c r="A37" s="22"/>
      <c r="B37" s="21"/>
      <c r="C37" s="21"/>
      <c r="D37" s="83"/>
      <c r="E37" s="83"/>
      <c r="F37" s="20"/>
      <c r="G37" s="20"/>
      <c r="H37" s="20"/>
      <c r="I37" s="15"/>
      <c r="J37" s="19"/>
      <c r="K37" s="18" t="str">
        <f>_xlfn.IFERROR(E37/D37,"")</f>
        <v/>
      </c>
      <c r="L37" s="14"/>
      <c r="M37" s="19"/>
      <c r="N37" s="18" t="str">
        <f>_xlfn.IFERROR(F37/D37,"")</f>
        <v/>
      </c>
    </row>
    <row r="38" spans="1:14" s="6" customFormat="1" ht="15.75">
      <c r="A38" s="17" t="s">
        <v>37</v>
      </c>
      <c r="B38" s="112">
        <f aca="true" t="shared" si="5" ref="B38:H38">ROUND(B26+B34+B36,0)</f>
        <v>11468008</v>
      </c>
      <c r="C38" s="16">
        <f t="shared" si="5"/>
        <v>6714653</v>
      </c>
      <c r="D38" s="84">
        <f t="shared" si="5"/>
        <v>14885651</v>
      </c>
      <c r="E38" s="84">
        <f t="shared" si="5"/>
        <v>15986200</v>
      </c>
      <c r="F38" s="16">
        <f t="shared" si="5"/>
        <v>13697329</v>
      </c>
      <c r="G38" s="16">
        <f t="shared" si="5"/>
        <v>5575454</v>
      </c>
      <c r="H38" s="16">
        <f t="shared" si="5"/>
        <v>4897983</v>
      </c>
      <c r="I38" s="15"/>
      <c r="J38" s="13">
        <f>E38-D38</f>
        <v>1100549</v>
      </c>
      <c r="K38" s="12">
        <f>_xlfn.IFERROR(E38/D38,"")</f>
        <v>1.0739335484890784</v>
      </c>
      <c r="L38" s="14"/>
      <c r="M38" s="13">
        <f>F38-D38</f>
        <v>-1188322</v>
      </c>
      <c r="N38" s="12">
        <f>_xlfn.IFERROR(F38/D38,"")</f>
        <v>0.9201699677091717</v>
      </c>
    </row>
    <row r="39" spans="1:9" s="6" customFormat="1" ht="12.75">
      <c r="A39" s="5"/>
      <c r="B39" s="5"/>
      <c r="C39" s="5"/>
      <c r="D39" s="5"/>
      <c r="E39" s="5"/>
      <c r="F39" s="5"/>
      <c r="G39" s="5"/>
      <c r="H39" s="5"/>
      <c r="I39" s="5"/>
    </row>
    <row r="40" spans="1:9" s="6" customFormat="1" ht="30.75" customHeight="1">
      <c r="A40" s="116" t="s">
        <v>26</v>
      </c>
      <c r="B40" s="121"/>
      <c r="C40" s="121"/>
      <c r="D40" s="121"/>
      <c r="E40" s="121"/>
      <c r="F40" s="121"/>
      <c r="G40" s="121"/>
      <c r="H40" s="121"/>
      <c r="I40" s="5"/>
    </row>
    <row r="41" spans="1:9" s="6" customFormat="1" ht="12.75">
      <c r="A41" s="124" t="s">
        <v>40</v>
      </c>
      <c r="B41" s="124"/>
      <c r="C41" s="124"/>
      <c r="D41" s="124"/>
      <c r="E41" s="124"/>
      <c r="F41" s="124"/>
      <c r="G41" s="124"/>
      <c r="H41" s="124"/>
      <c r="I41" s="5"/>
    </row>
    <row r="42" spans="1:9" s="6" customFormat="1" ht="12.75">
      <c r="A42" s="124" t="s">
        <v>50</v>
      </c>
      <c r="B42" s="124"/>
      <c r="C42" s="124"/>
      <c r="D42" s="124"/>
      <c r="E42" s="124"/>
      <c r="F42" s="124"/>
      <c r="G42" s="124"/>
      <c r="H42" s="124"/>
      <c r="I42" s="5"/>
    </row>
    <row r="43" spans="1:9" s="6" customFormat="1" ht="15.75" customHeight="1">
      <c r="A43" s="123" t="s">
        <v>41</v>
      </c>
      <c r="B43" s="123"/>
      <c r="C43" s="123"/>
      <c r="D43" s="123"/>
      <c r="E43" s="123"/>
      <c r="F43" s="123"/>
      <c r="G43" s="123"/>
      <c r="H43" s="123"/>
      <c r="I43" s="5"/>
    </row>
    <row r="44" spans="1:9" s="6" customFormat="1" ht="12.75">
      <c r="A44" s="117" t="s">
        <v>42</v>
      </c>
      <c r="B44" s="122"/>
      <c r="C44" s="122"/>
      <c r="D44" s="122"/>
      <c r="E44" s="122"/>
      <c r="F44" s="122"/>
      <c r="G44" s="122"/>
      <c r="H44" s="122"/>
      <c r="I44" s="5"/>
    </row>
    <row r="45" spans="1:9" s="6" customFormat="1" ht="9.75" customHeight="1">
      <c r="A45" s="117"/>
      <c r="B45" s="121"/>
      <c r="C45" s="121"/>
      <c r="D45" s="121"/>
      <c r="E45" s="121"/>
      <c r="F45" s="121"/>
      <c r="G45" s="121"/>
      <c r="H45" s="121"/>
      <c r="I45" s="5"/>
    </row>
    <row r="46" spans="1:9" s="6" customFormat="1" ht="12.75">
      <c r="A46" s="118" t="s">
        <v>43</v>
      </c>
      <c r="B46" s="122"/>
      <c r="C46" s="122"/>
      <c r="D46" s="122"/>
      <c r="E46" s="122"/>
      <c r="F46" s="122"/>
      <c r="G46" s="122"/>
      <c r="H46" s="122"/>
      <c r="I46" s="5"/>
    </row>
    <row r="47" spans="1:9" s="6" customFormat="1" ht="12.75">
      <c r="A47" s="119" t="s">
        <v>44</v>
      </c>
      <c r="B47" s="5"/>
      <c r="C47" s="5"/>
      <c r="D47" s="5"/>
      <c r="E47" s="5"/>
      <c r="F47" s="5"/>
      <c r="G47" s="5"/>
      <c r="H47" s="5"/>
      <c r="I47" s="5"/>
    </row>
    <row r="48" spans="1:9" s="6" customFormat="1" ht="6" customHeight="1">
      <c r="A48" s="119"/>
      <c r="B48" s="5"/>
      <c r="C48" s="5"/>
      <c r="D48" s="5"/>
      <c r="E48" s="5"/>
      <c r="F48" s="5"/>
      <c r="G48" s="5"/>
      <c r="H48" s="5"/>
      <c r="I48" s="5"/>
    </row>
    <row r="49" spans="1:9" s="6" customFormat="1" ht="12.75">
      <c r="A49" s="120" t="s">
        <v>45</v>
      </c>
      <c r="B49" s="5"/>
      <c r="C49" s="5"/>
      <c r="D49" s="5"/>
      <c r="E49" s="5"/>
      <c r="F49" s="5"/>
      <c r="G49" s="5"/>
      <c r="H49" s="5"/>
      <c r="I49" s="5"/>
    </row>
    <row r="50" spans="1:9" s="6" customFormat="1" ht="12.75">
      <c r="A50" s="119" t="s">
        <v>46</v>
      </c>
      <c r="B50" s="5"/>
      <c r="C50" s="5"/>
      <c r="D50" s="5"/>
      <c r="E50" s="5"/>
      <c r="F50" s="5"/>
      <c r="G50" s="5"/>
      <c r="H50" s="5"/>
      <c r="I50" s="5"/>
    </row>
    <row r="51" spans="1:9" s="6" customFormat="1" ht="12.75">
      <c r="A51" s="119"/>
      <c r="B51" s="5"/>
      <c r="C51" s="5"/>
      <c r="D51" s="5"/>
      <c r="E51" s="5"/>
      <c r="F51" s="5"/>
      <c r="G51" s="5"/>
      <c r="H51" s="5"/>
      <c r="I51" s="5"/>
    </row>
    <row r="52" spans="1:9" s="6" customFormat="1" ht="12.75">
      <c r="A52" s="120" t="s">
        <v>27</v>
      </c>
      <c r="B52" s="5"/>
      <c r="C52" s="5"/>
      <c r="D52" s="5"/>
      <c r="E52" s="5"/>
      <c r="F52" s="5"/>
      <c r="G52" s="5"/>
      <c r="H52" s="5"/>
      <c r="I52" s="5"/>
    </row>
    <row r="53" spans="1:9" s="6" customFormat="1" ht="29.25" customHeight="1">
      <c r="A53" s="123" t="s">
        <v>47</v>
      </c>
      <c r="B53" s="123"/>
      <c r="C53" s="123"/>
      <c r="D53" s="123"/>
      <c r="E53" s="123"/>
      <c r="F53" s="123"/>
      <c r="G53" s="123"/>
      <c r="H53" s="123"/>
      <c r="I53" s="5"/>
    </row>
    <row r="54" spans="1:9" s="6" customFormat="1" ht="41.25" customHeight="1">
      <c r="A54" s="123" t="s">
        <v>48</v>
      </c>
      <c r="B54" s="123"/>
      <c r="C54" s="123"/>
      <c r="D54" s="123"/>
      <c r="E54" s="123"/>
      <c r="F54" s="123"/>
      <c r="G54" s="123"/>
      <c r="H54" s="123"/>
      <c r="I54" s="5"/>
    </row>
    <row r="55" spans="1:9" s="6" customFormat="1" ht="12.75">
      <c r="A55" s="5"/>
      <c r="B55" s="5"/>
      <c r="C55" s="5"/>
      <c r="D55" s="5"/>
      <c r="E55" s="5"/>
      <c r="F55" s="5"/>
      <c r="G55" s="5"/>
      <c r="H55" s="5"/>
      <c r="I55" s="5"/>
    </row>
    <row r="56" spans="1:9" s="6" customFormat="1" ht="12.75">
      <c r="A56" s="119" t="s">
        <v>49</v>
      </c>
      <c r="B56" s="5"/>
      <c r="C56" s="5"/>
      <c r="D56" s="5"/>
      <c r="E56" s="5"/>
      <c r="F56" s="5"/>
      <c r="G56" s="5"/>
      <c r="H56" s="5"/>
      <c r="I56" s="5"/>
    </row>
    <row r="57" spans="1:9" s="6" customFormat="1" ht="12.75">
      <c r="A57" s="5"/>
      <c r="B57" s="5"/>
      <c r="C57" s="5"/>
      <c r="D57" s="5"/>
      <c r="E57" s="5"/>
      <c r="F57" s="5"/>
      <c r="G57" s="5"/>
      <c r="H57" s="5"/>
      <c r="I57" s="5"/>
    </row>
    <row r="58" spans="1:9" s="6" customFormat="1" ht="12.75">
      <c r="A58" s="5"/>
      <c r="B58" s="5"/>
      <c r="C58" s="5"/>
      <c r="D58" s="5"/>
      <c r="E58" s="5"/>
      <c r="F58" s="5"/>
      <c r="G58" s="5"/>
      <c r="H58" s="5"/>
      <c r="I58" s="5"/>
    </row>
    <row r="59" spans="1:9" s="6" customFormat="1" ht="12.75">
      <c r="A59" s="5"/>
      <c r="B59" s="5"/>
      <c r="C59" s="5"/>
      <c r="D59" s="5"/>
      <c r="E59" s="5"/>
      <c r="F59" s="5"/>
      <c r="G59" s="5"/>
      <c r="H59" s="5"/>
      <c r="I59" s="5"/>
    </row>
    <row r="60" spans="1:9" s="6" customFormat="1" ht="12.75">
      <c r="A60" s="5"/>
      <c r="B60" s="5"/>
      <c r="C60" s="5"/>
      <c r="D60" s="5"/>
      <c r="E60" s="5"/>
      <c r="F60" s="5"/>
      <c r="G60" s="5"/>
      <c r="H60" s="5"/>
      <c r="I60" s="5"/>
    </row>
    <row r="61" spans="1:24" ht="12.75">
      <c r="A61" s="91"/>
      <c r="B61" s="92"/>
      <c r="C61" s="92"/>
      <c r="D61" s="96"/>
      <c r="E61" s="96"/>
      <c r="F61" s="96"/>
      <c r="G61" s="96"/>
      <c r="H61" s="96"/>
      <c r="I61" s="97"/>
      <c r="J61" s="98"/>
      <c r="K61" s="98"/>
      <c r="L61" s="98"/>
      <c r="M61" s="98"/>
      <c r="N61" s="98"/>
      <c r="O61" s="98"/>
      <c r="P61" s="99"/>
      <c r="Q61" s="11"/>
      <c r="R61" s="6"/>
      <c r="S61" s="6"/>
      <c r="T61" s="6"/>
      <c r="U61" s="6"/>
      <c r="V61" s="6"/>
      <c r="W61" s="6"/>
      <c r="X61" s="6"/>
    </row>
    <row r="62" spans="1:24" ht="17.25" customHeight="1" thickBot="1">
      <c r="A62" s="104"/>
      <c r="B62" s="7"/>
      <c r="C62" s="7"/>
      <c r="D62" s="7"/>
      <c r="E62" s="96"/>
      <c r="F62" s="96"/>
      <c r="G62" s="96"/>
      <c r="H62" s="96"/>
      <c r="I62" s="97"/>
      <c r="J62" s="98"/>
      <c r="K62" s="98"/>
      <c r="L62" s="98"/>
      <c r="M62" s="98"/>
      <c r="N62" s="98"/>
      <c r="O62" s="98"/>
      <c r="P62" s="100"/>
      <c r="Q62" s="10">
        <f>IF(COUNTIF($B$26:$H$26,"&lt;0")&gt;0,1,0)</f>
        <v>0</v>
      </c>
      <c r="R62" s="6"/>
      <c r="S62" s="6"/>
      <c r="T62" s="6"/>
      <c r="U62" s="6"/>
      <c r="V62" s="6"/>
      <c r="W62" s="6"/>
      <c r="X62" s="6"/>
    </row>
    <row r="63" spans="1:24" ht="17.25" customHeight="1" thickBot="1">
      <c r="A63" s="105"/>
      <c r="B63" s="7"/>
      <c r="C63" s="7"/>
      <c r="D63" s="7"/>
      <c r="E63" s="96"/>
      <c r="F63" s="96"/>
      <c r="G63" s="96"/>
      <c r="H63" s="96"/>
      <c r="I63" s="97"/>
      <c r="J63" s="98"/>
      <c r="K63" s="98"/>
      <c r="L63" s="98"/>
      <c r="M63" s="98"/>
      <c r="N63" s="98"/>
      <c r="O63" s="98"/>
      <c r="P63" s="101"/>
      <c r="Q63" s="10">
        <f>($D$5=$B$26)*($E$5=$B$26)*($F$5=$B$26)*($G$5=$F$26)*($H$5=$G$26)</f>
        <v>1</v>
      </c>
      <c r="R63" s="6"/>
      <c r="S63" s="6"/>
      <c r="T63" s="6"/>
      <c r="U63" s="6"/>
      <c r="V63" s="6"/>
      <c r="W63" s="6"/>
      <c r="X63" s="6"/>
    </row>
    <row r="64" spans="1:24" ht="17.25" customHeight="1" thickBot="1">
      <c r="A64" s="106"/>
      <c r="B64" s="107"/>
      <c r="C64" s="107"/>
      <c r="D64" s="107"/>
      <c r="E64" s="85"/>
      <c r="F64" s="85"/>
      <c r="G64" s="85"/>
      <c r="H64" s="85"/>
      <c r="I64" s="97"/>
      <c r="J64" s="98"/>
      <c r="K64" s="98"/>
      <c r="L64" s="98"/>
      <c r="M64" s="98"/>
      <c r="N64" s="98"/>
      <c r="O64" s="98"/>
      <c r="P64" s="101"/>
      <c r="Q64" s="9">
        <f>IF(COUNTIF($B$19:$H$19,"&lt;0")&gt;0,1,0)</f>
        <v>0</v>
      </c>
      <c r="R64" s="6"/>
      <c r="S64" s="6"/>
      <c r="T64" s="6"/>
      <c r="U64" s="6"/>
      <c r="V64" s="6"/>
      <c r="W64" s="6"/>
      <c r="X64" s="6"/>
    </row>
    <row r="65" spans="1:24" ht="15.75" customHeight="1" thickBot="1">
      <c r="A65" s="106"/>
      <c r="B65" s="107"/>
      <c r="C65" s="107"/>
      <c r="D65" s="107"/>
      <c r="E65" s="85"/>
      <c r="F65" s="85"/>
      <c r="G65" s="85"/>
      <c r="H65" s="85"/>
      <c r="I65" s="97"/>
      <c r="J65" s="98"/>
      <c r="K65" s="98"/>
      <c r="L65" s="98"/>
      <c r="M65" s="98"/>
      <c r="N65" s="98"/>
      <c r="O65" s="98"/>
      <c r="P65" s="101"/>
      <c r="Q65" s="9">
        <f>COUNTIF($B$28:$H$30,"&gt;0")</f>
        <v>0</v>
      </c>
      <c r="R65" s="6"/>
      <c r="S65" s="6"/>
      <c r="T65" s="6"/>
      <c r="U65" s="6"/>
      <c r="V65" s="6"/>
      <c r="W65" s="6"/>
      <c r="X65" s="6"/>
    </row>
    <row r="66" spans="1:24" ht="15.75" customHeight="1" thickBot="1">
      <c r="A66" s="108"/>
      <c r="B66" s="107"/>
      <c r="C66" s="107"/>
      <c r="D66" s="107"/>
      <c r="E66" s="85"/>
      <c r="F66" s="85"/>
      <c r="G66" s="85"/>
      <c r="H66" s="85"/>
      <c r="I66" s="97"/>
      <c r="J66" s="98"/>
      <c r="K66" s="98"/>
      <c r="L66" s="98"/>
      <c r="M66" s="98"/>
      <c r="N66" s="98"/>
      <c r="O66" s="98"/>
      <c r="P66" s="101"/>
      <c r="Q66" s="9">
        <f>IF(COUNTIF($B$7:$H$13,"&lt;0")&gt;0,1,0)</f>
        <v>0</v>
      </c>
      <c r="R66" s="6"/>
      <c r="S66" s="6"/>
      <c r="T66" s="6"/>
      <c r="U66" s="6"/>
      <c r="V66" s="6"/>
      <c r="W66" s="6"/>
      <c r="X66" s="6"/>
    </row>
    <row r="67" spans="1:24" ht="15.75" customHeight="1">
      <c r="A67" s="105"/>
      <c r="B67" s="109"/>
      <c r="C67" s="109"/>
      <c r="D67" s="109"/>
      <c r="E67" s="95"/>
      <c r="F67" s="95"/>
      <c r="G67" s="95"/>
      <c r="H67" s="95"/>
      <c r="I67" s="97"/>
      <c r="J67" s="98"/>
      <c r="K67" s="98"/>
      <c r="L67" s="98"/>
      <c r="M67" s="98"/>
      <c r="N67" s="98"/>
      <c r="O67" s="98"/>
      <c r="P67" s="102"/>
      <c r="Q67" s="9">
        <f>IF(COUNTIF($B$14:$H$18,"&gt;0")&gt;0,1,0)</f>
        <v>0</v>
      </c>
      <c r="R67" s="6"/>
      <c r="S67" s="6"/>
      <c r="T67" s="6"/>
      <c r="U67" s="6"/>
      <c r="V67" s="6"/>
      <c r="W67" s="6"/>
      <c r="X67" s="6"/>
    </row>
    <row r="68" spans="1:24" ht="15.75" customHeight="1">
      <c r="A68" s="110"/>
      <c r="B68" s="109"/>
      <c r="C68" s="109"/>
      <c r="D68" s="109"/>
      <c r="E68" s="95"/>
      <c r="F68" s="95"/>
      <c r="G68" s="95"/>
      <c r="H68" s="95"/>
      <c r="I68" s="97"/>
      <c r="J68" s="98"/>
      <c r="K68" s="98"/>
      <c r="L68" s="98"/>
      <c r="M68" s="98"/>
      <c r="N68" s="98"/>
      <c r="O68" s="98"/>
      <c r="P68" s="103"/>
      <c r="Q68" s="9"/>
      <c r="R68" s="6"/>
      <c r="S68" s="6"/>
      <c r="T68" s="6"/>
      <c r="U68" s="6"/>
      <c r="V68" s="6"/>
      <c r="W68" s="6"/>
      <c r="X68" s="6"/>
    </row>
    <row r="69" spans="1:24" ht="15.75" customHeight="1">
      <c r="A69" s="110"/>
      <c r="B69" s="109"/>
      <c r="C69" s="109"/>
      <c r="D69" s="109"/>
      <c r="E69" s="95"/>
      <c r="F69" s="95"/>
      <c r="G69" s="95"/>
      <c r="H69" s="95"/>
      <c r="I69" s="97"/>
      <c r="J69" s="98"/>
      <c r="K69" s="98"/>
      <c r="L69" s="98"/>
      <c r="M69" s="98"/>
      <c r="N69" s="98"/>
      <c r="O69" s="98"/>
      <c r="P69" s="103"/>
      <c r="Q69" s="9"/>
      <c r="R69" s="6"/>
      <c r="S69" s="6"/>
      <c r="T69" s="6"/>
      <c r="U69" s="6"/>
      <c r="V69" s="6"/>
      <c r="W69" s="6"/>
      <c r="X69" s="6"/>
    </row>
    <row r="70" spans="1:24" ht="15.75" customHeight="1">
      <c r="A70" s="110"/>
      <c r="B70" s="109"/>
      <c r="C70" s="109"/>
      <c r="D70" s="109"/>
      <c r="E70" s="95"/>
      <c r="F70" s="95"/>
      <c r="G70" s="95"/>
      <c r="H70" s="95"/>
      <c r="I70" s="97"/>
      <c r="J70" s="98"/>
      <c r="K70" s="98"/>
      <c r="L70" s="98"/>
      <c r="M70" s="98"/>
      <c r="N70" s="98"/>
      <c r="O70" s="98"/>
      <c r="P70" s="103"/>
      <c r="Q70" s="9"/>
      <c r="R70" s="6"/>
      <c r="S70" s="6"/>
      <c r="T70" s="6"/>
      <c r="U70" s="6"/>
      <c r="V70" s="6"/>
      <c r="W70" s="6"/>
      <c r="X70" s="6"/>
    </row>
    <row r="71" spans="1:24" ht="15.75" customHeight="1">
      <c r="A71" s="110"/>
      <c r="B71" s="109"/>
      <c r="C71" s="109"/>
      <c r="D71" s="109"/>
      <c r="E71" s="95"/>
      <c r="F71" s="95"/>
      <c r="G71" s="95"/>
      <c r="H71" s="95"/>
      <c r="I71" s="97"/>
      <c r="J71" s="98"/>
      <c r="K71" s="98"/>
      <c r="L71" s="98"/>
      <c r="M71" s="98"/>
      <c r="N71" s="98"/>
      <c r="O71" s="98"/>
      <c r="P71" s="103"/>
      <c r="Q71" s="9"/>
      <c r="R71" s="6"/>
      <c r="S71" s="6"/>
      <c r="T71" s="6"/>
      <c r="U71" s="6"/>
      <c r="V71" s="6"/>
      <c r="W71" s="6"/>
      <c r="X71" s="6"/>
    </row>
    <row r="72" spans="1:17" ht="15.75" customHeight="1">
      <c r="A72" s="104"/>
      <c r="B72" s="109"/>
      <c r="C72" s="109"/>
      <c r="D72" s="109"/>
      <c r="E72" s="7"/>
      <c r="F72" s="7"/>
      <c r="G72" s="7"/>
      <c r="H72" s="7"/>
      <c r="I72" s="97"/>
      <c r="J72" s="97"/>
      <c r="K72" s="97"/>
      <c r="L72" s="97"/>
      <c r="M72" s="97"/>
      <c r="N72" s="97"/>
      <c r="O72" s="97"/>
      <c r="P72" s="97"/>
      <c r="Q72" s="8"/>
    </row>
    <row r="73" spans="1:16" ht="15.75" customHeight="1">
      <c r="A73" s="104"/>
      <c r="B73" s="109"/>
      <c r="C73" s="109"/>
      <c r="D73" s="109"/>
      <c r="E73" s="7"/>
      <c r="F73" s="7"/>
      <c r="G73" s="7"/>
      <c r="H73" s="7"/>
      <c r="I73" s="97"/>
      <c r="J73" s="97"/>
      <c r="K73" s="97"/>
      <c r="L73" s="97"/>
      <c r="M73" s="97"/>
      <c r="N73" s="97"/>
      <c r="O73" s="97"/>
      <c r="P73" s="97"/>
    </row>
    <row r="74" spans="1:16" ht="15.75" customHeight="1">
      <c r="A74" s="104"/>
      <c r="B74" s="109"/>
      <c r="C74" s="109"/>
      <c r="D74" s="109"/>
      <c r="E74" s="7"/>
      <c r="F74" s="7"/>
      <c r="G74" s="7"/>
      <c r="H74" s="7"/>
      <c r="I74" s="97"/>
      <c r="J74" s="97"/>
      <c r="K74" s="97"/>
      <c r="L74" s="97"/>
      <c r="M74" s="97"/>
      <c r="N74" s="97"/>
      <c r="O74" s="97"/>
      <c r="P74" s="97"/>
    </row>
    <row r="75" spans="1:16" ht="15.75" customHeight="1">
      <c r="A75" s="104"/>
      <c r="B75" s="109"/>
      <c r="C75" s="109"/>
      <c r="D75" s="109"/>
      <c r="E75" s="7"/>
      <c r="F75" s="7"/>
      <c r="G75" s="7"/>
      <c r="H75" s="7"/>
      <c r="I75" s="97"/>
      <c r="J75" s="97"/>
      <c r="K75" s="97"/>
      <c r="L75" s="97"/>
      <c r="M75" s="97"/>
      <c r="N75" s="97"/>
      <c r="O75" s="97"/>
      <c r="P75" s="97"/>
    </row>
    <row r="76" spans="1:16" ht="15.75" customHeight="1">
      <c r="A76" s="105"/>
      <c r="B76" s="109"/>
      <c r="C76" s="109"/>
      <c r="D76" s="109"/>
      <c r="E76" s="7"/>
      <c r="F76" s="7"/>
      <c r="G76" s="7"/>
      <c r="H76" s="7"/>
      <c r="I76" s="97"/>
      <c r="J76" s="97"/>
      <c r="K76" s="97"/>
      <c r="L76" s="97"/>
      <c r="M76" s="97"/>
      <c r="N76" s="97"/>
      <c r="O76" s="97"/>
      <c r="P76" s="97"/>
    </row>
    <row r="77" spans="1:16" ht="15.75" customHeight="1">
      <c r="A77" s="104"/>
      <c r="B77" s="109"/>
      <c r="C77" s="109"/>
      <c r="D77" s="109"/>
      <c r="E77" s="7"/>
      <c r="F77" s="7"/>
      <c r="G77" s="7"/>
      <c r="H77" s="7"/>
      <c r="I77" s="97"/>
      <c r="J77" s="97"/>
      <c r="K77" s="97"/>
      <c r="L77" s="97"/>
      <c r="M77" s="97"/>
      <c r="N77" s="97"/>
      <c r="O77" s="97"/>
      <c r="P77" s="97"/>
    </row>
    <row r="78" spans="1:16" ht="15.75" customHeight="1">
      <c r="A78" s="104"/>
      <c r="B78" s="109"/>
      <c r="C78" s="109"/>
      <c r="D78" s="109"/>
      <c r="E78" s="7"/>
      <c r="F78" s="7"/>
      <c r="G78" s="7"/>
      <c r="H78" s="7"/>
      <c r="I78" s="97"/>
      <c r="J78" s="97"/>
      <c r="K78" s="97"/>
      <c r="L78" s="97"/>
      <c r="M78" s="97"/>
      <c r="N78" s="97"/>
      <c r="O78" s="97"/>
      <c r="P78" s="97"/>
    </row>
    <row r="79" spans="1:16" ht="12.75">
      <c r="A79" s="105"/>
      <c r="B79" s="97"/>
      <c r="C79" s="97"/>
      <c r="D79" s="97"/>
      <c r="E79" s="97"/>
      <c r="F79" s="97"/>
      <c r="G79" s="97"/>
      <c r="H79" s="97"/>
      <c r="I79" s="97"/>
      <c r="J79" s="97"/>
      <c r="K79" s="97"/>
      <c r="L79" s="97"/>
      <c r="M79" s="97"/>
      <c r="N79" s="97"/>
      <c r="O79" s="97"/>
      <c r="P79" s="97"/>
    </row>
    <row r="80" spans="1:16" ht="12.75">
      <c r="A80" s="94"/>
      <c r="B80" s="93"/>
      <c r="C80" s="93"/>
      <c r="D80" s="93"/>
      <c r="E80" s="93"/>
      <c r="F80" s="93"/>
      <c r="G80" s="93"/>
      <c r="H80" s="93"/>
      <c r="I80" s="93"/>
      <c r="J80" s="93"/>
      <c r="K80" s="93"/>
      <c r="L80" s="93"/>
      <c r="M80" s="93"/>
      <c r="N80" s="93"/>
      <c r="O80" s="93"/>
      <c r="P80" s="93"/>
    </row>
    <row r="81" spans="1:16" ht="12.75">
      <c r="A81" s="94"/>
      <c r="B81" s="93"/>
      <c r="C81" s="93"/>
      <c r="D81" s="93"/>
      <c r="E81" s="93"/>
      <c r="F81" s="93"/>
      <c r="G81" s="93"/>
      <c r="H81" s="93"/>
      <c r="I81" s="93"/>
      <c r="J81" s="93"/>
      <c r="K81" s="93"/>
      <c r="L81" s="93"/>
      <c r="M81" s="93"/>
      <c r="N81" s="93"/>
      <c r="O81" s="93"/>
      <c r="P81" s="93"/>
    </row>
    <row r="82" ht="12.75">
      <c r="A82" s="6"/>
    </row>
    <row r="83" ht="12.75">
      <c r="A83" s="6"/>
    </row>
    <row r="84" ht="12.75">
      <c r="A84" s="6"/>
    </row>
    <row r="85" ht="12.75">
      <c r="A85" s="6"/>
    </row>
    <row r="86" ht="12.75">
      <c r="A86" s="6"/>
    </row>
    <row r="87" ht="12.75">
      <c r="A87" s="6"/>
    </row>
  </sheetData>
  <sheetProtection formatCells="0" formatColumns="0" formatRows="0" insertColumns="0" insertRows="0" deleteRows="0" pivotTables="0"/>
  <mergeCells count="9">
    <mergeCell ref="A1:H1"/>
    <mergeCell ref="A2:H2"/>
    <mergeCell ref="J2:N2"/>
    <mergeCell ref="J3:N3"/>
    <mergeCell ref="A53:H53"/>
    <mergeCell ref="A54:H54"/>
    <mergeCell ref="A42:H42"/>
    <mergeCell ref="A41:H41"/>
    <mergeCell ref="A43:H43"/>
  </mergeCells>
  <conditionalFormatting sqref="P62">
    <cfRule type="expression" priority="6" dxfId="0">
      <formula>$Q$62=0</formula>
    </cfRule>
  </conditionalFormatting>
  <conditionalFormatting sqref="P63">
    <cfRule type="expression" priority="5" dxfId="0">
      <formula>$Q$63=1</formula>
    </cfRule>
  </conditionalFormatting>
  <conditionalFormatting sqref="P64">
    <cfRule type="expression" priority="4" dxfId="0">
      <formula>$Q$64=0</formula>
    </cfRule>
  </conditionalFormatting>
  <conditionalFormatting sqref="P65">
    <cfRule type="expression" priority="3" dxfId="0">
      <formula>$Q$65=0</formula>
    </cfRule>
  </conditionalFormatting>
  <conditionalFormatting sqref="P66">
    <cfRule type="expression" priority="2" dxfId="0">
      <formula>$Q$66=0</formula>
    </cfRule>
  </conditionalFormatting>
  <conditionalFormatting sqref="P67:P71">
    <cfRule type="expression" priority="1" dxfId="0">
      <formula>$Q$67=0</formula>
    </cfRule>
  </conditionalFormatting>
  <printOptions/>
  <pageMargins left="0.7" right="0.7" top="0.75" bottom="0.75" header="0.3" footer="0.3"/>
  <pageSetup fitToHeight="1" fitToWidth="1" horizontalDpi="600" verticalDpi="600" orientation="portrait"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Walsh, James</cp:lastModifiedBy>
  <cp:lastPrinted>2019-03-21T22:46:29Z</cp:lastPrinted>
  <dcterms:created xsi:type="dcterms:W3CDTF">2009-03-19T16:29:51Z</dcterms:created>
  <dcterms:modified xsi:type="dcterms:W3CDTF">2019-03-21T22:47:30Z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