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461" yWindow="285" windowWidth="22920" windowHeight="9435" firstSheet="2" activeTab="2"/>
  </bookViews>
  <sheets>
    <sheet name="1.  Instructions" sheetId="3" state="hidden" r:id="rId1"/>
    <sheet name="2a.  Simple Form Data Entry" sheetId="2" state="hidden" r:id="rId2"/>
    <sheet name="3a.  Simple Form Fiscal Note" sheetId="1" r:id="rId3"/>
    <sheet name="Calc" sheetId="11" state="hidden" r:id="rId4"/>
    <sheet name="2b.  Complex Form Data Entry" sheetId="9" state="hidden" r:id="rId5"/>
    <sheet name="3b.  Complex Form Fiscal Note" sheetId="10" state="hidden" r:id="rId6"/>
  </sheets>
  <definedNames>
    <definedName name="_xlnm.Print_Area" localSheetId="2">'3a.  Simple Form Fiscal Note'!$A$1:$S$121</definedName>
    <definedName name="_xlnm.Print_Area" localSheetId="5">'3b.  Complex Form Fiscal Note'!$A$1:$S$133</definedName>
  </definedNames>
  <calcPr calcId="145621"/>
</workbook>
</file>

<file path=xl/sharedStrings.xml><?xml version="1.0" encoding="utf-8"?>
<sst xmlns="http://schemas.openxmlformats.org/spreadsheetml/2006/main" count="696" uniqueCount="184">
  <si>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</si>
  <si>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</si>
  <si>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</si>
  <si>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</si>
  <si>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</si>
  <si>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</si>
  <si>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</si>
  <si>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</si>
  <si>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</si>
  <si>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</si>
  <si>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</si>
  <si>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</si>
  <si>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</si>
  <si>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</si>
  <si>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</si>
  <si>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</si>
  <si>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</si>
  <si>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</si>
  <si>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</si>
  <si>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</si>
  <si>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</si>
  <si>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</si>
  <si>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</si>
  <si>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</si>
  <si>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</si>
  <si>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</si>
  <si>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</si>
  <si>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</si>
  <si>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</si>
  <si>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</si>
  <si>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</si>
  <si>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</si>
  <si>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</si>
  <si>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</si>
  <si>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</si>
  <si>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</si>
  <si>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</si>
  <si>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</si>
  <si>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</si>
  <si>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</si>
  <si>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</si>
  <si>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</si>
  <si>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</si>
  <si>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</si>
  <si>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</si>
  <si>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</si>
  <si>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</si>
  <si>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</si>
  <si>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</si>
  <si>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</si>
  <si>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</si>
  <si>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</si>
  <si>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</si>
  <si>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</si>
  <si>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</si>
  <si>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</si>
  <si>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</si>
  <si>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</si>
  <si>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</si>
  <si>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</si>
  <si>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</si>
  <si>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</si>
  <si>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</si>
  <si>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</si>
  <si>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</si>
  <si>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</si>
  <si>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</si>
  <si>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</si>
  <si>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</si>
  <si>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</si>
  <si>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</si>
  <si>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</si>
  <si>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</si>
  <si>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</si>
  <si>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</si>
  <si>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</si>
  <si>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</si>
  <si>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</si>
  <si>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</si>
  <si>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</si>
  <si>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</si>
  <si>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</si>
  <si>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</si>
  <si>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</si>
  <si>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</si>
  <si>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</si>
  <si>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</si>
  <si>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</si>
  <si>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</si>
  <si>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</si>
  <si>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</si>
  <si>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</si>
  <si>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</si>
  <si>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</si>
  <si>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</si>
  <si>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</si>
  <si>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</si>
  <si>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</si>
  <si>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</si>
  <si>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</si>
  <si>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</si>
  <si>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</si>
  <si>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</si>
  <si>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</si>
  <si>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</si>
  <si>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</si>
  <si>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</si>
  <si>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</si>
  <si>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</si>
  <si>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</si>
  <si>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</si>
  <si>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</si>
  <si>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</si>
  <si>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</si>
  <si>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</si>
  <si>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</si>
  <si>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</si>
  <si>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</si>
  <si>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</si>
  <si>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</si>
  <si>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</si>
  <si>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</si>
  <si>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</si>
  <si>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</si>
  <si>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</si>
  <si>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</si>
  <si>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</si>
  <si>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</si>
  <si>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</si>
  <si>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</si>
  <si>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</si>
  <si>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</si>
  <si>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</si>
  <si>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</si>
  <si>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</si>
  <si>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</si>
  <si>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</si>
  <si>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</si>
  <si>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</si>
  <si>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</si>
  <si>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</si>
  <si>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</si>
  <si>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</si>
  <si>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</si>
  <si>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</si>
  <si>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</si>
  <si>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</si>
  <si>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</si>
  <si>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</si>
  <si>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</si>
  <si>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</si>
  <si>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</si>
  <si>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</si>
  <si>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</si>
  <si>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</si>
  <si>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King County International Airport</t>
  </si>
  <si>
    <t>New Lease</t>
  </si>
  <si>
    <t>Stand Alone</t>
  </si>
  <si>
    <t>Carolyn Mock/Tom Paine</t>
  </si>
  <si>
    <t>06/07/16</t>
  </si>
  <si>
    <t>35 Years</t>
  </si>
  <si>
    <t>KCIA</t>
  </si>
  <si>
    <t>An NPV analysis was not performed because the tenant's use is consistent with the KCIA layout plan and it was determined that this is the highest and best use of the parcel.</t>
  </si>
  <si>
    <t>SF</t>
  </si>
  <si>
    <t>Base Rent PSF</t>
  </si>
  <si>
    <t>2.5% annual Increases on commencement anniversary date</t>
  </si>
  <si>
    <t>Term</t>
  </si>
  <si>
    <t>Year 1</t>
  </si>
  <si>
    <t>Year 2</t>
  </si>
  <si>
    <t>Year 3</t>
  </si>
  <si>
    <t>Year 4</t>
  </si>
  <si>
    <t>Year 5</t>
  </si>
  <si>
    <t>Annual</t>
  </si>
  <si>
    <t>Est Effective Date</t>
  </si>
  <si>
    <t>Rate adjustment every 5th year based on FMV appraisal</t>
  </si>
  <si>
    <t>36250 Ext LT Space Fac Rent/Lease Revenue</t>
  </si>
  <si>
    <t>The new revenue will be received when lease commences</t>
  </si>
  <si>
    <t>-  Initial base rent is $1.90/sf/year with 2.5% annual increases on anniversary of commencement date.  Rate is adjusted every 5th year based on fair market value appraisal</t>
  </si>
  <si>
    <t>A71000</t>
  </si>
  <si>
    <t>1028679</t>
  </si>
  <si>
    <t>KCIA Hangar Two Lease</t>
  </si>
  <si>
    <t>-  Tenant will pay for and demolish existing facilities and construct improvements valued at a minimum of $8M.</t>
  </si>
  <si>
    <t>KCIA Lease with Hangar Two LLC (aka Clay Lacy) for aircraft facility</t>
  </si>
  <si>
    <t xml:space="preserve">Note Reviewed By:  Sid Bender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</si>
</sst>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style="medium"/>
      <top/>
      <bottom style="medium"/>
    </border>
    <border>
      <left/>
      <right/>
      <top style="double"/>
      <bottom style="double"/>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8">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43" fontId="0" fillId="0" borderId="0" xfId="18" applyFont="1"/>
    <xf numFmtId="164" fontId="0" fillId="0" borderId="0" xfId="18" applyNumberFormat="1" applyFont="1"/>
    <xf numFmtId="14" fontId="0" fillId="0" borderId="0" xfId="0" applyNumberFormat="1" applyAlignment="1">
      <alignment horizontal="right"/>
    </xf>
    <xf numFmtId="0" fontId="0" fillId="0" borderId="0" xfId="0" applyAlignment="1">
      <alignment horizontal="center"/>
    </xf>
    <xf numFmtId="166" fontId="0" fillId="0" borderId="0" xfId="16" applyNumberFormat="1" applyFont="1"/>
    <xf numFmtId="0" fontId="13" fillId="0" borderId="0" xfId="0" applyFont="1"/>
    <xf numFmtId="164" fontId="0" fillId="0" borderId="0" xfId="18" applyNumberFormat="1" applyFont="1"/>
    <xf numFmtId="0" fontId="0" fillId="0" borderId="0" xfId="0" applyFont="1" applyAlignment="1">
      <alignment horizontal="center"/>
    </xf>
    <xf numFmtId="14" fontId="0" fillId="0" borderId="0" xfId="0" applyNumberFormat="1" applyFill="1"/>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4" xfId="0" applyFont="1" applyBorder="1" applyAlignment="1">
      <alignment vertical="top"/>
    </xf>
    <xf numFmtId="0" fontId="3" fillId="6" borderId="55"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6" xfId="16" applyNumberFormat="1" applyFont="1" applyBorder="1" applyAlignment="1">
      <alignment horizontal="center"/>
    </xf>
    <xf numFmtId="166" fontId="2" fillId="0" borderId="53" xfId="16" applyNumberFormat="1" applyFont="1" applyBorder="1" applyAlignment="1">
      <alignment horizontal="center"/>
    </xf>
    <xf numFmtId="166" fontId="2" fillId="0" borderId="54"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4"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5" xfId="0" applyFont="1" applyFill="1" applyBorder="1" applyAlignment="1">
      <alignment horizontal="center" vertical="center"/>
    </xf>
    <xf numFmtId="0" fontId="14" fillId="6" borderId="55"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2"/>
  <sheetViews>
    <sheetView showGridLines="0" zoomScale="80" zoomScaleNormal="80" workbookViewId="0" topLeftCell="A1">
      <selection activeCell="G11" sqref="G11"/>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6" t="s">
        <v>60</v>
      </c>
      <c r="D2" s="366"/>
      <c r="E2" s="366"/>
      <c r="F2" s="366"/>
      <c r="G2" s="366"/>
      <c r="H2" s="366"/>
      <c r="I2" s="366"/>
      <c r="J2" s="366"/>
      <c r="K2" s="366"/>
      <c r="L2" s="366"/>
      <c r="M2" s="366"/>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149</v>
      </c>
      <c r="D10" s="235"/>
      <c r="E10" s="235"/>
      <c r="F10" s="235"/>
      <c r="G10" s="138" t="s">
        <v>182</v>
      </c>
      <c r="H10" s="139"/>
      <c r="I10" s="139"/>
      <c r="J10" s="139"/>
      <c r="K10" s="139"/>
      <c r="L10" s="139"/>
      <c r="M10" s="140"/>
      <c r="N10" s="116"/>
      <c r="O10" s="211"/>
    </row>
    <row r="11" spans="2:15" ht="15" thickBot="1">
      <c r="B11" s="210"/>
      <c r="C11" s="237" t="s">
        <v>0</v>
      </c>
      <c r="D11" s="378" t="s">
        <v>76</v>
      </c>
      <c r="E11" s="378"/>
      <c r="F11" s="379"/>
      <c r="G11" s="138" t="s">
        <v>180</v>
      </c>
      <c r="H11" s="139"/>
      <c r="I11" s="139"/>
      <c r="J11" s="139"/>
      <c r="K11" s="139"/>
      <c r="L11" s="139"/>
      <c r="M11" s="140"/>
      <c r="N11" s="116"/>
      <c r="O11" s="212"/>
    </row>
    <row r="12" spans="2:15" ht="15" thickBot="1">
      <c r="B12" s="210"/>
      <c r="C12" s="238" t="s">
        <v>1</v>
      </c>
      <c r="D12" s="380" t="s">
        <v>75</v>
      </c>
      <c r="E12" s="380"/>
      <c r="F12" s="381"/>
      <c r="G12" s="138" t="s">
        <v>155</v>
      </c>
      <c r="H12" s="139"/>
      <c r="I12" s="139"/>
      <c r="J12" s="139"/>
      <c r="K12" s="139"/>
      <c r="L12" s="139"/>
      <c r="M12" s="140"/>
      <c r="N12" s="116"/>
      <c r="O12" s="213"/>
    </row>
    <row r="13" spans="2:15" ht="15" thickBot="1">
      <c r="B13" s="210"/>
      <c r="C13" s="238" t="s">
        <v>10</v>
      </c>
      <c r="D13" s="380" t="s">
        <v>74</v>
      </c>
      <c r="E13" s="380"/>
      <c r="F13" s="381"/>
      <c r="G13" s="138" t="s">
        <v>156</v>
      </c>
      <c r="H13" s="139"/>
      <c r="I13" s="139"/>
      <c r="J13" s="139"/>
      <c r="K13" s="139"/>
      <c r="L13" s="139"/>
      <c r="M13" s="140"/>
      <c r="N13" s="116"/>
      <c r="O13" s="214"/>
    </row>
    <row r="14" spans="2:15" ht="15" thickBot="1">
      <c r="B14" s="210"/>
      <c r="C14" s="238" t="s">
        <v>9</v>
      </c>
      <c r="D14" s="382" t="s">
        <v>73</v>
      </c>
      <c r="E14" s="380"/>
      <c r="F14" s="381"/>
      <c r="G14" s="138" t="s">
        <v>157</v>
      </c>
      <c r="H14" s="139"/>
      <c r="I14" s="139"/>
      <c r="J14" s="139"/>
      <c r="K14" s="139"/>
      <c r="L14" s="139"/>
      <c r="M14" s="140"/>
      <c r="N14" s="116"/>
      <c r="O14" s="213"/>
    </row>
    <row r="15" spans="2:15" ht="15" thickBot="1">
      <c r="B15" s="210"/>
      <c r="C15" s="239" t="s">
        <v>2</v>
      </c>
      <c r="D15" s="380" t="s">
        <v>72</v>
      </c>
      <c r="E15" s="380"/>
      <c r="F15" s="381"/>
      <c r="G15" s="138" t="s">
        <v>158</v>
      </c>
      <c r="H15" s="139"/>
      <c r="I15" s="139"/>
      <c r="J15" s="139"/>
      <c r="K15" s="139"/>
      <c r="L15" s="139"/>
      <c r="M15" s="140"/>
      <c r="N15" s="116"/>
      <c r="O15" s="214"/>
    </row>
    <row r="16" spans="2:15" ht="17.25" customHeight="1" thickBot="1">
      <c r="B16" s="210"/>
      <c r="C16" s="239" t="s">
        <v>8</v>
      </c>
      <c r="D16" s="380" t="s">
        <v>103</v>
      </c>
      <c r="E16" s="380"/>
      <c r="F16" s="240"/>
      <c r="G16" s="187" t="s">
        <v>159</v>
      </c>
      <c r="H16" s="117"/>
      <c r="I16" s="117"/>
      <c r="J16" s="118"/>
      <c r="K16" s="118"/>
      <c r="L16" s="118"/>
      <c r="M16" s="118"/>
      <c r="N16" s="118"/>
      <c r="O16" s="214"/>
    </row>
    <row r="17" spans="2:15" ht="15" customHeight="1" thickBot="1">
      <c r="B17" s="210"/>
      <c r="C17" s="241" t="s">
        <v>16</v>
      </c>
      <c r="D17" s="380" t="s">
        <v>69</v>
      </c>
      <c r="E17" s="380"/>
      <c r="F17" s="381"/>
      <c r="G17" s="141" t="s">
        <v>160</v>
      </c>
      <c r="H17" s="117"/>
      <c r="I17" s="117"/>
      <c r="J17" s="118"/>
      <c r="K17" s="118"/>
      <c r="L17" s="118"/>
      <c r="M17" s="118"/>
      <c r="N17" s="118"/>
      <c r="O17" s="211"/>
    </row>
    <row r="18" spans="2:15" ht="15" thickBot="1">
      <c r="B18" s="210"/>
      <c r="C18" s="242" t="s">
        <v>27</v>
      </c>
      <c r="D18" s="378" t="s">
        <v>70</v>
      </c>
      <c r="E18" s="378"/>
      <c r="F18" s="379"/>
      <c r="G18" s="142" t="s">
        <v>48</v>
      </c>
      <c r="H18" s="117"/>
      <c r="I18" s="117"/>
      <c r="J18" s="118"/>
      <c r="K18" s="118"/>
      <c r="L18" s="118"/>
      <c r="M18" s="118"/>
      <c r="N18" s="118"/>
      <c r="O18" s="211"/>
    </row>
    <row r="19" spans="2:16" ht="15" thickBot="1">
      <c r="B19" s="210"/>
      <c r="C19" s="242" t="s">
        <v>38</v>
      </c>
      <c r="D19" s="378" t="s">
        <v>137</v>
      </c>
      <c r="E19" s="378"/>
      <c r="F19" s="379"/>
      <c r="G19" s="188">
        <v>2015</v>
      </c>
      <c r="H19" s="117"/>
      <c r="I19" s="117"/>
      <c r="J19" s="118"/>
      <c r="K19" s="118"/>
      <c r="L19" s="118"/>
      <c r="M19" s="118"/>
      <c r="N19" s="118"/>
      <c r="O19" s="211"/>
      <c r="P19" s="215"/>
    </row>
    <row r="20" spans="2:15" ht="29.25" thickBot="1">
      <c r="B20" s="210"/>
      <c r="C20" s="243"/>
      <c r="D20" s="244"/>
      <c r="E20" s="244"/>
      <c r="F20" s="244"/>
      <c r="G20" s="370" t="s">
        <v>34</v>
      </c>
      <c r="H20" s="370"/>
      <c r="I20" s="370"/>
      <c r="J20" s="246" t="s">
        <v>35</v>
      </c>
      <c r="K20" s="247" t="s">
        <v>5</v>
      </c>
      <c r="L20" s="247" t="s">
        <v>104</v>
      </c>
      <c r="O20" s="211"/>
    </row>
    <row r="21" spans="2:15" ht="15" thickBot="1">
      <c r="B21" s="210"/>
      <c r="C21" s="243" t="s">
        <v>61</v>
      </c>
      <c r="D21" s="245" t="s">
        <v>71</v>
      </c>
      <c r="E21" s="245"/>
      <c r="F21" s="245"/>
      <c r="G21" s="143" t="s">
        <v>161</v>
      </c>
      <c r="H21" s="144"/>
      <c r="I21" s="145"/>
      <c r="J21" s="146" t="s">
        <v>178</v>
      </c>
      <c r="K21" s="146">
        <v>710001</v>
      </c>
      <c r="L21" s="146">
        <v>4290</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179</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6" t="s">
        <v>125</v>
      </c>
      <c r="D36" s="376"/>
      <c r="E36" s="376"/>
      <c r="F36" s="376"/>
      <c r="G36" s="376"/>
      <c r="H36" s="376"/>
      <c r="I36" s="376"/>
      <c r="J36" s="376"/>
      <c r="K36" s="376"/>
      <c r="L36" s="376"/>
      <c r="M36" s="376"/>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141</v>
      </c>
      <c r="D39" s="396" t="s">
        <v>142</v>
      </c>
      <c r="E39" s="396"/>
      <c r="F39" s="396"/>
      <c r="G39" s="195" t="s">
        <v>44</v>
      </c>
      <c r="H39" s="119"/>
      <c r="I39" s="119"/>
      <c r="J39" s="121"/>
      <c r="K39" s="121"/>
      <c r="L39" s="121"/>
      <c r="M39" s="121"/>
      <c r="N39" s="121"/>
      <c r="O39" s="211"/>
    </row>
    <row r="40" spans="2:15" ht="28.5" customHeight="1" thickBot="1">
      <c r="B40" s="210"/>
      <c r="C40" s="249" t="s">
        <v>36</v>
      </c>
      <c r="D40" s="386" t="s">
        <v>77</v>
      </c>
      <c r="E40" s="386"/>
      <c r="F40" s="387"/>
      <c r="G40" s="324" t="s">
        <v>48</v>
      </c>
      <c r="H40" s="119"/>
      <c r="I40" s="119"/>
      <c r="J40" s="121"/>
      <c r="K40" s="121"/>
      <c r="L40" s="121"/>
      <c r="M40" s="121"/>
      <c r="N40" s="121"/>
      <c r="O40" s="211"/>
    </row>
    <row r="41" spans="2:15" ht="27" customHeight="1" thickBot="1">
      <c r="B41" s="210"/>
      <c r="C41" s="249" t="s">
        <v>37</v>
      </c>
      <c r="D41" s="386" t="s">
        <v>78</v>
      </c>
      <c r="E41" s="386"/>
      <c r="F41" s="387"/>
      <c r="G41" s="325" t="s">
        <v>48</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90" t="s">
        <v>162</v>
      </c>
      <c r="E43" s="391"/>
      <c r="F43" s="391"/>
      <c r="G43" s="391"/>
      <c r="H43" s="391"/>
      <c r="I43" s="39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93" t="s">
        <v>99</v>
      </c>
      <c r="D48" s="393"/>
      <c r="E48" s="393"/>
      <c r="F48" s="393"/>
      <c r="G48" s="393"/>
      <c r="H48" s="393"/>
      <c r="I48" s="393"/>
      <c r="J48" s="393"/>
      <c r="K48" s="393"/>
      <c r="L48" s="393"/>
      <c r="M48" s="39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7" t="s">
        <v>20</v>
      </c>
      <c r="F57" s="377"/>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t="s">
        <v>161</v>
      </c>
      <c r="D58" s="158" t="s">
        <v>179</v>
      </c>
      <c r="E58" s="388" t="s">
        <v>175</v>
      </c>
      <c r="F58" s="389"/>
      <c r="G58" s="151"/>
      <c r="H58" s="151">
        <f>+Calc!B13</f>
        <v>162668.5</v>
      </c>
      <c r="I58" s="151">
        <f>+Calc!C13</f>
        <v>394471.11249999993</v>
      </c>
      <c r="J58" s="151">
        <f>+Calc!D13</f>
        <v>404332.89031249995</v>
      </c>
      <c r="K58" s="151">
        <f>+Calc!E13</f>
        <v>414441.2125703124</v>
      </c>
      <c r="L58" s="151">
        <f>+Calc!F13</f>
        <v>424802.24288457015</v>
      </c>
      <c r="M58" s="151"/>
      <c r="N58" s="193"/>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94" t="s">
        <v>84</v>
      </c>
      <c r="D68" s="395"/>
      <c r="E68" s="395"/>
      <c r="F68" s="395"/>
      <c r="G68" s="395"/>
      <c r="H68" s="395"/>
      <c r="I68" s="395"/>
      <c r="J68" s="395"/>
      <c r="K68" s="395"/>
      <c r="L68" s="395"/>
      <c r="M68" s="39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7"/>
      <c r="D69" s="367"/>
      <c r="E69" s="367"/>
      <c r="F69" s="367"/>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6" t="s">
        <v>85</v>
      </c>
      <c r="F71" s="386"/>
      <c r="G71" s="386"/>
      <c r="H71" s="386"/>
      <c r="I71" s="386"/>
      <c r="J71" s="386"/>
      <c r="K71" s="386"/>
      <c r="L71" s="386"/>
      <c r="M71" s="386"/>
      <c r="N71" s="180"/>
      <c r="O71" s="211"/>
    </row>
    <row r="72" spans="2:15" ht="13.5" customHeight="1">
      <c r="B72" s="210"/>
      <c r="C72" s="268" t="s">
        <v>25</v>
      </c>
      <c r="D72" s="269"/>
      <c r="E72" s="371" t="s">
        <v>86</v>
      </c>
      <c r="F72" s="371"/>
      <c r="G72" s="371"/>
      <c r="H72" s="371"/>
      <c r="I72" s="371"/>
      <c r="J72" s="371"/>
      <c r="K72" s="371"/>
      <c r="L72" s="371"/>
      <c r="M72" s="371"/>
      <c r="N72" s="181"/>
      <c r="O72" s="211"/>
    </row>
    <row r="73" spans="2:15" ht="14.25">
      <c r="B73" s="210"/>
      <c r="C73" s="268" t="s">
        <v>53</v>
      </c>
      <c r="D73" s="269"/>
      <c r="E73" s="371" t="s">
        <v>87</v>
      </c>
      <c r="F73" s="351"/>
      <c r="G73" s="351"/>
      <c r="H73" s="351"/>
      <c r="I73" s="351"/>
      <c r="J73" s="351"/>
      <c r="K73" s="351"/>
      <c r="L73" s="351"/>
      <c r="M73" s="351"/>
      <c r="N73" s="179"/>
      <c r="O73" s="211"/>
    </row>
    <row r="74" spans="2:15" ht="14.25">
      <c r="B74" s="210"/>
      <c r="C74" s="384" t="s">
        <v>55</v>
      </c>
      <c r="D74" s="384"/>
      <c r="E74" s="371" t="s">
        <v>88</v>
      </c>
      <c r="F74" s="351"/>
      <c r="G74" s="351"/>
      <c r="H74" s="351"/>
      <c r="I74" s="351"/>
      <c r="J74" s="351"/>
      <c r="K74" s="351"/>
      <c r="L74" s="351"/>
      <c r="M74" s="351"/>
      <c r="N74" s="179"/>
      <c r="O74" s="211"/>
    </row>
    <row r="75" spans="2:15" ht="14.25" customHeight="1">
      <c r="B75" s="210"/>
      <c r="C75" s="383" t="s">
        <v>56</v>
      </c>
      <c r="D75" s="383"/>
      <c r="E75" s="371" t="s">
        <v>89</v>
      </c>
      <c r="F75" s="371"/>
      <c r="G75" s="371"/>
      <c r="H75" s="371"/>
      <c r="I75" s="371"/>
      <c r="J75" s="371"/>
      <c r="K75" s="371"/>
      <c r="L75" s="371"/>
      <c r="M75" s="371"/>
      <c r="N75" s="181"/>
      <c r="O75" s="211"/>
    </row>
    <row r="76" spans="2:15" ht="14.25">
      <c r="B76" s="210"/>
      <c r="C76" s="384" t="s">
        <v>57</v>
      </c>
      <c r="D76" s="384"/>
      <c r="E76" s="371"/>
      <c r="F76" s="351"/>
      <c r="G76" s="351"/>
      <c r="H76" s="351"/>
      <c r="I76" s="351"/>
      <c r="J76" s="351"/>
      <c r="K76" s="351"/>
      <c r="L76" s="351"/>
      <c r="M76" s="351"/>
      <c r="N76" s="179"/>
      <c r="O76" s="211"/>
    </row>
    <row r="77" spans="2:15" ht="15" customHeight="1">
      <c r="B77" s="210"/>
      <c r="C77" s="385" t="s">
        <v>26</v>
      </c>
      <c r="D77" s="385"/>
      <c r="E77" s="371" t="s">
        <v>90</v>
      </c>
      <c r="F77" s="351"/>
      <c r="G77" s="351"/>
      <c r="H77" s="351"/>
      <c r="I77" s="351"/>
      <c r="J77" s="351"/>
      <c r="K77" s="351"/>
      <c r="L77" s="351"/>
      <c r="M77" s="351"/>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57" t="s">
        <v>40</v>
      </c>
      <c r="D81" s="357"/>
      <c r="E81" s="358" t="s">
        <v>22</v>
      </c>
      <c r="F81" s="35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8" t="s">
        <v>55</v>
      </c>
      <c r="D85" s="369"/>
      <c r="E85" s="153"/>
      <c r="F85" s="154"/>
      <c r="G85" s="155"/>
      <c r="H85" s="151"/>
      <c r="I85" s="152"/>
      <c r="J85" s="151"/>
      <c r="K85" s="151"/>
      <c r="L85" s="151"/>
      <c r="M85" s="151"/>
      <c r="N85" s="193"/>
      <c r="O85" s="211"/>
    </row>
    <row r="86" spans="2:15" ht="15" customHeight="1" thickBot="1">
      <c r="B86" s="210"/>
      <c r="C86" s="372" t="s">
        <v>56</v>
      </c>
      <c r="D86" s="373"/>
      <c r="E86" s="153"/>
      <c r="F86" s="154"/>
      <c r="G86" s="155"/>
      <c r="H86" s="151"/>
      <c r="I86" s="152"/>
      <c r="J86" s="151"/>
      <c r="K86" s="151"/>
      <c r="L86" s="151"/>
      <c r="M86" s="151"/>
      <c r="N86" s="193"/>
      <c r="O86" s="211"/>
    </row>
    <row r="87" spans="2:15" ht="14.25" customHeight="1" thickBot="1">
      <c r="B87" s="210"/>
      <c r="C87" s="368" t="s">
        <v>57</v>
      </c>
      <c r="D87" s="369"/>
      <c r="E87" s="153"/>
      <c r="F87" s="154"/>
      <c r="G87" s="155"/>
      <c r="H87" s="151"/>
      <c r="I87" s="152"/>
      <c r="J87" s="151"/>
      <c r="K87" s="151"/>
      <c r="L87" s="151"/>
      <c r="M87" s="151"/>
      <c r="N87" s="193"/>
      <c r="O87" s="211"/>
    </row>
    <row r="88" spans="2:15" ht="15" thickBot="1">
      <c r="B88" s="210"/>
      <c r="C88" s="374" t="s">
        <v>26</v>
      </c>
      <c r="D88" s="375"/>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7" t="s">
        <v>40</v>
      </c>
      <c r="D92" s="357"/>
      <c r="E92" s="358" t="s">
        <v>22</v>
      </c>
      <c r="F92" s="35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8" t="s">
        <v>55</v>
      </c>
      <c r="D96" s="369"/>
      <c r="E96" s="153"/>
      <c r="F96" s="154"/>
      <c r="G96" s="155"/>
      <c r="H96" s="151"/>
      <c r="I96" s="152"/>
      <c r="J96" s="151"/>
      <c r="K96" s="151"/>
      <c r="L96" s="151"/>
      <c r="M96" s="151"/>
      <c r="N96" s="193"/>
      <c r="O96" s="211"/>
    </row>
    <row r="97" spans="2:15" ht="15" thickBot="1">
      <c r="B97" s="210"/>
      <c r="C97" s="372" t="s">
        <v>56</v>
      </c>
      <c r="D97" s="373"/>
      <c r="E97" s="153"/>
      <c r="F97" s="154"/>
      <c r="G97" s="155"/>
      <c r="H97" s="151"/>
      <c r="I97" s="152"/>
      <c r="J97" s="151"/>
      <c r="K97" s="151"/>
      <c r="L97" s="151"/>
      <c r="M97" s="151"/>
      <c r="N97" s="193"/>
      <c r="O97" s="211"/>
    </row>
    <row r="98" spans="2:15" ht="15" thickBot="1">
      <c r="B98" s="210"/>
      <c r="C98" s="368" t="s">
        <v>57</v>
      </c>
      <c r="D98" s="369"/>
      <c r="E98" s="153"/>
      <c r="F98" s="154"/>
      <c r="G98" s="155"/>
      <c r="H98" s="151"/>
      <c r="I98" s="152"/>
      <c r="J98" s="151"/>
      <c r="K98" s="151"/>
      <c r="L98" s="151"/>
      <c r="M98" s="151"/>
      <c r="N98" s="193"/>
      <c r="O98" s="211"/>
    </row>
    <row r="99" spans="2:15" ht="15" thickBot="1">
      <c r="B99" s="210"/>
      <c r="C99" s="374" t="s">
        <v>26</v>
      </c>
      <c r="D99" s="375"/>
      <c r="E99" s="153"/>
      <c r="F99" s="154"/>
      <c r="G99" s="155"/>
      <c r="H99" s="151"/>
      <c r="I99" s="152"/>
      <c r="J99" s="151"/>
      <c r="K99" s="151"/>
      <c r="L99" s="151"/>
      <c r="M99" s="151"/>
      <c r="N99" s="193"/>
      <c r="O99" s="211"/>
    </row>
    <row r="100" spans="2:15" ht="14.25" hidden="1">
      <c r="B100" s="210"/>
      <c r="C100" s="119"/>
      <c r="D100" s="119"/>
      <c r="E100" s="119"/>
      <c r="F100" s="119"/>
      <c r="G100" s="119"/>
      <c r="H100" s="119"/>
      <c r="I100" s="119"/>
      <c r="J100" s="121"/>
      <c r="K100" s="121"/>
      <c r="L100" s="121"/>
      <c r="M100" s="121"/>
      <c r="N100" s="121"/>
      <c r="O100" s="211"/>
    </row>
    <row r="101" spans="2:15" ht="15.75" hidden="1" thickBot="1">
      <c r="B101" s="210"/>
      <c r="C101" s="272" t="s">
        <v>46</v>
      </c>
      <c r="D101" s="259"/>
      <c r="E101" s="121"/>
      <c r="F101" s="121"/>
      <c r="G101" s="119"/>
      <c r="H101" s="119"/>
      <c r="I101" s="119"/>
      <c r="J101" s="121"/>
      <c r="K101" s="121"/>
      <c r="L101" s="121"/>
      <c r="M101" s="121"/>
      <c r="N101" s="121"/>
      <c r="O101" s="211"/>
    </row>
    <row r="102" spans="2:15" ht="15" hidden="1" thickBot="1">
      <c r="B102" s="210"/>
      <c r="C102" s="243" t="s">
        <v>18</v>
      </c>
      <c r="D102" s="259"/>
      <c r="E102" s="156"/>
      <c r="F102" s="121"/>
      <c r="G102" s="243" t="s">
        <v>11</v>
      </c>
      <c r="H102" s="119"/>
      <c r="I102" s="160" t="s">
        <v>50</v>
      </c>
      <c r="J102" s="121"/>
      <c r="K102" s="121"/>
      <c r="L102" s="121"/>
      <c r="M102" s="121"/>
      <c r="N102" s="121"/>
      <c r="O102" s="211"/>
    </row>
    <row r="103" spans="2:15" ht="43.5" hidden="1" thickBot="1">
      <c r="B103" s="210"/>
      <c r="C103" s="357" t="s">
        <v>40</v>
      </c>
      <c r="D103" s="357"/>
      <c r="E103" s="358" t="s">
        <v>22</v>
      </c>
      <c r="F103" s="35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68" t="s">
        <v>55</v>
      </c>
      <c r="D107" s="369"/>
      <c r="E107" s="153"/>
      <c r="F107" s="154"/>
      <c r="G107" s="155"/>
      <c r="H107" s="151"/>
      <c r="I107" s="152"/>
      <c r="J107" s="151"/>
      <c r="K107" s="151"/>
      <c r="L107" s="151"/>
      <c r="M107" s="151"/>
      <c r="N107" s="193"/>
      <c r="O107" s="211"/>
    </row>
    <row r="108" spans="2:15" ht="15" hidden="1" thickBot="1">
      <c r="B108" s="210"/>
      <c r="C108" s="372" t="s">
        <v>56</v>
      </c>
      <c r="D108" s="373"/>
      <c r="E108" s="153"/>
      <c r="F108" s="154"/>
      <c r="G108" s="155"/>
      <c r="H108" s="151"/>
      <c r="I108" s="152"/>
      <c r="J108" s="151"/>
      <c r="K108" s="151"/>
      <c r="L108" s="151"/>
      <c r="M108" s="151"/>
      <c r="N108" s="193"/>
      <c r="O108" s="211"/>
    </row>
    <row r="109" spans="2:15" ht="15" hidden="1" thickBot="1">
      <c r="B109" s="210"/>
      <c r="C109" s="368" t="s">
        <v>57</v>
      </c>
      <c r="D109" s="369"/>
      <c r="E109" s="153"/>
      <c r="F109" s="154"/>
      <c r="G109" s="155"/>
      <c r="H109" s="151"/>
      <c r="I109" s="152"/>
      <c r="J109" s="151"/>
      <c r="K109" s="151"/>
      <c r="L109" s="151"/>
      <c r="M109" s="151"/>
      <c r="N109" s="193"/>
      <c r="O109" s="211"/>
    </row>
    <row r="110" spans="2:15" ht="15" hidden="1" thickBot="1">
      <c r="B110" s="210"/>
      <c r="C110" s="374" t="s">
        <v>26</v>
      </c>
      <c r="D110" s="375"/>
      <c r="E110" s="153"/>
      <c r="F110" s="154"/>
      <c r="G110" s="155"/>
      <c r="H110" s="151"/>
      <c r="I110" s="152"/>
      <c r="J110" s="151"/>
      <c r="K110" s="151"/>
      <c r="L110" s="151"/>
      <c r="M110" s="151"/>
      <c r="N110" s="193"/>
      <c r="O110" s="211"/>
    </row>
    <row r="111" spans="2:15" ht="14.25"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5" hidden="1" thickBot="1">
      <c r="B113" s="210"/>
      <c r="C113" s="276" t="s">
        <v>18</v>
      </c>
      <c r="D113" s="235"/>
      <c r="E113" s="172"/>
      <c r="F113" s="116"/>
      <c r="G113" s="243" t="s">
        <v>11</v>
      </c>
      <c r="H113" s="125"/>
      <c r="I113" s="173" t="s">
        <v>50</v>
      </c>
      <c r="J113" s="116"/>
      <c r="K113" s="116"/>
      <c r="L113" s="116"/>
      <c r="M113" s="116"/>
      <c r="N113" s="116"/>
      <c r="O113" s="211"/>
    </row>
    <row r="114" spans="2:15" ht="43.5" hidden="1" thickBot="1">
      <c r="B114" s="210"/>
      <c r="C114" s="357" t="s">
        <v>40</v>
      </c>
      <c r="D114" s="357"/>
      <c r="E114" s="358" t="s">
        <v>22</v>
      </c>
      <c r="F114" s="35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9" t="s">
        <v>55</v>
      </c>
      <c r="D118" s="360"/>
      <c r="E118" s="170"/>
      <c r="F118" s="171"/>
      <c r="G118" s="155"/>
      <c r="H118" s="151"/>
      <c r="I118" s="152"/>
      <c r="J118" s="151"/>
      <c r="K118" s="151"/>
      <c r="L118" s="151"/>
      <c r="M118" s="151"/>
      <c r="N118" s="193"/>
      <c r="O118" s="211"/>
    </row>
    <row r="119" spans="2:15" ht="15" hidden="1" thickBot="1">
      <c r="B119" s="210"/>
      <c r="C119" s="361" t="s">
        <v>56</v>
      </c>
      <c r="D119" s="362"/>
      <c r="E119" s="170"/>
      <c r="F119" s="171"/>
      <c r="G119" s="155"/>
      <c r="H119" s="151"/>
      <c r="I119" s="152"/>
      <c r="J119" s="151"/>
      <c r="K119" s="151"/>
      <c r="L119" s="151"/>
      <c r="M119" s="151"/>
      <c r="N119" s="193"/>
      <c r="O119" s="211"/>
    </row>
    <row r="120" spans="2:15" ht="15" hidden="1" thickBot="1">
      <c r="B120" s="210"/>
      <c r="C120" s="359" t="s">
        <v>57</v>
      </c>
      <c r="D120" s="360"/>
      <c r="E120" s="170"/>
      <c r="F120" s="171"/>
      <c r="G120" s="155"/>
      <c r="H120" s="151"/>
      <c r="I120" s="152"/>
      <c r="J120" s="151"/>
      <c r="K120" s="151"/>
      <c r="L120" s="151"/>
      <c r="M120" s="151"/>
      <c r="N120" s="193"/>
      <c r="O120" s="211"/>
    </row>
    <row r="121" spans="2:15" ht="15" hidden="1" thickBot="1">
      <c r="B121" s="210"/>
      <c r="C121" s="363" t="s">
        <v>26</v>
      </c>
      <c r="D121" s="364"/>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5" hidden="1" thickBot="1">
      <c r="B124" s="210"/>
      <c r="C124" s="276" t="s">
        <v>18</v>
      </c>
      <c r="D124" s="235"/>
      <c r="E124" s="172"/>
      <c r="F124" s="116"/>
      <c r="G124" s="243" t="s">
        <v>11</v>
      </c>
      <c r="H124" s="125"/>
      <c r="I124" s="173" t="s">
        <v>50</v>
      </c>
      <c r="J124" s="116"/>
      <c r="K124" s="116"/>
      <c r="L124" s="116"/>
      <c r="M124" s="116"/>
      <c r="N124" s="116"/>
      <c r="O124" s="211"/>
    </row>
    <row r="125" spans="2:15" ht="43.5" hidden="1" thickBot="1">
      <c r="B125" s="210"/>
      <c r="C125" s="357" t="s">
        <v>40</v>
      </c>
      <c r="D125" s="357"/>
      <c r="E125" s="358" t="s">
        <v>22</v>
      </c>
      <c r="F125" s="35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9" t="s">
        <v>55</v>
      </c>
      <c r="D129" s="360"/>
      <c r="E129" s="170"/>
      <c r="F129" s="171"/>
      <c r="G129" s="155"/>
      <c r="H129" s="151"/>
      <c r="I129" s="152"/>
      <c r="J129" s="151"/>
      <c r="K129" s="151"/>
      <c r="L129" s="151"/>
      <c r="M129" s="151"/>
      <c r="N129" s="193"/>
      <c r="O129" s="211"/>
    </row>
    <row r="130" spans="2:15" ht="15" hidden="1" thickBot="1">
      <c r="B130" s="210"/>
      <c r="C130" s="361" t="s">
        <v>56</v>
      </c>
      <c r="D130" s="362"/>
      <c r="E130" s="170"/>
      <c r="F130" s="171"/>
      <c r="G130" s="155"/>
      <c r="H130" s="151"/>
      <c r="I130" s="152"/>
      <c r="J130" s="151"/>
      <c r="K130" s="151"/>
      <c r="L130" s="151"/>
      <c r="M130" s="151"/>
      <c r="N130" s="193"/>
      <c r="O130" s="211"/>
    </row>
    <row r="131" spans="2:15" ht="15" hidden="1" thickBot="1">
      <c r="B131" s="210"/>
      <c r="C131" s="359" t="s">
        <v>57</v>
      </c>
      <c r="D131" s="360"/>
      <c r="E131" s="170"/>
      <c r="F131" s="171"/>
      <c r="G131" s="155"/>
      <c r="H131" s="151"/>
      <c r="I131" s="152"/>
      <c r="J131" s="151"/>
      <c r="K131" s="151"/>
      <c r="L131" s="151"/>
      <c r="M131" s="151"/>
      <c r="N131" s="193"/>
      <c r="O131" s="211"/>
    </row>
    <row r="132" spans="2:15" ht="15" hidden="1" thickBot="1">
      <c r="B132" s="210"/>
      <c r="C132" s="363" t="s">
        <v>26</v>
      </c>
      <c r="D132" s="364"/>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5" hidden="1" thickBot="1">
      <c r="B135" s="210"/>
      <c r="C135" s="276" t="s">
        <v>18</v>
      </c>
      <c r="D135" s="235"/>
      <c r="E135" s="172"/>
      <c r="F135" s="116"/>
      <c r="G135" s="243" t="s">
        <v>11</v>
      </c>
      <c r="H135" s="125"/>
      <c r="I135" s="173" t="s">
        <v>50</v>
      </c>
      <c r="J135" s="116"/>
      <c r="K135" s="116"/>
      <c r="L135" s="116"/>
      <c r="M135" s="116"/>
      <c r="N135" s="116"/>
      <c r="O135" s="211"/>
    </row>
    <row r="136" spans="2:15" ht="43.5" hidden="1" thickBot="1">
      <c r="B136" s="210"/>
      <c r="C136" s="357" t="s">
        <v>40</v>
      </c>
      <c r="D136" s="357"/>
      <c r="E136" s="358" t="s">
        <v>22</v>
      </c>
      <c r="F136" s="35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9" t="s">
        <v>55</v>
      </c>
      <c r="D140" s="360"/>
      <c r="E140" s="170"/>
      <c r="F140" s="171"/>
      <c r="G140" s="155"/>
      <c r="H140" s="151"/>
      <c r="I140" s="152"/>
      <c r="J140" s="151"/>
      <c r="K140" s="151"/>
      <c r="L140" s="151"/>
      <c r="M140" s="151"/>
      <c r="N140" s="193"/>
      <c r="O140" s="211"/>
    </row>
    <row r="141" spans="2:15" ht="15" hidden="1" thickBot="1">
      <c r="B141" s="210"/>
      <c r="C141" s="361" t="s">
        <v>56</v>
      </c>
      <c r="D141" s="362"/>
      <c r="E141" s="170"/>
      <c r="F141" s="171"/>
      <c r="G141" s="155"/>
      <c r="H141" s="151"/>
      <c r="I141" s="152"/>
      <c r="J141" s="151"/>
      <c r="K141" s="151"/>
      <c r="L141" s="151"/>
      <c r="M141" s="151"/>
      <c r="N141" s="193"/>
      <c r="O141" s="211"/>
    </row>
    <row r="142" spans="2:15" ht="15" hidden="1" thickBot="1">
      <c r="B142" s="210"/>
      <c r="C142" s="359" t="s">
        <v>57</v>
      </c>
      <c r="D142" s="360"/>
      <c r="E142" s="170"/>
      <c r="F142" s="171"/>
      <c r="G142" s="155"/>
      <c r="H142" s="151"/>
      <c r="I142" s="152"/>
      <c r="J142" s="151"/>
      <c r="K142" s="151"/>
      <c r="L142" s="151"/>
      <c r="M142" s="151"/>
      <c r="N142" s="193"/>
      <c r="O142" s="211"/>
    </row>
    <row r="143" spans="2:15" ht="15" hidden="1" thickBot="1">
      <c r="B143" s="210"/>
      <c r="C143" s="363" t="s">
        <v>26</v>
      </c>
      <c r="D143" s="364"/>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51" t="s">
        <v>100</v>
      </c>
      <c r="D148" s="351"/>
      <c r="E148" s="351"/>
      <c r="F148" s="351"/>
      <c r="G148" s="351"/>
      <c r="H148" s="351"/>
      <c r="I148" s="351"/>
      <c r="J148" s="351"/>
      <c r="K148" s="351"/>
      <c r="L148" s="351"/>
      <c r="M148" s="351"/>
      <c r="N148" s="179"/>
      <c r="O148" s="224"/>
      <c r="P148" s="225"/>
      <c r="Q148" s="225"/>
    </row>
    <row r="149" spans="2:17" ht="12.75" customHeight="1">
      <c r="B149" s="210"/>
      <c r="C149" s="351" t="s">
        <v>132</v>
      </c>
      <c r="D149" s="351"/>
      <c r="E149" s="351"/>
      <c r="F149" s="351"/>
      <c r="G149" s="351"/>
      <c r="H149" s="351"/>
      <c r="I149" s="351"/>
      <c r="J149" s="351"/>
      <c r="K149" s="351"/>
      <c r="L149" s="351"/>
      <c r="M149" s="351"/>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43</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65" t="s">
        <v>18</v>
      </c>
      <c r="D155" s="365" t="s">
        <v>39</v>
      </c>
      <c r="E155" s="355" t="s">
        <v>23</v>
      </c>
      <c r="F155" s="355"/>
      <c r="G155" s="283">
        <f>G81</f>
        <v>2015</v>
      </c>
      <c r="H155" s="284">
        <f>IF(OR(G19=2013,G19=2015,G19=2017,G19=2019),G19+1,"NA")</f>
        <v>2016</v>
      </c>
      <c r="I155" s="284"/>
      <c r="J155" s="288" t="s">
        <v>129</v>
      </c>
      <c r="K155" s="288"/>
      <c r="L155" s="288"/>
      <c r="M155" s="121"/>
      <c r="N155" s="121"/>
      <c r="O155" s="211"/>
    </row>
    <row r="156" spans="2:15" ht="29.25" thickBot="1">
      <c r="B156" s="210"/>
      <c r="C156" s="358"/>
      <c r="D156" s="358"/>
      <c r="E156" s="356"/>
      <c r="F156" s="356"/>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53"/>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hidden="1" thickBot="1">
      <c r="B159" s="210"/>
      <c r="C159" s="156"/>
      <c r="D159" s="160" t="s">
        <v>50</v>
      </c>
      <c r="E159" s="162"/>
      <c r="F159" s="154"/>
      <c r="G159" s="163"/>
      <c r="H159" s="163"/>
      <c r="I159" s="163"/>
      <c r="J159" s="163"/>
      <c r="K159" s="307"/>
      <c r="L159" s="307"/>
      <c r="M159" s="121"/>
      <c r="N159" s="121"/>
      <c r="O159" s="211"/>
    </row>
    <row r="160" spans="2:15" ht="15" hidden="1" thickBot="1">
      <c r="B160" s="210"/>
      <c r="C160" s="156"/>
      <c r="D160" s="160" t="s">
        <v>50</v>
      </c>
      <c r="E160" s="162"/>
      <c r="F160" s="154"/>
      <c r="G160" s="163"/>
      <c r="H160" s="163"/>
      <c r="I160" s="163"/>
      <c r="J160" s="163"/>
      <c r="K160" s="307"/>
      <c r="L160" s="307"/>
      <c r="M160" s="121"/>
      <c r="N160" s="121"/>
      <c r="O160" s="211"/>
    </row>
    <row r="161" spans="2:15" ht="15" hidden="1" thickBot="1">
      <c r="B161" s="210"/>
      <c r="C161" s="156"/>
      <c r="D161" s="160" t="s">
        <v>50</v>
      </c>
      <c r="E161" s="162"/>
      <c r="F161" s="154"/>
      <c r="G161" s="163"/>
      <c r="H161" s="163"/>
      <c r="I161" s="163"/>
      <c r="J161" s="163"/>
      <c r="K161" s="307"/>
      <c r="L161" s="307"/>
      <c r="M161" s="121"/>
      <c r="N161" s="121"/>
      <c r="O161" s="211"/>
    </row>
    <row r="162" spans="2:15" ht="15" hidden="1" thickBot="1">
      <c r="B162" s="210"/>
      <c r="C162" s="156"/>
      <c r="D162" s="160" t="s">
        <v>50</v>
      </c>
      <c r="E162" s="162"/>
      <c r="F162" s="154"/>
      <c r="G162" s="163"/>
      <c r="H162" s="163"/>
      <c r="I162" s="163"/>
      <c r="J162" s="163"/>
      <c r="K162" s="307"/>
      <c r="L162" s="307"/>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5" t="s">
        <v>176</v>
      </c>
      <c r="G171" s="346"/>
      <c r="H171" s="346"/>
      <c r="I171" s="346"/>
      <c r="J171" s="346"/>
      <c r="K171" s="346"/>
      <c r="L171" s="346"/>
      <c r="M171" s="346"/>
      <c r="N171" s="347"/>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1" t="s">
        <v>153</v>
      </c>
      <c r="D173" s="351"/>
      <c r="E173" s="351"/>
      <c r="F173" s="351"/>
      <c r="G173" s="351"/>
      <c r="H173" s="351"/>
      <c r="I173" s="351"/>
      <c r="J173" s="351"/>
      <c r="K173" s="351"/>
      <c r="L173" s="351"/>
      <c r="M173" s="351"/>
      <c r="N173" s="179"/>
      <c r="O173" s="224"/>
    </row>
    <row r="174" spans="2:15" ht="34.5" customHeight="1" thickBot="1">
      <c r="B174" s="210"/>
      <c r="C174" s="348" t="s">
        <v>177</v>
      </c>
      <c r="D174" s="349"/>
      <c r="E174" s="349"/>
      <c r="F174" s="349"/>
      <c r="G174" s="349"/>
      <c r="H174" s="349"/>
      <c r="I174" s="349"/>
      <c r="J174" s="349"/>
      <c r="K174" s="349"/>
      <c r="L174" s="349"/>
      <c r="M174" s="349"/>
      <c r="N174" s="350"/>
      <c r="O174" s="224"/>
    </row>
    <row r="175" spans="2:15" ht="34.5" customHeight="1" thickBot="1">
      <c r="B175" s="210"/>
      <c r="C175" s="352" t="s">
        <v>181</v>
      </c>
      <c r="D175" s="353"/>
      <c r="E175" s="353"/>
      <c r="F175" s="353"/>
      <c r="G175" s="353"/>
      <c r="H175" s="353"/>
      <c r="I175" s="353"/>
      <c r="J175" s="353"/>
      <c r="K175" s="353"/>
      <c r="L175" s="353"/>
      <c r="M175" s="353"/>
      <c r="N175" s="354"/>
      <c r="O175" s="224"/>
    </row>
    <row r="176" spans="2:15" ht="34.5" customHeight="1" thickBot="1">
      <c r="B176" s="210"/>
      <c r="C176" s="352" t="s">
        <v>123</v>
      </c>
      <c r="D176" s="353"/>
      <c r="E176" s="353"/>
      <c r="F176" s="353"/>
      <c r="G176" s="353"/>
      <c r="H176" s="353"/>
      <c r="I176" s="353"/>
      <c r="J176" s="353"/>
      <c r="K176" s="353"/>
      <c r="L176" s="353"/>
      <c r="M176" s="353"/>
      <c r="N176" s="354"/>
      <c r="O176" s="224"/>
    </row>
    <row r="177" spans="2:15" ht="34.5" customHeight="1" thickBot="1">
      <c r="B177" s="210"/>
      <c r="C177" s="352" t="s">
        <v>123</v>
      </c>
      <c r="D177" s="353"/>
      <c r="E177" s="353"/>
      <c r="F177" s="353"/>
      <c r="G177" s="353"/>
      <c r="H177" s="353"/>
      <c r="I177" s="353"/>
      <c r="J177" s="353"/>
      <c r="K177" s="353"/>
      <c r="L177" s="353"/>
      <c r="M177" s="353"/>
      <c r="N177" s="354"/>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51" t="s">
        <v>154</v>
      </c>
      <c r="D179" s="351"/>
      <c r="E179" s="351"/>
      <c r="F179" s="351"/>
      <c r="G179" s="351"/>
      <c r="H179" s="351"/>
      <c r="I179" s="351"/>
      <c r="J179" s="351"/>
      <c r="K179" s="351"/>
      <c r="L179" s="351"/>
      <c r="M179" s="351"/>
      <c r="N179" s="116"/>
      <c r="O179" s="211"/>
    </row>
    <row r="180" spans="2:15" ht="15" thickBot="1">
      <c r="B180" s="217"/>
      <c r="C180" s="134"/>
      <c r="D180" s="134"/>
      <c r="E180" s="134"/>
      <c r="F180" s="134"/>
      <c r="G180" s="134"/>
      <c r="H180" s="134"/>
      <c r="I180" s="134"/>
      <c r="J180" s="135"/>
      <c r="K180" s="135"/>
      <c r="L180" s="135"/>
      <c r="M180" s="135"/>
      <c r="N180" s="135"/>
      <c r="O180" s="218"/>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xml:space="preserve">The new revenue does not include grant revenue.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The new revenue has not been received. </v>
      </c>
      <c r="D199" s="228"/>
      <c r="E199" s="228"/>
      <c r="F199" s="228"/>
      <c r="G199" s="228"/>
      <c r="H199" s="228"/>
      <c r="I199" s="228"/>
      <c r="J199" s="229"/>
      <c r="K199" s="229"/>
      <c r="L199" s="229"/>
      <c r="M199" s="229"/>
      <c r="N199" s="229"/>
      <c r="O199" s="229"/>
      <c r="P199" s="229"/>
      <c r="Q199" s="229"/>
    </row>
    <row r="200" spans="3:17" ht="12.75">
      <c r="C200" s="327" t="str">
        <f>IF(F167="N"," ",IF(F170="N",F171," "))</f>
        <v>The new revenue will be received when lease commences</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44"/>
      <c r="D202" s="344"/>
      <c r="E202" s="344"/>
      <c r="F202" s="344"/>
      <c r="G202" s="344"/>
      <c r="H202" s="344"/>
      <c r="I202" s="344"/>
      <c r="J202" s="344"/>
      <c r="K202" s="344"/>
      <c r="L202" s="344"/>
      <c r="M202" s="344"/>
      <c r="N202" s="344"/>
      <c r="O202" s="344"/>
      <c r="P202" s="344"/>
      <c r="Q202" s="344"/>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1028679</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A1">
      <selection activeCell="C10" sqref="C10:S11"/>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5" t="s">
        <v>49</v>
      </c>
      <c r="B1" s="445"/>
      <c r="C1" s="445"/>
      <c r="D1" s="445"/>
      <c r="E1" s="445"/>
      <c r="F1" s="445"/>
      <c r="G1" s="445"/>
      <c r="H1" s="445"/>
      <c r="I1" s="445"/>
      <c r="J1" s="445"/>
      <c r="K1" s="445"/>
      <c r="L1" s="445"/>
      <c r="M1" s="445"/>
      <c r="N1" s="445"/>
      <c r="O1" s="445"/>
      <c r="P1" s="445"/>
      <c r="Q1" s="445"/>
      <c r="R1" s="445"/>
      <c r="S1" s="445"/>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1" t="s">
        <v>31</v>
      </c>
      <c r="B3" s="401"/>
      <c r="C3" s="401"/>
      <c r="D3" s="401"/>
      <c r="E3" s="401"/>
      <c r="F3" s="401"/>
      <c r="G3" s="401"/>
      <c r="H3" s="401"/>
      <c r="I3" s="401"/>
      <c r="J3" s="401"/>
      <c r="K3" s="401"/>
      <c r="L3" s="401"/>
      <c r="M3" s="401"/>
      <c r="N3" s="401"/>
      <c r="O3" s="401"/>
      <c r="P3" s="401"/>
      <c r="Q3" s="401"/>
      <c r="R3" s="401"/>
      <c r="S3" s="401"/>
      <c r="T3" s="1"/>
    </row>
    <row r="4" spans="1:20" ht="3" customHeight="1" thickBot="1" thickTop="1">
      <c r="A4" s="452"/>
      <c r="B4" s="453"/>
      <c r="C4" s="453"/>
      <c r="D4" s="453"/>
      <c r="E4" s="453"/>
      <c r="F4" s="453"/>
      <c r="G4" s="453"/>
      <c r="H4" s="453"/>
      <c r="I4" s="453"/>
      <c r="J4" s="453"/>
      <c r="K4" s="453"/>
      <c r="L4" s="453"/>
      <c r="M4" s="453"/>
      <c r="N4" s="453"/>
      <c r="O4" s="453"/>
      <c r="P4" s="453"/>
      <c r="Q4" s="453"/>
      <c r="R4" s="453"/>
      <c r="S4" s="453"/>
      <c r="T4" s="1"/>
    </row>
    <row r="5" spans="1:19" ht="13.5">
      <c r="A5" s="462" t="s">
        <v>7</v>
      </c>
      <c r="B5" s="460"/>
      <c r="C5" s="460"/>
      <c r="D5" s="460"/>
      <c r="E5" s="460"/>
      <c r="F5" s="460"/>
      <c r="G5" s="460"/>
      <c r="H5" s="460"/>
      <c r="I5" s="460"/>
      <c r="J5" s="460"/>
      <c r="K5" s="460"/>
      <c r="L5" s="460"/>
      <c r="M5" s="460"/>
      <c r="N5" s="460"/>
      <c r="O5" s="460"/>
      <c r="P5" s="460"/>
      <c r="Q5" s="460"/>
      <c r="R5" s="460"/>
      <c r="S5" s="461"/>
    </row>
    <row r="6" spans="1:20" ht="13.5">
      <c r="A6" s="458" t="s">
        <v>0</v>
      </c>
      <c r="B6" s="459"/>
      <c r="C6" s="457" t="str">
        <f>IF('2a.  Simple Form Data Entry'!G11="","   ",'2a.  Simple Form Data Entry'!G11)</f>
        <v>KCIA Hangar Two Lease</v>
      </c>
      <c r="D6" s="457"/>
      <c r="E6" s="457"/>
      <c r="F6" s="457"/>
      <c r="G6" s="457"/>
      <c r="H6" s="457"/>
      <c r="I6" s="457"/>
      <c r="J6" s="457"/>
      <c r="L6" s="293" t="s">
        <v>16</v>
      </c>
      <c r="M6" s="293"/>
      <c r="O6" s="72"/>
      <c r="Q6" s="72"/>
      <c r="R6" s="319" t="str">
        <f>IF('2a.  Simple Form Data Entry'!G17="","   ",'2a.  Simple Form Data Entry'!G17)</f>
        <v>35 Years</v>
      </c>
      <c r="S6" s="71"/>
      <c r="T6" s="11"/>
    </row>
    <row r="7" spans="1:20" ht="13.5" customHeight="1">
      <c r="A7" s="463" t="s">
        <v>150</v>
      </c>
      <c r="B7" s="454"/>
      <c r="C7" s="444" t="str">
        <f>IF('2a.  Simple Form Data Entry'!G12="","   ",'2a.  Simple Form Data Entry'!G12)</f>
        <v>King County International Airport</v>
      </c>
      <c r="D7" s="444"/>
      <c r="E7" s="444"/>
      <c r="F7" s="444"/>
      <c r="G7" s="444"/>
      <c r="H7" s="444"/>
      <c r="I7" s="444"/>
      <c r="J7" s="444"/>
      <c r="L7" s="102" t="s">
        <v>27</v>
      </c>
      <c r="M7" s="102"/>
      <c r="P7" s="73"/>
      <c r="Q7" s="73"/>
      <c r="R7" s="320" t="str">
        <f>'2a.  Simple Form Data Entry'!G18</f>
        <v>NA</v>
      </c>
      <c r="S7" s="54"/>
      <c r="T7" s="11"/>
    </row>
    <row r="8" spans="1:24" ht="13.5" customHeight="1">
      <c r="A8" s="455" t="s">
        <v>2</v>
      </c>
      <c r="B8" s="456"/>
      <c r="C8" s="292" t="str">
        <f>IF('2a.  Simple Form Data Entry'!G15="","   ",'2a.  Simple Form Data Entry'!G15)</f>
        <v>Carolyn Mock/Tom Paine</v>
      </c>
      <c r="E8" s="292"/>
      <c r="F8" s="456" t="s">
        <v>8</v>
      </c>
      <c r="G8" s="456"/>
      <c r="H8" s="329" t="str">
        <f>IF('2a.  Simple Form Data Entry'!G15=""," ",'2a.  Simple Form Data Entry'!G16)</f>
        <v>06/07/16</v>
      </c>
      <c r="I8" s="292"/>
      <c r="J8" s="292"/>
      <c r="L8" s="454" t="s">
        <v>10</v>
      </c>
      <c r="M8" s="454"/>
      <c r="N8" s="454"/>
      <c r="O8" s="454"/>
      <c r="P8" s="74"/>
      <c r="Q8" s="74"/>
      <c r="R8" s="292" t="str">
        <f>IF('2a.  Simple Form Data Entry'!G13="","   ",'2a.  Simple Form Data Entry'!G13)</f>
        <v>New Lease</v>
      </c>
      <c r="S8" s="328"/>
      <c r="T8" s="292"/>
      <c r="U8" s="292"/>
      <c r="V8" s="292"/>
      <c r="W8" s="292"/>
      <c r="X8" s="292"/>
    </row>
    <row r="9" spans="1:24" ht="13.5" customHeight="1">
      <c r="A9" s="455" t="s">
        <v>183</v>
      </c>
      <c r="B9" s="456"/>
      <c r="C9" s="295"/>
      <c r="D9" s="292"/>
      <c r="E9" s="292"/>
      <c r="F9" s="456" t="s">
        <v>13</v>
      </c>
      <c r="G9" s="456"/>
      <c r="H9" s="292"/>
      <c r="I9" s="292"/>
      <c r="J9" s="292"/>
      <c r="L9" s="454" t="s">
        <v>9</v>
      </c>
      <c r="M9" s="454"/>
      <c r="N9" s="454"/>
      <c r="O9" s="454"/>
      <c r="P9" s="55"/>
      <c r="Q9" s="55"/>
      <c r="R9" s="292" t="str">
        <f>IF('2a.  Simple Form Data Entry'!G14="","   ",'2a.  Simple Form Data Entry'!G14)</f>
        <v>Stand Alone</v>
      </c>
      <c r="S9" s="328"/>
      <c r="T9" s="292"/>
      <c r="U9" s="292"/>
      <c r="V9" s="292"/>
      <c r="W9" s="292"/>
      <c r="X9" s="292"/>
    </row>
    <row r="10" spans="1:20" ht="12.75">
      <c r="A10" s="330" t="s">
        <v>149</v>
      </c>
      <c r="B10" s="331"/>
      <c r="C10" s="397" t="str">
        <f>IF('2a.  Simple Form Data Entry'!G10=""," ",'2a.  Simple Form Data Entry'!G10)</f>
        <v>KCIA Lease with Hangar Two LLC (aka Clay Lacy) for aircraft facility</v>
      </c>
      <c r="D10" s="397"/>
      <c r="E10" s="397"/>
      <c r="F10" s="397"/>
      <c r="G10" s="397"/>
      <c r="H10" s="397"/>
      <c r="I10" s="397"/>
      <c r="J10" s="397"/>
      <c r="K10" s="397"/>
      <c r="L10" s="397"/>
      <c r="M10" s="397"/>
      <c r="N10" s="397"/>
      <c r="O10" s="397"/>
      <c r="P10" s="397"/>
      <c r="Q10" s="397"/>
      <c r="R10" s="397"/>
      <c r="S10" s="398"/>
      <c r="T10" s="11"/>
    </row>
    <row r="11" spans="1:20" ht="13.5" thickBot="1">
      <c r="A11" s="332"/>
      <c r="B11" s="333"/>
      <c r="C11" s="399"/>
      <c r="D11" s="399"/>
      <c r="E11" s="399"/>
      <c r="F11" s="399"/>
      <c r="G11" s="399"/>
      <c r="H11" s="399"/>
      <c r="I11" s="399"/>
      <c r="J11" s="399"/>
      <c r="K11" s="399"/>
      <c r="L11" s="399"/>
      <c r="M11" s="399"/>
      <c r="N11" s="399"/>
      <c r="O11" s="399"/>
      <c r="P11" s="399"/>
      <c r="Q11" s="399"/>
      <c r="R11" s="399"/>
      <c r="S11" s="400"/>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1" t="s">
        <v>14</v>
      </c>
      <c r="B13" s="401"/>
      <c r="C13" s="401"/>
      <c r="D13" s="401"/>
      <c r="E13" s="401"/>
      <c r="F13" s="401"/>
      <c r="G13" s="401"/>
      <c r="H13" s="401"/>
      <c r="I13" s="401"/>
      <c r="J13" s="401"/>
      <c r="K13" s="401"/>
      <c r="L13" s="401"/>
      <c r="M13" s="401"/>
      <c r="N13" s="401"/>
      <c r="O13" s="401"/>
      <c r="P13" s="401"/>
      <c r="Q13" s="401"/>
      <c r="R13" s="401"/>
      <c r="S13" s="40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7" t="s">
        <v>32</v>
      </c>
      <c r="B15" s="447"/>
      <c r="C15" s="447"/>
      <c r="D15" s="447"/>
      <c r="E15" s="447"/>
      <c r="F15" s="447"/>
      <c r="G15" s="447"/>
      <c r="H15" s="447"/>
      <c r="I15" s="447"/>
      <c r="J15" s="447"/>
      <c r="K15" s="447"/>
      <c r="L15" s="447"/>
      <c r="M15" s="447"/>
      <c r="N15" s="447"/>
      <c r="O15" s="447"/>
      <c r="P15" s="447"/>
      <c r="Q15" s="447"/>
      <c r="R15" s="447"/>
      <c r="S15" s="447"/>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51" t="s">
        <v>143</v>
      </c>
      <c r="B17" s="451"/>
      <c r="C17" s="451"/>
      <c r="D17" s="451"/>
      <c r="E17" s="448" t="str">
        <f>IF('2a.  Simple Form Data Entry'!G39="N","NA",'2a.  Simple Form Data Entry'!G40)</f>
        <v>NA</v>
      </c>
      <c r="F17" s="449"/>
      <c r="G17" s="450"/>
      <c r="H17" s="409" t="s">
        <v>151</v>
      </c>
      <c r="I17" s="410"/>
      <c r="J17" s="410"/>
      <c r="K17" s="410"/>
      <c r="L17" s="410"/>
      <c r="M17" s="410"/>
      <c r="N17" s="310"/>
      <c r="O17" s="402" t="str">
        <f>IF('2a.  Simple Form Data Entry'!G39="N","NA",'2a.  Simple Form Data Entry'!G41)</f>
        <v>NA</v>
      </c>
      <c r="P17" s="403"/>
      <c r="Q17" s="403"/>
      <c r="R17" s="403"/>
      <c r="S17" s="40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7" t="s">
        <v>33</v>
      </c>
      <c r="B19" s="447"/>
      <c r="C19" s="447"/>
      <c r="D19" s="447"/>
      <c r="E19" s="447"/>
      <c r="F19" s="447"/>
      <c r="G19" s="447"/>
      <c r="H19" s="447"/>
      <c r="I19" s="447"/>
      <c r="J19" s="447"/>
      <c r="K19" s="447"/>
      <c r="L19" s="447"/>
      <c r="M19" s="447"/>
      <c r="N19" s="447"/>
      <c r="O19" s="447"/>
      <c r="P19" s="447"/>
      <c r="Q19" s="447"/>
      <c r="R19" s="447"/>
      <c r="S19" s="447"/>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2015</v>
      </c>
      <c r="J24" s="95">
        <f>'2a.  Simple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IF('2a.  Simple Form Data Entry'!C58="","   ",'2a.  Simple Form Data Entry'!C58)</f>
        <v>KCIA</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A71000</v>
      </c>
      <c r="E25" s="89">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710001</v>
      </c>
      <c r="F25" s="177">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4290</v>
      </c>
      <c r="G25" s="90" t="str">
        <f>IF(A25="","   ",'2a.  Simple Form Data Entry'!D58)</f>
        <v>1028679</v>
      </c>
      <c r="H25" s="196" t="str">
        <f>IF('2a.  Simple Form Data Entry'!E58="","   ",'2a.  Simple Form Data Entry'!E58)</f>
        <v>36250 Ext LT Space Fac Rent/Lease Revenue</v>
      </c>
      <c r="I25" s="80">
        <f>'2a.  Simple Form Data Entry'!N58</f>
        <v>0</v>
      </c>
      <c r="J25" s="80">
        <f>'2a.  Simple Form Data Entry'!G58</f>
        <v>0</v>
      </c>
      <c r="K25" s="80">
        <f>'2a.  Simple Form Data Entry'!H58</f>
        <v>162668.5</v>
      </c>
      <c r="L25" s="80">
        <f>J25+K25</f>
        <v>162668.5</v>
      </c>
      <c r="M25" s="80">
        <f>'2a.  Simple Form Data Entry'!I58</f>
        <v>394471.11249999993</v>
      </c>
      <c r="N25" s="80">
        <f>'2a.  Simple Form Data Entry'!J58</f>
        <v>404332.89031249995</v>
      </c>
      <c r="O25" s="80">
        <f aca="true" t="shared" si="0" ref="O25:O31">M25+N25</f>
        <v>798804.0028124999</v>
      </c>
      <c r="P25" s="80">
        <f>'2a.  Simple Form Data Entry'!K58</f>
        <v>414441.2125703124</v>
      </c>
      <c r="Q25" s="80">
        <f>'2a.  Simple Form Data Entry'!L58</f>
        <v>424802.24288457015</v>
      </c>
      <c r="R25" s="80">
        <f aca="true" t="shared" si="1" ref="R25:R31">P25+Q25</f>
        <v>839243.4554548825</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162668.5</v>
      </c>
      <c r="L31" s="56">
        <f t="shared" si="2"/>
        <v>162668.5</v>
      </c>
      <c r="M31" s="56">
        <f t="shared" si="3"/>
        <v>394471.11249999993</v>
      </c>
      <c r="N31" s="56">
        <f t="shared" si="3"/>
        <v>404332.89031249995</v>
      </c>
      <c r="O31" s="56">
        <f t="shared" si="0"/>
        <v>798804.0028124999</v>
      </c>
      <c r="P31" s="56">
        <f aca="true" t="shared" si="4" ref="P31:Q31">SUM(P25:P30)</f>
        <v>414441.2125703124</v>
      </c>
      <c r="Q31" s="56">
        <f t="shared" si="4"/>
        <v>424802.24288457015</v>
      </c>
      <c r="R31" s="56">
        <f t="shared" si="1"/>
        <v>839243.4554548825</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145</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2015</v>
      </c>
      <c r="J34" s="95">
        <f>'2a.  Simple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15" t="str">
        <f>IF('2a.  Simple Form Data Entry'!E80="","   ",'2a.  Simple Form Data Entry'!E80)</f>
        <v xml:space="preserve">   </v>
      </c>
      <c r="B35" s="416"/>
      <c r="C35" s="417"/>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405" t="s">
        <v>55</v>
      </c>
      <c r="C39" s="406"/>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407" t="s">
        <v>56</v>
      </c>
      <c r="C40" s="408"/>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05" t="s">
        <v>57</v>
      </c>
      <c r="C41" s="406"/>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21" t="s">
        <v>26</v>
      </c>
      <c r="C42" s="422"/>
      <c r="D42" s="45"/>
      <c r="E42" s="45"/>
      <c r="F42" s="45"/>
      <c r="G42" s="45"/>
      <c r="H42" s="200"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8" t="str">
        <f>IF('2a.  Simple Form Data Entry'!E91="","   ",'2a.  Simple Form Data Entry'!E91)</f>
        <v xml:space="preserve">   </v>
      </c>
      <c r="B45" s="419"/>
      <c r="C45" s="420"/>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405" t="s">
        <v>55</v>
      </c>
      <c r="C49" s="406"/>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407" t="s">
        <v>56</v>
      </c>
      <c r="C50" s="408"/>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405" t="s">
        <v>57</v>
      </c>
      <c r="C51" s="406"/>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21" t="s">
        <v>26</v>
      </c>
      <c r="C52" s="422"/>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18" t="str">
        <f>IF('2a.  Simple Form Data Entry'!E102="","   ",'2a.  Simple Form Data Entry'!E102)</f>
        <v xml:space="preserve">   </v>
      </c>
      <c r="B55" s="419"/>
      <c r="C55" s="420"/>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405" t="s">
        <v>55</v>
      </c>
      <c r="C59" s="406"/>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407" t="s">
        <v>56</v>
      </c>
      <c r="C60" s="408"/>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405" t="s">
        <v>57</v>
      </c>
      <c r="C61" s="406"/>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21" t="s">
        <v>26</v>
      </c>
      <c r="C62" s="422"/>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18" t="str">
        <f>IF('2a.  Simple Form Data Entry'!E113="","   ",'2a.  Simple Form Data Entry'!E113)</f>
        <v xml:space="preserve">   </v>
      </c>
      <c r="B65" s="419"/>
      <c r="C65" s="420"/>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405" t="s">
        <v>55</v>
      </c>
      <c r="C69" s="406"/>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407" t="s">
        <v>56</v>
      </c>
      <c r="C70" s="408"/>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405" t="s">
        <v>57</v>
      </c>
      <c r="C71" s="406"/>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21" t="s">
        <v>26</v>
      </c>
      <c r="C72" s="422"/>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18" t="str">
        <f>IF('2a.  Simple Form Data Entry'!E124="","   ",'2a.  Simple Form Data Entry'!E124)</f>
        <v xml:space="preserve">   </v>
      </c>
      <c r="B75" s="419"/>
      <c r="C75" s="420"/>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405" t="s">
        <v>55</v>
      </c>
      <c r="C79" s="406"/>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407" t="s">
        <v>56</v>
      </c>
      <c r="C80" s="408"/>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405" t="s">
        <v>57</v>
      </c>
      <c r="C81" s="406"/>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21" t="s">
        <v>26</v>
      </c>
      <c r="C82" s="422"/>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18" t="str">
        <f>IF('2a.  Simple Form Data Entry'!E135="","   ",'2a.  Simple Form Data Entry'!E135)</f>
        <v xml:space="preserve">   </v>
      </c>
      <c r="B85" s="419"/>
      <c r="C85" s="420"/>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405" t="s">
        <v>55</v>
      </c>
      <c r="C89" s="406"/>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407" t="s">
        <v>56</v>
      </c>
      <c r="C90" s="408"/>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405" t="s">
        <v>57</v>
      </c>
      <c r="C91" s="406"/>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21" t="s">
        <v>26</v>
      </c>
      <c r="C92" s="422"/>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46" t="s">
        <v>15</v>
      </c>
      <c r="B97" s="446"/>
      <c r="C97" s="446"/>
      <c r="D97" s="446"/>
      <c r="E97" s="446"/>
      <c r="F97" s="446"/>
      <c r="G97" s="446"/>
      <c r="H97" s="446"/>
      <c r="I97" s="446"/>
      <c r="J97" s="446"/>
      <c r="K97" s="446"/>
      <c r="L97" s="446"/>
      <c r="M97" s="446"/>
      <c r="N97" s="446"/>
      <c r="O97" s="446"/>
      <c r="P97" s="446"/>
      <c r="Q97" s="446"/>
      <c r="R97" s="446"/>
      <c r="S97" s="446"/>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64" t="s">
        <v>18</v>
      </c>
      <c r="B101" s="465"/>
      <c r="C101" s="466"/>
      <c r="D101" s="430" t="s">
        <v>19</v>
      </c>
      <c r="E101" s="430" t="s">
        <v>5</v>
      </c>
      <c r="F101" s="423" t="s">
        <v>104</v>
      </c>
      <c r="G101" s="430" t="s">
        <v>11</v>
      </c>
      <c r="H101" s="441" t="s">
        <v>23</v>
      </c>
      <c r="I101" s="315"/>
      <c r="J101" s="190">
        <f>'2a.  Simple Form Data Entry'!G19</f>
        <v>2015</v>
      </c>
      <c r="K101" s="286">
        <f>'2a.  Simple Form Data Entry'!H155</f>
        <v>2016</v>
      </c>
      <c r="L101" s="425" t="str">
        <f>CONCATENATE(L24," Appropriation Change")</f>
        <v>2015 / 2016 Appropriation Change</v>
      </c>
      <c r="P101" s="42"/>
      <c r="Q101" s="314"/>
      <c r="R101" s="434" t="s">
        <v>135</v>
      </c>
      <c r="S101" s="435"/>
      <c r="T101" s="42"/>
    </row>
    <row r="102" spans="1:20" ht="27.75" customHeight="1" thickBot="1">
      <c r="A102" s="467"/>
      <c r="B102" s="468"/>
      <c r="C102" s="469"/>
      <c r="D102" s="431"/>
      <c r="E102" s="431"/>
      <c r="F102" s="424"/>
      <c r="G102" s="431"/>
      <c r="H102" s="442"/>
      <c r="I102" s="316"/>
      <c r="J102" s="191" t="s">
        <v>24</v>
      </c>
      <c r="K102" s="287" t="str">
        <f>'2a.  Simple Form Data Entry'!H156</f>
        <v>Allocation Change</v>
      </c>
      <c r="L102" s="426"/>
      <c r="P102" s="42"/>
      <c r="Q102" s="314"/>
      <c r="R102" s="436"/>
      <c r="S102" s="437"/>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7"/>
      <c r="J103" s="100">
        <f>'2a.  Simple Form Data Entry'!G157</f>
        <v>0</v>
      </c>
      <c r="K103" s="100">
        <f>'2a.  Simple Form Data Entry'!H157</f>
        <v>0</v>
      </c>
      <c r="L103" s="311">
        <f>J103+K103</f>
        <v>0</v>
      </c>
      <c r="P103" s="42"/>
      <c r="Q103" s="304"/>
      <c r="R103" s="432">
        <f>'2a.  Simple Form Data Entry'!J157</f>
        <v>0</v>
      </c>
      <c r="S103" s="433"/>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11">
        <f>'2a.  Simple Form Data Entry'!J158</f>
        <v>0</v>
      </c>
      <c r="S104" s="412"/>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11">
        <f>'2a.  Simple Form Data Entry'!J159</f>
        <v>0</v>
      </c>
      <c r="S105" s="412"/>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11">
        <f>'2a.  Simple Form Data Entry'!J160</f>
        <v>0</v>
      </c>
      <c r="S106" s="412"/>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11">
        <f>'2a.  Simple Form Data Entry'!J161</f>
        <v>0</v>
      </c>
      <c r="S107" s="412"/>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11">
        <f>'2a.  Simple Form Data Entry'!J162</f>
        <v>0</v>
      </c>
      <c r="S108" s="412"/>
      <c r="T108" s="42"/>
    </row>
    <row r="109" spans="1:20" ht="14.25" thickBot="1">
      <c r="A109" s="6"/>
      <c r="B109" s="7"/>
      <c r="C109" s="291" t="s">
        <v>4</v>
      </c>
      <c r="D109" s="43"/>
      <c r="E109" s="43"/>
      <c r="F109" s="43"/>
      <c r="G109" s="43"/>
      <c r="H109" s="207"/>
      <c r="I109" s="318"/>
      <c r="J109" s="66">
        <f>SUM(J103:J108)</f>
        <v>0</v>
      </c>
      <c r="K109" s="66">
        <f>SUM(K103:K108)</f>
        <v>0</v>
      </c>
      <c r="L109" s="312">
        <f t="shared" si="25"/>
        <v>0</v>
      </c>
      <c r="P109" s="42"/>
      <c r="Q109" s="305"/>
      <c r="R109" s="413">
        <f>SUM(R103:S107)</f>
        <v>0</v>
      </c>
      <c r="S109" s="414"/>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140</v>
      </c>
      <c r="B112" s="443" t="str">
        <f>IF('2a.  Simple Form Data Entry'!G39="Y","See note 5 below.",'2a.  Simple Form Data Entry'!D43)</f>
        <v>An NPV analysis was not performed because the tenant's use is consistent with the KCIA layout plan and it was determined that this is the highest and best use of the parcel.</v>
      </c>
      <c r="C112" s="443"/>
      <c r="D112" s="443"/>
      <c r="E112" s="443"/>
      <c r="F112" s="443"/>
      <c r="G112" s="443"/>
      <c r="H112" s="443"/>
      <c r="I112" s="443"/>
      <c r="J112" s="443"/>
      <c r="K112" s="443"/>
      <c r="L112" s="443"/>
      <c r="M112" s="443"/>
      <c r="N112" s="443"/>
      <c r="O112" s="443"/>
      <c r="P112" s="443"/>
      <c r="Q112" s="443"/>
      <c r="R112" s="443"/>
      <c r="S112" s="443"/>
      <c r="T112" s="5"/>
    </row>
    <row r="113" spans="1:20" ht="13.5">
      <c r="A113" s="68" t="s">
        <v>112</v>
      </c>
      <c r="B113" s="438" t="s">
        <v>148</v>
      </c>
      <c r="C113" s="438"/>
      <c r="D113" s="438"/>
      <c r="E113" s="438"/>
      <c r="F113" s="438"/>
      <c r="G113" s="438"/>
      <c r="H113" s="438"/>
      <c r="I113" s="438"/>
      <c r="J113" s="438"/>
      <c r="K113" s="438"/>
      <c r="L113" s="438"/>
      <c r="M113" s="438"/>
      <c r="N113" s="438"/>
      <c r="O113" s="438"/>
      <c r="P113" s="438"/>
      <c r="Q113" s="438"/>
      <c r="R113" s="438"/>
      <c r="S113" s="438"/>
      <c r="T113" s="5"/>
    </row>
    <row r="114" spans="1:20" ht="15" customHeight="1">
      <c r="A114" s="69" t="s">
        <v>52</v>
      </c>
      <c r="B114" s="439" t="s">
        <v>116</v>
      </c>
      <c r="C114" s="439"/>
      <c r="D114" s="439"/>
      <c r="E114" s="439"/>
      <c r="F114" s="439"/>
      <c r="G114" s="439"/>
      <c r="H114" s="439"/>
      <c r="I114" s="439"/>
      <c r="J114" s="439"/>
      <c r="K114" s="439"/>
      <c r="L114" s="439"/>
      <c r="M114" s="439"/>
      <c r="N114" s="439"/>
      <c r="O114" s="439"/>
      <c r="P114" s="439"/>
      <c r="Q114" s="439"/>
      <c r="R114" s="439"/>
      <c r="S114" s="439"/>
      <c r="T114" s="5"/>
    </row>
    <row r="115" spans="1:20" ht="13.5">
      <c r="A115" s="69" t="s">
        <v>113</v>
      </c>
      <c r="B115" s="44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40"/>
      <c r="D115" s="440"/>
      <c r="E115" s="440"/>
      <c r="F115" s="440"/>
      <c r="G115" s="440"/>
      <c r="H115" s="440"/>
      <c r="I115" s="440"/>
      <c r="J115" s="440"/>
      <c r="K115" s="440"/>
      <c r="L115" s="440"/>
      <c r="M115" s="440"/>
      <c r="N115" s="440"/>
      <c r="O115" s="440"/>
      <c r="P115" s="440"/>
      <c r="Q115" s="440"/>
      <c r="R115" s="440"/>
      <c r="S115" s="440"/>
      <c r="T115" s="5"/>
    </row>
    <row r="116" spans="1:20" ht="13.5" customHeight="1">
      <c r="A116" s="67" t="s">
        <v>114</v>
      </c>
      <c r="B116" s="429"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when lease commences</v>
      </c>
      <c r="C116" s="429"/>
      <c r="D116" s="429"/>
      <c r="E116" s="429"/>
      <c r="F116" s="429"/>
      <c r="G116" s="429"/>
      <c r="H116" s="429"/>
      <c r="I116" s="429"/>
      <c r="J116" s="429"/>
      <c r="K116" s="429"/>
      <c r="L116" s="429"/>
      <c r="M116" s="429"/>
      <c r="N116" s="429"/>
      <c r="O116" s="429"/>
      <c r="P116" s="429"/>
      <c r="Q116" s="429"/>
      <c r="R116" s="429"/>
      <c r="S116" s="429"/>
      <c r="T116" s="5"/>
    </row>
    <row r="117" spans="1:20" ht="16.5" customHeight="1">
      <c r="A117" s="67" t="s">
        <v>118</v>
      </c>
      <c r="B117" s="428" t="s">
        <v>111</v>
      </c>
      <c r="C117" s="428"/>
      <c r="D117" s="428"/>
      <c r="E117" s="428"/>
      <c r="F117" s="428"/>
      <c r="G117" s="428"/>
      <c r="H117" s="428"/>
      <c r="I117" s="428"/>
      <c r="J117" s="428"/>
      <c r="K117" s="428"/>
      <c r="L117" s="428"/>
      <c r="M117" s="428"/>
      <c r="N117" s="428"/>
      <c r="O117" s="428"/>
      <c r="P117" s="428"/>
      <c r="Q117" s="428"/>
      <c r="R117" s="428"/>
      <c r="S117" s="428"/>
      <c r="T117" s="5"/>
    </row>
    <row r="118" spans="1:19" ht="14.25" customHeight="1">
      <c r="A118" s="67"/>
      <c r="B118" s="427" t="str">
        <f>'2a.  Simple Form Data Entry'!C174</f>
        <v>-  Initial base rent is $1.90/sf/year with 2.5% annual increases on anniversary of commencement date.  Rate is adjusted every 5th year based on fair market value appraisal</v>
      </c>
      <c r="C118" s="427"/>
      <c r="D118" s="427"/>
      <c r="E118" s="427"/>
      <c r="F118" s="427"/>
      <c r="G118" s="427"/>
      <c r="H118" s="427"/>
      <c r="I118" s="427"/>
      <c r="J118" s="427"/>
      <c r="K118" s="427"/>
      <c r="L118" s="427"/>
      <c r="M118" s="427"/>
      <c r="N118" s="427"/>
      <c r="O118" s="427"/>
      <c r="P118" s="427"/>
      <c r="Q118" s="427"/>
      <c r="R118" s="427"/>
      <c r="S118" s="427"/>
    </row>
    <row r="119" spans="1:19" ht="13.5">
      <c r="A119" s="67"/>
      <c r="B119" s="427" t="str">
        <f>'2a.  Simple Form Data Entry'!C175</f>
        <v>-  Tenant will pay for and demolish existing facilities and construct improvements valued at a minimum of $8M.</v>
      </c>
      <c r="C119" s="427"/>
      <c r="D119" s="427"/>
      <c r="E119" s="427"/>
      <c r="F119" s="427"/>
      <c r="G119" s="427"/>
      <c r="H119" s="427"/>
      <c r="I119" s="427"/>
      <c r="J119" s="427"/>
      <c r="K119" s="427"/>
      <c r="L119" s="427"/>
      <c r="M119" s="427"/>
      <c r="N119" s="427"/>
      <c r="O119" s="427"/>
      <c r="P119" s="427"/>
      <c r="Q119" s="427"/>
      <c r="R119" s="427"/>
      <c r="S119" s="427"/>
    </row>
    <row r="120" spans="1:19" ht="12.75" customHeight="1">
      <c r="A120" s="67"/>
      <c r="B120" s="427" t="str">
        <f>'2a.  Simple Form Data Entry'!C176</f>
        <v xml:space="preserve">- </v>
      </c>
      <c r="C120" s="427"/>
      <c r="D120" s="427"/>
      <c r="E120" s="427"/>
      <c r="F120" s="427"/>
      <c r="G120" s="427"/>
      <c r="H120" s="427"/>
      <c r="I120" s="427"/>
      <c r="J120" s="427"/>
      <c r="K120" s="427"/>
      <c r="L120" s="427"/>
      <c r="M120" s="427"/>
      <c r="N120" s="427"/>
      <c r="O120" s="427"/>
      <c r="P120" s="427"/>
      <c r="Q120" s="427"/>
      <c r="R120" s="427"/>
      <c r="S120" s="427"/>
    </row>
    <row r="121" spans="1:19" ht="15" customHeight="1">
      <c r="A121" s="67"/>
      <c r="B121" s="427" t="str">
        <f>'2a.  Simple Form Data Entry'!C177</f>
        <v xml:space="preserve">- </v>
      </c>
      <c r="C121" s="427"/>
      <c r="D121" s="427"/>
      <c r="E121" s="427"/>
      <c r="F121" s="427"/>
      <c r="G121" s="427"/>
      <c r="H121" s="427"/>
      <c r="I121" s="427"/>
      <c r="J121" s="427"/>
      <c r="K121" s="427"/>
      <c r="L121" s="427"/>
      <c r="M121" s="427"/>
      <c r="N121" s="427"/>
      <c r="O121" s="427"/>
      <c r="P121" s="427"/>
      <c r="Q121" s="427"/>
      <c r="R121" s="427"/>
      <c r="S121" s="427"/>
    </row>
    <row r="122" spans="1:20" ht="13.5">
      <c r="A122" s="67"/>
      <c r="B122" s="427"/>
      <c r="C122" s="427"/>
      <c r="D122" s="427"/>
      <c r="E122" s="427"/>
      <c r="F122" s="427"/>
      <c r="G122" s="427"/>
      <c r="H122" s="427"/>
      <c r="I122" s="427"/>
      <c r="J122" s="427"/>
      <c r="K122" s="427"/>
      <c r="L122" s="427"/>
      <c r="M122" s="427"/>
      <c r="N122" s="427"/>
      <c r="O122" s="427"/>
      <c r="P122" s="427"/>
      <c r="Q122" s="427"/>
      <c r="R122" s="427"/>
      <c r="S122" s="427"/>
      <c r="T122" s="5"/>
    </row>
    <row r="123" spans="1:19" ht="13.5">
      <c r="A123" s="67"/>
      <c r="B123" s="427"/>
      <c r="C123" s="427"/>
      <c r="D123" s="427"/>
      <c r="E123" s="427"/>
      <c r="F123" s="427"/>
      <c r="G123" s="427"/>
      <c r="H123" s="427"/>
      <c r="I123" s="427"/>
      <c r="J123" s="427"/>
      <c r="K123" s="427"/>
      <c r="L123" s="427"/>
      <c r="M123" s="427"/>
      <c r="N123" s="427"/>
      <c r="O123" s="427"/>
      <c r="P123" s="427"/>
      <c r="Q123" s="427"/>
      <c r="R123" s="427"/>
      <c r="S123" s="427"/>
    </row>
    <row r="124" spans="1:19" ht="13.5">
      <c r="A124" t="str">
        <f>IF('2a.  Simple Form Data Entry'!C180=""," ","6.")</f>
        <v xml:space="preserve"> </v>
      </c>
      <c r="B124" s="427"/>
      <c r="C124" s="427"/>
      <c r="D124" s="427"/>
      <c r="E124" s="427"/>
      <c r="F124" s="427"/>
      <c r="G124" s="427"/>
      <c r="H124" s="427"/>
      <c r="I124" s="427"/>
      <c r="J124" s="427"/>
      <c r="K124" s="427"/>
      <c r="L124" s="427"/>
      <c r="M124" s="427"/>
      <c r="N124" s="427"/>
      <c r="O124" s="427"/>
      <c r="P124" s="427"/>
      <c r="Q124" s="427"/>
      <c r="R124" s="427"/>
      <c r="S124" s="427"/>
    </row>
    <row r="125" spans="1:19" ht="13.5">
      <c r="A125" s="69"/>
      <c r="B125" s="427"/>
      <c r="C125" s="427"/>
      <c r="D125" s="427"/>
      <c r="E125" s="427"/>
      <c r="F125" s="427"/>
      <c r="G125" s="427"/>
      <c r="H125" s="427"/>
      <c r="I125" s="427"/>
      <c r="J125" s="427"/>
      <c r="K125" s="427"/>
      <c r="L125" s="427"/>
      <c r="M125" s="427"/>
      <c r="N125" s="427"/>
      <c r="O125" s="427"/>
      <c r="P125" s="427"/>
      <c r="Q125" s="427"/>
      <c r="R125" s="427"/>
      <c r="S125" s="427"/>
    </row>
    <row r="126" spans="1:19" ht="13.5">
      <c r="A126" s="69"/>
      <c r="B126" s="427"/>
      <c r="C126" s="427"/>
      <c r="D126" s="427"/>
      <c r="E126" s="427"/>
      <c r="F126" s="427"/>
      <c r="G126" s="427"/>
      <c r="H126" s="427"/>
      <c r="I126" s="427"/>
      <c r="J126" s="427"/>
      <c r="K126" s="427"/>
      <c r="L126" s="427"/>
      <c r="M126" s="427"/>
      <c r="N126" s="427"/>
      <c r="O126" s="427"/>
      <c r="P126" s="427"/>
      <c r="Q126" s="427"/>
      <c r="R126" s="427"/>
      <c r="S126" s="427"/>
    </row>
    <row r="127" spans="1:6" ht="13.5">
      <c r="A127" s="69"/>
      <c r="D127" s="53"/>
      <c r="E127" s="49"/>
      <c r="F127" s="49"/>
    </row>
    <row r="128" spans="4:6" ht="12.75">
      <c r="D128" s="53"/>
      <c r="E128" s="49"/>
      <c r="F128" s="49"/>
    </row>
    <row r="129" spans="3:6" ht="12.75">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C10:S11"/>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H21" sqref="H21"/>
    </sheetView>
  </sheetViews>
  <sheetFormatPr defaultColWidth="9.140625" defaultRowHeight="12.75"/>
  <cols>
    <col min="1" max="1" width="15.28125" style="0" customWidth="1"/>
    <col min="2" max="2" width="12.28125" style="0" bestFit="1" customWidth="1"/>
    <col min="3" max="5" width="11.28125" style="0" bestFit="1" customWidth="1"/>
    <col min="6" max="6" width="14.00390625" style="0" customWidth="1"/>
  </cols>
  <sheetData>
    <row r="1" ht="12.75">
      <c r="A1" s="340" t="s">
        <v>180</v>
      </c>
    </row>
    <row r="3" spans="1:2" ht="12.75">
      <c r="A3" s="49" t="s">
        <v>173</v>
      </c>
      <c r="B3" s="343">
        <v>42583</v>
      </c>
    </row>
    <row r="4" spans="1:2" ht="12.75">
      <c r="A4" t="s">
        <v>166</v>
      </c>
      <c r="B4" s="337" t="s">
        <v>160</v>
      </c>
    </row>
    <row r="5" spans="1:2" ht="12.75">
      <c r="A5" t="s">
        <v>163</v>
      </c>
      <c r="B5" s="336">
        <v>205476</v>
      </c>
    </row>
    <row r="6" ht="12.75">
      <c r="A6" t="s">
        <v>165</v>
      </c>
    </row>
    <row r="7" ht="12.75">
      <c r="A7" s="49" t="s">
        <v>174</v>
      </c>
    </row>
    <row r="8" ht="12.75">
      <c r="A8" s="49"/>
    </row>
    <row r="9" spans="2:6" ht="12.75">
      <c r="B9" s="338" t="s">
        <v>167</v>
      </c>
      <c r="C9" s="338" t="s">
        <v>168</v>
      </c>
      <c r="D9" s="338" t="s">
        <v>169</v>
      </c>
      <c r="E9" s="338" t="s">
        <v>170</v>
      </c>
      <c r="F9" s="342" t="s">
        <v>171</v>
      </c>
    </row>
    <row r="10" spans="1:7" ht="12.75">
      <c r="A10" t="s">
        <v>164</v>
      </c>
      <c r="B10" s="335">
        <v>1.9</v>
      </c>
      <c r="C10" s="335">
        <f>+B10*1.025</f>
        <v>1.9474999999999998</v>
      </c>
      <c r="D10" s="335">
        <f aca="true" t="shared" si="0" ref="D10:F10">+C10*1.025</f>
        <v>1.9961874999999996</v>
      </c>
      <c r="E10" s="335">
        <f t="shared" si="0"/>
        <v>2.0460921874999993</v>
      </c>
      <c r="F10" s="335">
        <f t="shared" si="0"/>
        <v>2.097244492187499</v>
      </c>
      <c r="G10" s="335"/>
    </row>
    <row r="11" spans="2:7" ht="12.75">
      <c r="B11" s="335"/>
      <c r="C11" s="335"/>
      <c r="D11" s="335"/>
      <c r="E11" s="335"/>
      <c r="F11" s="335"/>
      <c r="G11" s="335"/>
    </row>
    <row r="12" spans="2:6" ht="12.75">
      <c r="B12" s="338">
        <v>2016</v>
      </c>
      <c r="C12" s="338">
        <v>2017</v>
      </c>
      <c r="D12" s="338">
        <v>2018</v>
      </c>
      <c r="E12" s="338">
        <v>2019</v>
      </c>
      <c r="F12" s="338">
        <v>2020</v>
      </c>
    </row>
    <row r="13" spans="1:7" ht="12.75">
      <c r="A13" t="s">
        <v>172</v>
      </c>
      <c r="B13" s="339">
        <f>+$B$5*B10/12*5</f>
        <v>162668.5</v>
      </c>
      <c r="C13" s="336">
        <f>+$B$5*B10/12*7+$B$5*C10/12*5</f>
        <v>394471.11249999993</v>
      </c>
      <c r="D13" s="336">
        <f aca="true" t="shared" si="1" ref="D13:F13">+$B$5*C10/12*7+$B$5*D10/12*5</f>
        <v>404332.89031249995</v>
      </c>
      <c r="E13" s="336">
        <f t="shared" si="1"/>
        <v>414441.2125703124</v>
      </c>
      <c r="F13" s="336">
        <f t="shared" si="1"/>
        <v>424802.24288457015</v>
      </c>
      <c r="G13" s="341"/>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1">
      <selection activeCell="G39" sqref="G39"/>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6" t="s">
        <v>126</v>
      </c>
      <c r="D2" s="366"/>
      <c r="E2" s="366"/>
      <c r="F2" s="366"/>
      <c r="G2" s="366"/>
      <c r="H2" s="366"/>
      <c r="I2" s="366"/>
      <c r="J2" s="366"/>
      <c r="K2" s="366"/>
      <c r="L2" s="366"/>
      <c r="M2" s="366"/>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149</v>
      </c>
      <c r="D10" s="235"/>
      <c r="E10" s="235"/>
      <c r="F10" s="235"/>
      <c r="G10" s="138"/>
      <c r="H10" s="139"/>
      <c r="I10" s="139"/>
      <c r="J10" s="139"/>
      <c r="K10" s="139"/>
      <c r="L10" s="139"/>
      <c r="M10" s="140"/>
      <c r="N10" s="116"/>
      <c r="O10" s="211"/>
    </row>
    <row r="11" spans="2:15" ht="15" thickBot="1">
      <c r="B11" s="210"/>
      <c r="C11" s="237" t="s">
        <v>0</v>
      </c>
      <c r="D11" s="378" t="s">
        <v>76</v>
      </c>
      <c r="E11" s="378"/>
      <c r="F11" s="379"/>
      <c r="G11" s="138"/>
      <c r="H11" s="139"/>
      <c r="I11" s="139"/>
      <c r="J11" s="139"/>
      <c r="K11" s="139"/>
      <c r="L11" s="139"/>
      <c r="M11" s="140"/>
      <c r="N11" s="116"/>
      <c r="O11" s="212"/>
    </row>
    <row r="12" spans="2:15" ht="15" thickBot="1">
      <c r="B12" s="210"/>
      <c r="C12" s="238" t="s">
        <v>1</v>
      </c>
      <c r="D12" s="380" t="s">
        <v>75</v>
      </c>
      <c r="E12" s="380"/>
      <c r="F12" s="381"/>
      <c r="G12" s="138"/>
      <c r="H12" s="139"/>
      <c r="I12" s="139"/>
      <c r="J12" s="139"/>
      <c r="K12" s="139"/>
      <c r="L12" s="139"/>
      <c r="M12" s="140"/>
      <c r="N12" s="116"/>
      <c r="O12" s="213"/>
    </row>
    <row r="13" spans="2:15" ht="15" thickBot="1">
      <c r="B13" s="210"/>
      <c r="C13" s="238" t="s">
        <v>10</v>
      </c>
      <c r="D13" s="380" t="s">
        <v>74</v>
      </c>
      <c r="E13" s="380"/>
      <c r="F13" s="381"/>
      <c r="G13" s="138"/>
      <c r="H13" s="139"/>
      <c r="I13" s="139"/>
      <c r="J13" s="139"/>
      <c r="K13" s="139"/>
      <c r="L13" s="139"/>
      <c r="M13" s="140"/>
      <c r="N13" s="116"/>
      <c r="O13" s="214"/>
    </row>
    <row r="14" spans="2:15" ht="15" thickBot="1">
      <c r="B14" s="210"/>
      <c r="C14" s="238" t="s">
        <v>9</v>
      </c>
      <c r="D14" s="382" t="s">
        <v>73</v>
      </c>
      <c r="E14" s="380"/>
      <c r="F14" s="381"/>
      <c r="G14" s="138"/>
      <c r="H14" s="139"/>
      <c r="I14" s="139"/>
      <c r="J14" s="139"/>
      <c r="K14" s="139"/>
      <c r="L14" s="139"/>
      <c r="M14" s="140"/>
      <c r="N14" s="116"/>
      <c r="O14" s="213"/>
    </row>
    <row r="15" spans="2:15" ht="15" thickBot="1">
      <c r="B15" s="210"/>
      <c r="C15" s="239" t="s">
        <v>2</v>
      </c>
      <c r="D15" s="380" t="s">
        <v>72</v>
      </c>
      <c r="E15" s="380"/>
      <c r="F15" s="381"/>
      <c r="G15" s="334"/>
      <c r="H15" s="139"/>
      <c r="I15" s="139"/>
      <c r="J15" s="139"/>
      <c r="K15" s="139"/>
      <c r="L15" s="139"/>
      <c r="M15" s="140"/>
      <c r="N15" s="116"/>
      <c r="O15" s="214"/>
    </row>
    <row r="16" spans="2:15" ht="17.25" customHeight="1" thickBot="1">
      <c r="B16" s="210"/>
      <c r="C16" s="239" t="s">
        <v>8</v>
      </c>
      <c r="D16" s="380" t="s">
        <v>103</v>
      </c>
      <c r="E16" s="380"/>
      <c r="F16" s="240"/>
      <c r="G16" s="187"/>
      <c r="H16" s="117"/>
      <c r="I16" s="117"/>
      <c r="J16" s="118"/>
      <c r="K16" s="118"/>
      <c r="L16" s="118"/>
      <c r="M16" s="118"/>
      <c r="N16" s="118"/>
      <c r="O16" s="214"/>
    </row>
    <row r="17" spans="2:15" ht="15" customHeight="1" thickBot="1">
      <c r="B17" s="210"/>
      <c r="C17" s="241" t="s">
        <v>16</v>
      </c>
      <c r="D17" s="380" t="s">
        <v>69</v>
      </c>
      <c r="E17" s="380"/>
      <c r="F17" s="381"/>
      <c r="G17" s="141"/>
      <c r="H17" s="117"/>
      <c r="I17" s="117"/>
      <c r="J17" s="118"/>
      <c r="K17" s="118"/>
      <c r="L17" s="118"/>
      <c r="M17" s="118"/>
      <c r="N17" s="118"/>
      <c r="O17" s="211"/>
    </row>
    <row r="18" spans="2:15" ht="15" thickBot="1">
      <c r="B18" s="210"/>
      <c r="C18" s="242" t="s">
        <v>27</v>
      </c>
      <c r="D18" s="378" t="s">
        <v>70</v>
      </c>
      <c r="E18" s="378"/>
      <c r="F18" s="379"/>
      <c r="G18" s="142"/>
      <c r="H18" s="117"/>
      <c r="I18" s="117"/>
      <c r="J18" s="118"/>
      <c r="K18" s="118"/>
      <c r="L18" s="118"/>
      <c r="M18" s="118"/>
      <c r="N18" s="118"/>
      <c r="O18" s="211"/>
    </row>
    <row r="19" spans="2:16" ht="15" customHeight="1" thickBot="1">
      <c r="B19" s="210"/>
      <c r="C19" s="242" t="s">
        <v>38</v>
      </c>
      <c r="D19" s="378" t="s">
        <v>137</v>
      </c>
      <c r="E19" s="378"/>
      <c r="F19" s="379"/>
      <c r="G19" s="188">
        <v>2015</v>
      </c>
      <c r="H19" s="117"/>
      <c r="I19" s="117"/>
      <c r="J19" s="118"/>
      <c r="K19" s="118"/>
      <c r="L19" s="118"/>
      <c r="M19" s="118"/>
      <c r="N19" s="118"/>
      <c r="O19" s="211"/>
      <c r="P19" s="215"/>
    </row>
    <row r="20" spans="2:15" ht="29.25" thickBot="1">
      <c r="B20" s="210"/>
      <c r="C20" s="243"/>
      <c r="D20" s="244"/>
      <c r="E20" s="244"/>
      <c r="F20" s="244"/>
      <c r="G20" s="370" t="s">
        <v>34</v>
      </c>
      <c r="H20" s="370"/>
      <c r="I20" s="370"/>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6" t="s">
        <v>125</v>
      </c>
      <c r="D36" s="376"/>
      <c r="E36" s="376"/>
      <c r="F36" s="376"/>
      <c r="G36" s="376"/>
      <c r="H36" s="376"/>
      <c r="I36" s="376"/>
      <c r="J36" s="376"/>
      <c r="K36" s="376"/>
      <c r="L36" s="376"/>
      <c r="M36" s="376"/>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141</v>
      </c>
      <c r="D39" s="396" t="s">
        <v>142</v>
      </c>
      <c r="E39" s="396"/>
      <c r="F39" s="396"/>
      <c r="G39" s="195" t="s">
        <v>44</v>
      </c>
      <c r="H39" s="119"/>
      <c r="I39" s="119"/>
      <c r="J39" s="121"/>
      <c r="K39" s="121"/>
      <c r="L39" s="121"/>
      <c r="M39" s="121"/>
      <c r="N39" s="121"/>
      <c r="O39" s="211"/>
    </row>
    <row r="40" spans="2:15" ht="28.5" customHeight="1" thickBot="1">
      <c r="B40" s="210"/>
      <c r="C40" s="249" t="s">
        <v>36</v>
      </c>
      <c r="D40" s="386" t="s">
        <v>77</v>
      </c>
      <c r="E40" s="386"/>
      <c r="F40" s="387"/>
      <c r="G40" s="297"/>
      <c r="H40" s="119"/>
      <c r="I40" s="119"/>
      <c r="J40" s="121"/>
      <c r="K40" s="121"/>
      <c r="L40" s="121"/>
      <c r="M40" s="121"/>
      <c r="N40" s="121"/>
      <c r="O40" s="211"/>
    </row>
    <row r="41" spans="2:15" ht="27" customHeight="1" thickBot="1">
      <c r="B41" s="210"/>
      <c r="C41" s="249" t="s">
        <v>37</v>
      </c>
      <c r="D41" s="386" t="s">
        <v>78</v>
      </c>
      <c r="E41" s="386"/>
      <c r="F41" s="387"/>
      <c r="G41" s="297"/>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90" t="s">
        <v>134</v>
      </c>
      <c r="E43" s="391"/>
      <c r="F43" s="391"/>
      <c r="G43" s="391"/>
      <c r="H43" s="391"/>
      <c r="I43" s="39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93" t="s">
        <v>99</v>
      </c>
      <c r="D48" s="393"/>
      <c r="E48" s="393"/>
      <c r="F48" s="393"/>
      <c r="G48" s="393"/>
      <c r="H48" s="393"/>
      <c r="I48" s="393"/>
      <c r="J48" s="393"/>
      <c r="K48" s="393"/>
      <c r="L48" s="393"/>
      <c r="M48" s="39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7" t="s">
        <v>20</v>
      </c>
      <c r="F57" s="377"/>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88"/>
      <c r="F58" s="389"/>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94" t="s">
        <v>84</v>
      </c>
      <c r="D68" s="395"/>
      <c r="E68" s="395"/>
      <c r="F68" s="395"/>
      <c r="G68" s="395"/>
      <c r="H68" s="395"/>
      <c r="I68" s="395"/>
      <c r="J68" s="395"/>
      <c r="K68" s="395"/>
      <c r="L68" s="395"/>
      <c r="M68" s="39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7"/>
      <c r="D69" s="367"/>
      <c r="E69" s="367"/>
      <c r="F69" s="367"/>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6" t="s">
        <v>85</v>
      </c>
      <c r="F71" s="386"/>
      <c r="G71" s="386"/>
      <c r="H71" s="386"/>
      <c r="I71" s="386"/>
      <c r="J71" s="386"/>
      <c r="K71" s="386"/>
      <c r="L71" s="386"/>
      <c r="M71" s="386"/>
      <c r="N71" s="180"/>
      <c r="O71" s="211"/>
    </row>
    <row r="72" spans="2:15" ht="13.5" customHeight="1">
      <c r="B72" s="210"/>
      <c r="C72" s="268" t="s">
        <v>25</v>
      </c>
      <c r="D72" s="269"/>
      <c r="E72" s="371" t="s">
        <v>86</v>
      </c>
      <c r="F72" s="371"/>
      <c r="G72" s="371"/>
      <c r="H72" s="371"/>
      <c r="I72" s="371"/>
      <c r="J72" s="371"/>
      <c r="K72" s="371"/>
      <c r="L72" s="371"/>
      <c r="M72" s="371"/>
      <c r="N72" s="181"/>
      <c r="O72" s="211"/>
    </row>
    <row r="73" spans="2:15" ht="14.25">
      <c r="B73" s="210"/>
      <c r="C73" s="268" t="s">
        <v>53</v>
      </c>
      <c r="D73" s="269"/>
      <c r="E73" s="371" t="s">
        <v>87</v>
      </c>
      <c r="F73" s="351"/>
      <c r="G73" s="351"/>
      <c r="H73" s="351"/>
      <c r="I73" s="351"/>
      <c r="J73" s="351"/>
      <c r="K73" s="351"/>
      <c r="L73" s="351"/>
      <c r="M73" s="351"/>
      <c r="N73" s="179"/>
      <c r="O73" s="211"/>
    </row>
    <row r="74" spans="2:15" ht="14.25">
      <c r="B74" s="210"/>
      <c r="C74" s="384" t="s">
        <v>55</v>
      </c>
      <c r="D74" s="384"/>
      <c r="E74" s="371" t="s">
        <v>88</v>
      </c>
      <c r="F74" s="351"/>
      <c r="G74" s="351"/>
      <c r="H74" s="351"/>
      <c r="I74" s="351"/>
      <c r="J74" s="351"/>
      <c r="K74" s="351"/>
      <c r="L74" s="351"/>
      <c r="M74" s="351"/>
      <c r="N74" s="179"/>
      <c r="O74" s="211"/>
    </row>
    <row r="75" spans="2:15" ht="14.25" customHeight="1">
      <c r="B75" s="210"/>
      <c r="C75" s="383" t="s">
        <v>56</v>
      </c>
      <c r="D75" s="383"/>
      <c r="E75" s="371" t="s">
        <v>89</v>
      </c>
      <c r="F75" s="371"/>
      <c r="G75" s="371"/>
      <c r="H75" s="371"/>
      <c r="I75" s="371"/>
      <c r="J75" s="371"/>
      <c r="K75" s="371"/>
      <c r="L75" s="371"/>
      <c r="M75" s="371"/>
      <c r="N75" s="181"/>
      <c r="O75" s="211"/>
    </row>
    <row r="76" spans="2:15" ht="14.25">
      <c r="B76" s="210"/>
      <c r="C76" s="384" t="s">
        <v>57</v>
      </c>
      <c r="D76" s="384"/>
      <c r="E76" s="371"/>
      <c r="F76" s="351"/>
      <c r="G76" s="351"/>
      <c r="H76" s="351"/>
      <c r="I76" s="351"/>
      <c r="J76" s="351"/>
      <c r="K76" s="351"/>
      <c r="L76" s="351"/>
      <c r="M76" s="351"/>
      <c r="N76" s="179"/>
      <c r="O76" s="211"/>
    </row>
    <row r="77" spans="2:15" ht="15" customHeight="1">
      <c r="B77" s="210"/>
      <c r="C77" s="385" t="s">
        <v>26</v>
      </c>
      <c r="D77" s="385"/>
      <c r="E77" s="371" t="s">
        <v>90</v>
      </c>
      <c r="F77" s="351"/>
      <c r="G77" s="351"/>
      <c r="H77" s="351"/>
      <c r="I77" s="351"/>
      <c r="J77" s="351"/>
      <c r="K77" s="351"/>
      <c r="L77" s="351"/>
      <c r="M77" s="351"/>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57" t="s">
        <v>40</v>
      </c>
      <c r="D81" s="357"/>
      <c r="E81" s="358" t="s">
        <v>22</v>
      </c>
      <c r="F81" s="35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8" t="s">
        <v>55</v>
      </c>
      <c r="D85" s="369"/>
      <c r="E85" s="153"/>
      <c r="F85" s="154"/>
      <c r="G85" s="155"/>
      <c r="H85" s="151"/>
      <c r="I85" s="152"/>
      <c r="J85" s="151"/>
      <c r="K85" s="151"/>
      <c r="L85" s="151"/>
      <c r="M85" s="151"/>
      <c r="N85" s="193"/>
      <c r="O85" s="211"/>
    </row>
    <row r="86" spans="2:15" ht="15" customHeight="1" thickBot="1">
      <c r="B86" s="210"/>
      <c r="C86" s="372" t="s">
        <v>56</v>
      </c>
      <c r="D86" s="373"/>
      <c r="E86" s="153"/>
      <c r="F86" s="154"/>
      <c r="G86" s="155"/>
      <c r="H86" s="151"/>
      <c r="I86" s="152"/>
      <c r="J86" s="151"/>
      <c r="K86" s="151"/>
      <c r="L86" s="151"/>
      <c r="M86" s="151"/>
      <c r="N86" s="193"/>
      <c r="O86" s="211"/>
    </row>
    <row r="87" spans="2:15" ht="14.25" customHeight="1" thickBot="1">
      <c r="B87" s="210"/>
      <c r="C87" s="368" t="s">
        <v>57</v>
      </c>
      <c r="D87" s="369"/>
      <c r="E87" s="153"/>
      <c r="F87" s="154"/>
      <c r="G87" s="155"/>
      <c r="H87" s="151"/>
      <c r="I87" s="152"/>
      <c r="J87" s="151"/>
      <c r="K87" s="151"/>
      <c r="L87" s="151"/>
      <c r="M87" s="151"/>
      <c r="N87" s="193"/>
      <c r="O87" s="211"/>
    </row>
    <row r="88" spans="2:15" ht="15" thickBot="1">
      <c r="B88" s="210"/>
      <c r="C88" s="374" t="s">
        <v>26</v>
      </c>
      <c r="D88" s="375"/>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7" t="s">
        <v>40</v>
      </c>
      <c r="D92" s="357"/>
      <c r="E92" s="358" t="s">
        <v>22</v>
      </c>
      <c r="F92" s="35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8" t="s">
        <v>55</v>
      </c>
      <c r="D96" s="369"/>
      <c r="E96" s="153"/>
      <c r="F96" s="154"/>
      <c r="G96" s="155"/>
      <c r="H96" s="151"/>
      <c r="I96" s="152"/>
      <c r="J96" s="151"/>
      <c r="K96" s="151"/>
      <c r="L96" s="151"/>
      <c r="M96" s="151"/>
      <c r="N96" s="193"/>
      <c r="O96" s="211"/>
    </row>
    <row r="97" spans="2:15" ht="15" thickBot="1">
      <c r="B97" s="210"/>
      <c r="C97" s="372" t="s">
        <v>56</v>
      </c>
      <c r="D97" s="373"/>
      <c r="E97" s="153"/>
      <c r="F97" s="154"/>
      <c r="G97" s="155"/>
      <c r="H97" s="151"/>
      <c r="I97" s="152"/>
      <c r="J97" s="151"/>
      <c r="K97" s="151"/>
      <c r="L97" s="151"/>
      <c r="M97" s="151"/>
      <c r="N97" s="193"/>
      <c r="O97" s="211"/>
    </row>
    <row r="98" spans="2:15" ht="15" thickBot="1">
      <c r="B98" s="210"/>
      <c r="C98" s="368" t="s">
        <v>57</v>
      </c>
      <c r="D98" s="369"/>
      <c r="E98" s="153"/>
      <c r="F98" s="154"/>
      <c r="G98" s="155"/>
      <c r="H98" s="151"/>
      <c r="I98" s="152"/>
      <c r="J98" s="151"/>
      <c r="K98" s="151"/>
      <c r="L98" s="151"/>
      <c r="M98" s="151"/>
      <c r="N98" s="193"/>
      <c r="O98" s="211"/>
    </row>
    <row r="99" spans="2:15" ht="15" thickBot="1">
      <c r="B99" s="210"/>
      <c r="C99" s="374" t="s">
        <v>26</v>
      </c>
      <c r="D99" s="375"/>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57" t="s">
        <v>40</v>
      </c>
      <c r="D103" s="357"/>
      <c r="E103" s="358" t="s">
        <v>22</v>
      </c>
      <c r="F103" s="35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68" t="s">
        <v>55</v>
      </c>
      <c r="D107" s="369"/>
      <c r="E107" s="153"/>
      <c r="F107" s="154"/>
      <c r="G107" s="155"/>
      <c r="H107" s="151"/>
      <c r="I107" s="152"/>
      <c r="J107" s="151"/>
      <c r="K107" s="151"/>
      <c r="L107" s="151"/>
      <c r="M107" s="151"/>
      <c r="N107" s="193"/>
      <c r="O107" s="211"/>
    </row>
    <row r="108" spans="2:15" ht="15" thickBot="1">
      <c r="B108" s="210"/>
      <c r="C108" s="372" t="s">
        <v>56</v>
      </c>
      <c r="D108" s="373"/>
      <c r="E108" s="153"/>
      <c r="F108" s="154"/>
      <c r="G108" s="155"/>
      <c r="H108" s="151"/>
      <c r="I108" s="152"/>
      <c r="J108" s="151"/>
      <c r="K108" s="151"/>
      <c r="L108" s="151"/>
      <c r="M108" s="151"/>
      <c r="N108" s="193"/>
      <c r="O108" s="211"/>
    </row>
    <row r="109" spans="2:15" ht="15" thickBot="1">
      <c r="B109" s="210"/>
      <c r="C109" s="368" t="s">
        <v>57</v>
      </c>
      <c r="D109" s="369"/>
      <c r="E109" s="153"/>
      <c r="F109" s="154"/>
      <c r="G109" s="155"/>
      <c r="H109" s="151"/>
      <c r="I109" s="152"/>
      <c r="J109" s="151"/>
      <c r="K109" s="151"/>
      <c r="L109" s="151"/>
      <c r="M109" s="151"/>
      <c r="N109" s="193"/>
      <c r="O109" s="211"/>
    </row>
    <row r="110" spans="2:15" ht="15" thickBot="1">
      <c r="B110" s="210"/>
      <c r="C110" s="374" t="s">
        <v>26</v>
      </c>
      <c r="D110" s="375"/>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57" t="s">
        <v>40</v>
      </c>
      <c r="D114" s="357"/>
      <c r="E114" s="358" t="s">
        <v>22</v>
      </c>
      <c r="F114" s="35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9" t="s">
        <v>55</v>
      </c>
      <c r="D118" s="360"/>
      <c r="E118" s="170"/>
      <c r="F118" s="171"/>
      <c r="G118" s="155"/>
      <c r="H118" s="151"/>
      <c r="I118" s="152"/>
      <c r="J118" s="151"/>
      <c r="K118" s="151"/>
      <c r="L118" s="151"/>
      <c r="M118" s="151"/>
      <c r="N118" s="193"/>
      <c r="O118" s="211"/>
    </row>
    <row r="119" spans="2:15" ht="15" thickBot="1">
      <c r="B119" s="210"/>
      <c r="C119" s="361" t="s">
        <v>56</v>
      </c>
      <c r="D119" s="362"/>
      <c r="E119" s="170"/>
      <c r="F119" s="171"/>
      <c r="G119" s="155"/>
      <c r="H119" s="151"/>
      <c r="I119" s="152"/>
      <c r="J119" s="151"/>
      <c r="K119" s="151"/>
      <c r="L119" s="151"/>
      <c r="M119" s="151"/>
      <c r="N119" s="193"/>
      <c r="O119" s="211"/>
    </row>
    <row r="120" spans="2:15" ht="15" thickBot="1">
      <c r="B120" s="210"/>
      <c r="C120" s="359" t="s">
        <v>57</v>
      </c>
      <c r="D120" s="360"/>
      <c r="E120" s="170"/>
      <c r="F120" s="171"/>
      <c r="G120" s="155"/>
      <c r="H120" s="151"/>
      <c r="I120" s="152"/>
      <c r="J120" s="151"/>
      <c r="K120" s="151"/>
      <c r="L120" s="151"/>
      <c r="M120" s="151"/>
      <c r="N120" s="193"/>
      <c r="O120" s="211"/>
    </row>
    <row r="121" spans="2:15" ht="15" thickBot="1">
      <c r="B121" s="210"/>
      <c r="C121" s="363" t="s">
        <v>26</v>
      </c>
      <c r="D121" s="364"/>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57" t="s">
        <v>40</v>
      </c>
      <c r="D125" s="357"/>
      <c r="E125" s="358" t="s">
        <v>22</v>
      </c>
      <c r="F125" s="35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9" t="s">
        <v>55</v>
      </c>
      <c r="D129" s="360"/>
      <c r="E129" s="170"/>
      <c r="F129" s="171"/>
      <c r="G129" s="155"/>
      <c r="H129" s="151"/>
      <c r="I129" s="152"/>
      <c r="J129" s="151"/>
      <c r="K129" s="151"/>
      <c r="L129" s="151"/>
      <c r="M129" s="151"/>
      <c r="N129" s="193"/>
      <c r="O129" s="211"/>
    </row>
    <row r="130" spans="2:15" ht="15" thickBot="1">
      <c r="B130" s="210"/>
      <c r="C130" s="361" t="s">
        <v>56</v>
      </c>
      <c r="D130" s="362"/>
      <c r="E130" s="170"/>
      <c r="F130" s="171"/>
      <c r="G130" s="155"/>
      <c r="H130" s="151"/>
      <c r="I130" s="152"/>
      <c r="J130" s="151"/>
      <c r="K130" s="151"/>
      <c r="L130" s="151"/>
      <c r="M130" s="151"/>
      <c r="N130" s="193"/>
      <c r="O130" s="211"/>
    </row>
    <row r="131" spans="2:15" ht="15" thickBot="1">
      <c r="B131" s="210"/>
      <c r="C131" s="359" t="s">
        <v>57</v>
      </c>
      <c r="D131" s="360"/>
      <c r="E131" s="170"/>
      <c r="F131" s="171"/>
      <c r="G131" s="155"/>
      <c r="H131" s="151"/>
      <c r="I131" s="152"/>
      <c r="J131" s="151"/>
      <c r="K131" s="151"/>
      <c r="L131" s="151"/>
      <c r="M131" s="151"/>
      <c r="N131" s="193"/>
      <c r="O131" s="211"/>
    </row>
    <row r="132" spans="2:15" ht="15" thickBot="1">
      <c r="B132" s="210"/>
      <c r="C132" s="363" t="s">
        <v>26</v>
      </c>
      <c r="D132" s="364"/>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57" t="s">
        <v>40</v>
      </c>
      <c r="D136" s="357"/>
      <c r="E136" s="358" t="s">
        <v>22</v>
      </c>
      <c r="F136" s="35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9" t="s">
        <v>55</v>
      </c>
      <c r="D140" s="360"/>
      <c r="E140" s="170"/>
      <c r="F140" s="171"/>
      <c r="G140" s="155"/>
      <c r="H140" s="151"/>
      <c r="I140" s="152"/>
      <c r="J140" s="151"/>
      <c r="K140" s="151"/>
      <c r="L140" s="151"/>
      <c r="M140" s="151"/>
      <c r="N140" s="193"/>
      <c r="O140" s="211"/>
    </row>
    <row r="141" spans="2:15" ht="15" thickBot="1">
      <c r="B141" s="210"/>
      <c r="C141" s="361" t="s">
        <v>56</v>
      </c>
      <c r="D141" s="362"/>
      <c r="E141" s="170"/>
      <c r="F141" s="171"/>
      <c r="G141" s="155"/>
      <c r="H141" s="151"/>
      <c r="I141" s="152"/>
      <c r="J141" s="151"/>
      <c r="K141" s="151"/>
      <c r="L141" s="151"/>
      <c r="M141" s="151"/>
      <c r="N141" s="193"/>
      <c r="O141" s="211"/>
    </row>
    <row r="142" spans="2:15" ht="15" thickBot="1">
      <c r="B142" s="210"/>
      <c r="C142" s="359" t="s">
        <v>57</v>
      </c>
      <c r="D142" s="360"/>
      <c r="E142" s="170"/>
      <c r="F142" s="171"/>
      <c r="G142" s="155"/>
      <c r="H142" s="151"/>
      <c r="I142" s="152"/>
      <c r="J142" s="151"/>
      <c r="K142" s="151"/>
      <c r="L142" s="151"/>
      <c r="M142" s="151"/>
      <c r="N142" s="193"/>
      <c r="O142" s="211"/>
    </row>
    <row r="143" spans="2:15" ht="15" thickBot="1">
      <c r="B143" s="210"/>
      <c r="C143" s="363" t="s">
        <v>26</v>
      </c>
      <c r="D143" s="364"/>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51" t="s">
        <v>100</v>
      </c>
      <c r="D148" s="351"/>
      <c r="E148" s="351"/>
      <c r="F148" s="351"/>
      <c r="G148" s="351"/>
      <c r="H148" s="351"/>
      <c r="I148" s="351"/>
      <c r="J148" s="351"/>
      <c r="K148" s="351"/>
      <c r="L148" s="351"/>
      <c r="M148" s="351"/>
      <c r="N148" s="179"/>
      <c r="O148" s="224"/>
      <c r="P148" s="225"/>
      <c r="Q148" s="225"/>
    </row>
    <row r="149" spans="2:17" ht="15" customHeight="1">
      <c r="B149" s="210"/>
      <c r="C149" s="351" t="s">
        <v>132</v>
      </c>
      <c r="D149" s="351"/>
      <c r="E149" s="351"/>
      <c r="F149" s="351"/>
      <c r="G149" s="351"/>
      <c r="H149" s="351"/>
      <c r="I149" s="351"/>
      <c r="J149" s="351"/>
      <c r="K149" s="351"/>
      <c r="L149" s="351"/>
      <c r="M149" s="351"/>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65" t="s">
        <v>18</v>
      </c>
      <c r="D155" s="365" t="s">
        <v>39</v>
      </c>
      <c r="E155" s="355" t="s">
        <v>23</v>
      </c>
      <c r="F155" s="355"/>
      <c r="G155" s="283">
        <f>G81</f>
        <v>2015</v>
      </c>
      <c r="H155" s="284">
        <f>IF(OR(G19=2013,G19=2015,G19=2017,G19=2019),G19+1,"NA")</f>
        <v>2016</v>
      </c>
      <c r="I155" s="284"/>
      <c r="J155" s="288" t="s">
        <v>129</v>
      </c>
      <c r="K155" s="288"/>
      <c r="L155" s="288"/>
      <c r="M155" s="121"/>
      <c r="N155" s="121"/>
      <c r="O155" s="211"/>
    </row>
    <row r="156" spans="2:15" ht="29.25" thickBot="1">
      <c r="B156" s="210"/>
      <c r="C156" s="358"/>
      <c r="D156" s="358"/>
      <c r="E156" s="356"/>
      <c r="F156" s="356"/>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thickBot="1">
      <c r="B159" s="210"/>
      <c r="C159" s="156"/>
      <c r="D159" s="160" t="s">
        <v>50</v>
      </c>
      <c r="E159" s="162"/>
      <c r="F159" s="154"/>
      <c r="G159" s="163"/>
      <c r="H159" s="163"/>
      <c r="I159" s="326"/>
      <c r="J159" s="163"/>
      <c r="K159" s="289"/>
      <c r="L159" s="289"/>
      <c r="M159" s="121"/>
      <c r="N159" s="121"/>
      <c r="O159" s="211"/>
    </row>
    <row r="160" spans="2:15" ht="15" thickBot="1">
      <c r="B160" s="210"/>
      <c r="C160" s="156"/>
      <c r="D160" s="160" t="s">
        <v>50</v>
      </c>
      <c r="E160" s="162"/>
      <c r="F160" s="154"/>
      <c r="G160" s="163"/>
      <c r="H160" s="163"/>
      <c r="I160" s="326"/>
      <c r="J160" s="163"/>
      <c r="K160" s="289"/>
      <c r="L160" s="289"/>
      <c r="M160" s="121"/>
      <c r="N160" s="121"/>
      <c r="O160" s="211"/>
    </row>
    <row r="161" spans="2:15" ht="15" thickBot="1">
      <c r="B161" s="210"/>
      <c r="C161" s="156"/>
      <c r="D161" s="160" t="s">
        <v>50</v>
      </c>
      <c r="E161" s="162"/>
      <c r="F161" s="154"/>
      <c r="G161" s="163"/>
      <c r="H161" s="163"/>
      <c r="I161" s="326"/>
      <c r="J161" s="163"/>
      <c r="K161" s="289"/>
      <c r="L161" s="289"/>
      <c r="M161" s="121"/>
      <c r="N161" s="121"/>
      <c r="O161" s="211"/>
    </row>
    <row r="162" spans="2:15" ht="15" thickBot="1">
      <c r="B162" s="210"/>
      <c r="C162" s="156"/>
      <c r="D162" s="160" t="s">
        <v>50</v>
      </c>
      <c r="E162" s="162"/>
      <c r="F162" s="154"/>
      <c r="G162" s="163"/>
      <c r="H162" s="163"/>
      <c r="I162" s="326"/>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5" t="s">
        <v>147</v>
      </c>
      <c r="G171" s="346"/>
      <c r="H171" s="346"/>
      <c r="I171" s="346"/>
      <c r="J171" s="346"/>
      <c r="K171" s="346"/>
      <c r="L171" s="346"/>
      <c r="M171" s="346"/>
      <c r="N171" s="347"/>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1" t="s">
        <v>152</v>
      </c>
      <c r="D173" s="351"/>
      <c r="E173" s="351"/>
      <c r="F173" s="351"/>
      <c r="G173" s="351"/>
      <c r="H173" s="351"/>
      <c r="I173" s="351"/>
      <c r="J173" s="351"/>
      <c r="K173" s="351"/>
      <c r="L173" s="351"/>
      <c r="M173" s="351"/>
      <c r="N173" s="179"/>
      <c r="O173" s="224"/>
    </row>
    <row r="174" spans="2:15" ht="34.5" customHeight="1" thickBot="1">
      <c r="B174" s="210"/>
      <c r="C174" s="348" t="s">
        <v>139</v>
      </c>
      <c r="D174" s="349"/>
      <c r="E174" s="349"/>
      <c r="F174" s="349"/>
      <c r="G174" s="349"/>
      <c r="H174" s="349"/>
      <c r="I174" s="349"/>
      <c r="J174" s="349"/>
      <c r="K174" s="349"/>
      <c r="L174" s="349"/>
      <c r="M174" s="349"/>
      <c r="N174" s="350"/>
      <c r="O174" s="224"/>
    </row>
    <row r="175" spans="2:15" ht="34.5" customHeight="1" thickBot="1">
      <c r="B175" s="210"/>
      <c r="C175" s="352" t="s">
        <v>123</v>
      </c>
      <c r="D175" s="353"/>
      <c r="E175" s="353"/>
      <c r="F175" s="353"/>
      <c r="G175" s="353"/>
      <c r="H175" s="353"/>
      <c r="I175" s="353"/>
      <c r="J175" s="353"/>
      <c r="K175" s="353"/>
      <c r="L175" s="353"/>
      <c r="M175" s="353"/>
      <c r="N175" s="354"/>
      <c r="O175" s="224"/>
    </row>
    <row r="176" spans="2:15" ht="34.5" customHeight="1" thickBot="1">
      <c r="B176" s="210"/>
      <c r="C176" s="352" t="s">
        <v>123</v>
      </c>
      <c r="D176" s="353"/>
      <c r="E176" s="353"/>
      <c r="F176" s="353"/>
      <c r="G176" s="353"/>
      <c r="H176" s="353"/>
      <c r="I176" s="353"/>
      <c r="J176" s="353"/>
      <c r="K176" s="353"/>
      <c r="L176" s="353"/>
      <c r="M176" s="353"/>
      <c r="N176" s="354"/>
      <c r="O176" s="224"/>
    </row>
    <row r="177" spans="2:15" ht="34.5" customHeight="1" thickBot="1">
      <c r="B177" s="210"/>
      <c r="C177" s="352" t="s">
        <v>123</v>
      </c>
      <c r="D177" s="353"/>
      <c r="E177" s="353"/>
      <c r="F177" s="353"/>
      <c r="G177" s="353"/>
      <c r="H177" s="353"/>
      <c r="I177" s="353"/>
      <c r="J177" s="353"/>
      <c r="K177" s="353"/>
      <c r="L177" s="353"/>
      <c r="M177" s="353"/>
      <c r="N177" s="354"/>
      <c r="O177" s="224"/>
    </row>
    <row r="178" spans="2:15" ht="34.5" customHeight="1" thickBot="1">
      <c r="B178" s="210"/>
      <c r="C178" s="352" t="s">
        <v>123</v>
      </c>
      <c r="D178" s="353"/>
      <c r="E178" s="353"/>
      <c r="F178" s="353"/>
      <c r="G178" s="353"/>
      <c r="H178" s="353"/>
      <c r="I178" s="353"/>
      <c r="J178" s="353"/>
      <c r="K178" s="353"/>
      <c r="L178" s="353"/>
      <c r="M178" s="353"/>
      <c r="N178" s="354"/>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51" t="s">
        <v>138</v>
      </c>
      <c r="D180" s="351"/>
      <c r="E180" s="351"/>
      <c r="F180" s="351"/>
      <c r="G180" s="351"/>
      <c r="H180" s="351"/>
      <c r="I180" s="351"/>
      <c r="J180" s="351"/>
      <c r="K180" s="351"/>
      <c r="L180" s="351"/>
      <c r="M180" s="351"/>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44"/>
      <c r="D203" s="344"/>
      <c r="E203" s="344"/>
      <c r="F203" s="344"/>
      <c r="G203" s="344"/>
      <c r="H203" s="344"/>
      <c r="I203" s="344"/>
      <c r="J203" s="344"/>
      <c r="K203" s="344"/>
      <c r="L203" s="344"/>
      <c r="M203" s="344"/>
      <c r="N203" s="344"/>
      <c r="O203" s="344"/>
      <c r="P203" s="344"/>
      <c r="Q203" s="344"/>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1">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5" t="s">
        <v>49</v>
      </c>
      <c r="B1" s="445"/>
      <c r="C1" s="445"/>
      <c r="D1" s="445"/>
      <c r="E1" s="445"/>
      <c r="F1" s="445"/>
      <c r="G1" s="445"/>
      <c r="H1" s="445"/>
      <c r="I1" s="445"/>
      <c r="J1" s="445"/>
      <c r="K1" s="445"/>
      <c r="L1" s="445"/>
      <c r="M1" s="445"/>
      <c r="N1" s="445"/>
      <c r="O1" s="445"/>
      <c r="P1" s="445"/>
      <c r="Q1" s="445"/>
      <c r="R1" s="445"/>
      <c r="S1" s="445"/>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1" t="s">
        <v>31</v>
      </c>
      <c r="B3" s="401"/>
      <c r="C3" s="401"/>
      <c r="D3" s="401"/>
      <c r="E3" s="401"/>
      <c r="F3" s="401"/>
      <c r="G3" s="401"/>
      <c r="H3" s="401"/>
      <c r="I3" s="401"/>
      <c r="J3" s="401"/>
      <c r="K3" s="401"/>
      <c r="L3" s="401"/>
      <c r="M3" s="401"/>
      <c r="N3" s="401"/>
      <c r="O3" s="401"/>
      <c r="P3" s="401"/>
      <c r="Q3" s="401"/>
      <c r="R3" s="401"/>
      <c r="S3" s="401"/>
      <c r="T3" s="1"/>
    </row>
    <row r="4" spans="1:20" ht="3" customHeight="1" thickBot="1" thickTop="1">
      <c r="A4" s="452"/>
      <c r="B4" s="453"/>
      <c r="C4" s="453"/>
      <c r="D4" s="453"/>
      <c r="E4" s="453"/>
      <c r="F4" s="453"/>
      <c r="G4" s="453"/>
      <c r="H4" s="453"/>
      <c r="I4" s="453"/>
      <c r="J4" s="453"/>
      <c r="K4" s="453"/>
      <c r="L4" s="453"/>
      <c r="M4" s="453"/>
      <c r="N4" s="453"/>
      <c r="O4" s="453"/>
      <c r="P4" s="453"/>
      <c r="Q4" s="453"/>
      <c r="R4" s="453"/>
      <c r="S4" s="453"/>
      <c r="T4" s="1"/>
    </row>
    <row r="5" spans="1:19" ht="13.5">
      <c r="A5" s="462" t="s">
        <v>7</v>
      </c>
      <c r="B5" s="460"/>
      <c r="C5" s="460"/>
      <c r="D5" s="460"/>
      <c r="E5" s="460"/>
      <c r="F5" s="460"/>
      <c r="G5" s="460"/>
      <c r="H5" s="460"/>
      <c r="I5" s="460"/>
      <c r="J5" s="460"/>
      <c r="K5" s="460"/>
      <c r="L5" s="460"/>
      <c r="M5" s="460"/>
      <c r="N5" s="460"/>
      <c r="O5" s="460"/>
      <c r="P5" s="460"/>
      <c r="Q5" s="460"/>
      <c r="R5" s="460"/>
      <c r="S5" s="461"/>
    </row>
    <row r="6" spans="1:20" ht="13.5">
      <c r="A6" s="458" t="s">
        <v>0</v>
      </c>
      <c r="B6" s="459"/>
      <c r="C6" s="457" t="str">
        <f>IF('2b.  Complex Form Data Entry'!G11="","   ",'2b.  Complex Form Data Entry'!G11)</f>
        <v xml:space="preserve">   </v>
      </c>
      <c r="D6" s="457"/>
      <c r="E6" s="457"/>
      <c r="F6" s="457"/>
      <c r="G6" s="457"/>
      <c r="H6" s="457"/>
      <c r="I6" s="457"/>
      <c r="J6" s="457"/>
      <c r="L6" s="293" t="s">
        <v>16</v>
      </c>
      <c r="M6" s="293"/>
      <c r="O6" s="72"/>
      <c r="Q6" s="72"/>
      <c r="R6" s="319" t="str">
        <f>IF('2b.  Complex Form Data Entry'!G17="","   ",'2b.  Complex Form Data Entry'!G17)</f>
        <v xml:space="preserve">   </v>
      </c>
      <c r="S6" s="71" t="s">
        <v>17</v>
      </c>
      <c r="T6" s="11"/>
    </row>
    <row r="7" spans="1:20" ht="13.5" customHeight="1">
      <c r="A7" s="463" t="s">
        <v>150</v>
      </c>
      <c r="B7" s="454"/>
      <c r="C7" s="444" t="str">
        <f>IF('2b.  Complex Form Data Entry'!G12="","   ",'2b.  Complex Form Data Entry'!G12)</f>
        <v xml:space="preserve">   </v>
      </c>
      <c r="D7" s="444"/>
      <c r="E7" s="444"/>
      <c r="F7" s="444"/>
      <c r="G7" s="444"/>
      <c r="H7" s="444"/>
      <c r="I7" s="444"/>
      <c r="J7" s="444"/>
      <c r="L7" s="294" t="s">
        <v>27</v>
      </c>
      <c r="M7" s="294"/>
      <c r="P7" s="73"/>
      <c r="Q7" s="73"/>
      <c r="R7" s="320">
        <f>'2b.  Complex Form Data Entry'!G18</f>
        <v>0</v>
      </c>
      <c r="S7" s="54"/>
      <c r="T7" s="11"/>
    </row>
    <row r="8" spans="1:20" ht="13.5" customHeight="1">
      <c r="A8" s="455" t="s">
        <v>2</v>
      </c>
      <c r="B8" s="456"/>
      <c r="C8" s="292" t="str">
        <f>IF('2b.  Complex Form Data Entry'!G15="","   ",'2b.  Complex Form Data Entry'!G15)</f>
        <v xml:space="preserve">   </v>
      </c>
      <c r="E8" s="292"/>
      <c r="F8" s="456" t="s">
        <v>8</v>
      </c>
      <c r="G8" s="456"/>
      <c r="H8" s="329" t="str">
        <f>IF('2b.  Complex Form Data Entry'!G15=""," ",'2b.  Complex Form Data Entry'!G16)</f>
        <v xml:space="preserve"> </v>
      </c>
      <c r="I8" s="292"/>
      <c r="J8" s="292"/>
      <c r="L8" s="454" t="s">
        <v>10</v>
      </c>
      <c r="M8" s="454"/>
      <c r="N8" s="454"/>
      <c r="O8" s="454"/>
      <c r="P8" s="74"/>
      <c r="Q8" s="74"/>
      <c r="R8" s="292" t="str">
        <f>IF('2b.  Complex Form Data Entry'!G13="","   ",'2b.  Complex Form Data Entry'!G13)</f>
        <v xml:space="preserve">   </v>
      </c>
      <c r="S8" s="328"/>
      <c r="T8" s="11"/>
    </row>
    <row r="9" spans="1:20" ht="13.5" customHeight="1">
      <c r="A9" s="455" t="s">
        <v>3</v>
      </c>
      <c r="B9" s="456"/>
      <c r="C9" s="295"/>
      <c r="D9" s="292"/>
      <c r="E9" s="292"/>
      <c r="F9" s="456" t="s">
        <v>13</v>
      </c>
      <c r="G9" s="456"/>
      <c r="H9" s="292"/>
      <c r="I9" s="292"/>
      <c r="J9" s="292"/>
      <c r="L9" s="454" t="s">
        <v>9</v>
      </c>
      <c r="M9" s="454"/>
      <c r="N9" s="454"/>
      <c r="O9" s="454"/>
      <c r="P9" s="55"/>
      <c r="Q9" s="55"/>
      <c r="R9" s="292" t="str">
        <f>IF('2b.  Complex Form Data Entry'!G14="","   ",'2b.  Complex Form Data Entry'!G14)</f>
        <v xml:space="preserve">   </v>
      </c>
      <c r="S9" s="328"/>
      <c r="T9" s="11"/>
    </row>
    <row r="10" spans="1:20" ht="12.75">
      <c r="A10" s="330" t="s">
        <v>149</v>
      </c>
      <c r="B10" s="331"/>
      <c r="C10" s="397" t="str">
        <f>IF('2b.  Complex Form Data Entry'!G10=""," ",'2b.  Complex Form Data Entry'!G10)</f>
        <v xml:space="preserve"> </v>
      </c>
      <c r="D10" s="397"/>
      <c r="E10" s="397"/>
      <c r="F10" s="397"/>
      <c r="G10" s="397"/>
      <c r="H10" s="397"/>
      <c r="I10" s="397"/>
      <c r="J10" s="397"/>
      <c r="K10" s="397"/>
      <c r="L10" s="397"/>
      <c r="M10" s="397"/>
      <c r="N10" s="397"/>
      <c r="O10" s="397"/>
      <c r="P10" s="397"/>
      <c r="Q10" s="397"/>
      <c r="R10" s="397"/>
      <c r="S10" s="398"/>
      <c r="T10" s="11"/>
    </row>
    <row r="11" spans="1:20" ht="13.5" thickBot="1">
      <c r="A11" s="332"/>
      <c r="B11" s="333"/>
      <c r="C11" s="399"/>
      <c r="D11" s="399"/>
      <c r="E11" s="399"/>
      <c r="F11" s="399"/>
      <c r="G11" s="399"/>
      <c r="H11" s="399"/>
      <c r="I11" s="399"/>
      <c r="J11" s="399"/>
      <c r="K11" s="399"/>
      <c r="L11" s="399"/>
      <c r="M11" s="399"/>
      <c r="N11" s="399"/>
      <c r="O11" s="399"/>
      <c r="P11" s="399"/>
      <c r="Q11" s="399"/>
      <c r="R11" s="399"/>
      <c r="S11" s="400"/>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1" t="s">
        <v>14</v>
      </c>
      <c r="B13" s="401"/>
      <c r="C13" s="401"/>
      <c r="D13" s="401"/>
      <c r="E13" s="401"/>
      <c r="F13" s="401"/>
      <c r="G13" s="401"/>
      <c r="H13" s="401"/>
      <c r="I13" s="401"/>
      <c r="J13" s="401"/>
      <c r="K13" s="401"/>
      <c r="L13" s="401"/>
      <c r="M13" s="401"/>
      <c r="N13" s="401"/>
      <c r="O13" s="401"/>
      <c r="P13" s="401"/>
      <c r="Q13" s="401"/>
      <c r="R13" s="401"/>
      <c r="S13" s="40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7" t="s">
        <v>32</v>
      </c>
      <c r="B15" s="447"/>
      <c r="C15" s="447"/>
      <c r="D15" s="447"/>
      <c r="E15" s="447"/>
      <c r="F15" s="447"/>
      <c r="G15" s="447"/>
      <c r="H15" s="447"/>
      <c r="I15" s="447"/>
      <c r="J15" s="447"/>
      <c r="K15" s="447"/>
      <c r="L15" s="447"/>
      <c r="M15" s="447"/>
      <c r="N15" s="447"/>
      <c r="O15" s="447"/>
      <c r="P15" s="447"/>
      <c r="Q15" s="447"/>
      <c r="R15" s="447"/>
      <c r="S15" s="447"/>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51" t="s">
        <v>143</v>
      </c>
      <c r="B17" s="451"/>
      <c r="C17" s="451"/>
      <c r="D17" s="451"/>
      <c r="E17" s="470" t="str">
        <f>IF('2b.  Complex Form Data Entry'!G39="N","NA",'2b.  Complex Form Data Entry'!G40)</f>
        <v>NA</v>
      </c>
      <c r="F17" s="471"/>
      <c r="G17" s="472"/>
      <c r="H17" s="409" t="s">
        <v>151</v>
      </c>
      <c r="I17" s="410"/>
      <c r="J17" s="410"/>
      <c r="K17" s="410"/>
      <c r="L17" s="410"/>
      <c r="M17" s="410"/>
      <c r="N17" s="310"/>
      <c r="O17" s="470" t="str">
        <f>IF('2b.  Complex Form Data Entry'!G39="N","NA",'2b.  Complex Form Data Entry'!G41)</f>
        <v>NA</v>
      </c>
      <c r="P17" s="471"/>
      <c r="Q17" s="471"/>
      <c r="R17" s="471"/>
      <c r="S17" s="472"/>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7" t="s">
        <v>33</v>
      </c>
      <c r="B19" s="447"/>
      <c r="C19" s="447"/>
      <c r="D19" s="447"/>
      <c r="E19" s="447"/>
      <c r="F19" s="447"/>
      <c r="G19" s="447"/>
      <c r="H19" s="447"/>
      <c r="I19" s="447"/>
      <c r="J19" s="447"/>
      <c r="K19" s="447"/>
      <c r="L19" s="447"/>
      <c r="M19" s="447"/>
      <c r="N19" s="447"/>
      <c r="O19" s="447"/>
      <c r="P19" s="447"/>
      <c r="Q19" s="447"/>
      <c r="R19" s="447"/>
      <c r="S19" s="447"/>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146</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15" t="str">
        <f>IF('2b.  Complex Form Data Entry'!E80="","   ",'2b.  Complex Form Data Entry'!E80)</f>
        <v xml:space="preserve">   </v>
      </c>
      <c r="B35" s="416"/>
      <c r="C35" s="417"/>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05" t="s">
        <v>55</v>
      </c>
      <c r="C39" s="406"/>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407" t="s">
        <v>56</v>
      </c>
      <c r="C40" s="408"/>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05" t="s">
        <v>57</v>
      </c>
      <c r="C41" s="406"/>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21" t="s">
        <v>26</v>
      </c>
      <c r="C42" s="422"/>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8" t="str">
        <f>IF('2b.  Complex Form Data Entry'!E91="","   ",'2b.  Complex Form Data Entry'!E91)</f>
        <v xml:space="preserve">   </v>
      </c>
      <c r="B45" s="419"/>
      <c r="C45" s="420"/>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05" t="s">
        <v>55</v>
      </c>
      <c r="C49" s="406"/>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407" t="s">
        <v>56</v>
      </c>
      <c r="C50" s="408"/>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05" t="s">
        <v>57</v>
      </c>
      <c r="C51" s="406"/>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21" t="s">
        <v>26</v>
      </c>
      <c r="C52" s="422"/>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18" t="str">
        <f>IF('2b.  Complex Form Data Entry'!E102="","   ",'2b.  Complex Form Data Entry'!E102)</f>
        <v xml:space="preserve">   </v>
      </c>
      <c r="B55" s="419"/>
      <c r="C55" s="420"/>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05" t="s">
        <v>55</v>
      </c>
      <c r="C59" s="406"/>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407" t="s">
        <v>56</v>
      </c>
      <c r="C60" s="408"/>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05" t="s">
        <v>57</v>
      </c>
      <c r="C61" s="406"/>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21" t="s">
        <v>26</v>
      </c>
      <c r="C62" s="422"/>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18" t="str">
        <f>IF('2b.  Complex Form Data Entry'!E113="","   ",'2b.  Complex Form Data Entry'!E113)</f>
        <v xml:space="preserve">   </v>
      </c>
      <c r="B65" s="419"/>
      <c r="C65" s="420"/>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05" t="s">
        <v>55</v>
      </c>
      <c r="C69" s="406"/>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407" t="s">
        <v>56</v>
      </c>
      <c r="C70" s="408"/>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05" t="s">
        <v>57</v>
      </c>
      <c r="C71" s="406"/>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21" t="s">
        <v>26</v>
      </c>
      <c r="C72" s="422"/>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18" t="str">
        <f>IF('2b.  Complex Form Data Entry'!E124="","   ",'2b.  Complex Form Data Entry'!E124)</f>
        <v xml:space="preserve">   </v>
      </c>
      <c r="B75" s="419"/>
      <c r="C75" s="420"/>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405" t="s">
        <v>55</v>
      </c>
      <c r="C79" s="406"/>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407" t="s">
        <v>56</v>
      </c>
      <c r="C80" s="408"/>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405" t="s">
        <v>57</v>
      </c>
      <c r="C81" s="406"/>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21" t="s">
        <v>26</v>
      </c>
      <c r="C82" s="422"/>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18" t="str">
        <f>IF('2b.  Complex Form Data Entry'!E135="","   ",'2b.  Complex Form Data Entry'!E135)</f>
        <v xml:space="preserve">   </v>
      </c>
      <c r="B85" s="419"/>
      <c r="C85" s="420"/>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405" t="s">
        <v>55</v>
      </c>
      <c r="C89" s="406"/>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407" t="s">
        <v>56</v>
      </c>
      <c r="C90" s="408"/>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405" t="s">
        <v>57</v>
      </c>
      <c r="C91" s="406"/>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21" t="s">
        <v>26</v>
      </c>
      <c r="C92" s="422"/>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45" t="s">
        <v>133</v>
      </c>
      <c r="B97" s="445"/>
      <c r="C97" s="445"/>
      <c r="D97" s="445"/>
      <c r="E97" s="445"/>
      <c r="F97" s="445"/>
      <c r="G97" s="445"/>
      <c r="H97" s="445"/>
      <c r="I97" s="445"/>
      <c r="J97" s="445"/>
      <c r="K97" s="445"/>
      <c r="L97" s="445"/>
      <c r="M97" s="445"/>
      <c r="N97" s="445"/>
      <c r="O97" s="445"/>
      <c r="P97" s="445"/>
      <c r="Q97" s="445"/>
      <c r="R97" s="445"/>
      <c r="S97" s="445"/>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01" t="s">
        <v>31</v>
      </c>
      <c r="B99" s="401"/>
      <c r="C99" s="401"/>
      <c r="D99" s="401"/>
      <c r="E99" s="401"/>
      <c r="F99" s="401"/>
      <c r="G99" s="401"/>
      <c r="H99" s="401"/>
      <c r="I99" s="401"/>
      <c r="J99" s="401"/>
      <c r="K99" s="401"/>
      <c r="L99" s="401"/>
      <c r="M99" s="401"/>
      <c r="N99" s="401"/>
      <c r="O99" s="401"/>
      <c r="P99" s="401"/>
      <c r="Q99" s="401"/>
      <c r="R99" s="401"/>
      <c r="S99" s="401"/>
      <c r="T99" s="1"/>
    </row>
    <row r="100" spans="1:20" ht="3" customHeight="1" thickBot="1" thickTop="1">
      <c r="A100" s="452"/>
      <c r="B100" s="453"/>
      <c r="C100" s="453"/>
      <c r="D100" s="453"/>
      <c r="E100" s="453"/>
      <c r="F100" s="453"/>
      <c r="G100" s="453"/>
      <c r="H100" s="453"/>
      <c r="I100" s="453"/>
      <c r="J100" s="453"/>
      <c r="K100" s="453"/>
      <c r="L100" s="453"/>
      <c r="M100" s="453"/>
      <c r="N100" s="453"/>
      <c r="O100" s="453"/>
      <c r="P100" s="453"/>
      <c r="Q100" s="453"/>
      <c r="R100" s="453"/>
      <c r="S100" s="453"/>
      <c r="T100" s="1"/>
    </row>
    <row r="101" spans="1:19" ht="13.5">
      <c r="A101" s="462" t="s">
        <v>7</v>
      </c>
      <c r="B101" s="460"/>
      <c r="C101" s="460"/>
      <c r="D101" s="460"/>
      <c r="E101" s="460"/>
      <c r="F101" s="460"/>
      <c r="G101" s="460"/>
      <c r="H101" s="460"/>
      <c r="I101" s="460"/>
      <c r="J101" s="460"/>
      <c r="K101" s="460"/>
      <c r="L101" s="460"/>
      <c r="M101" s="460"/>
      <c r="N101" s="460"/>
      <c r="O101" s="460"/>
      <c r="P101" s="460"/>
      <c r="Q101" s="460"/>
      <c r="R101" s="460"/>
      <c r="S101" s="461"/>
    </row>
    <row r="102" spans="1:20" ht="13.5">
      <c r="A102" s="458" t="s">
        <v>0</v>
      </c>
      <c r="B102" s="459"/>
      <c r="C102" s="457" t="str">
        <f>IF('2b.  Complex Form Data Entry'!G11="","   ",'2b.  Complex Form Data Entry'!G11)</f>
        <v xml:space="preserve">   </v>
      </c>
      <c r="D102" s="457"/>
      <c r="E102" s="457"/>
      <c r="F102" s="457"/>
      <c r="G102" s="457"/>
      <c r="H102" s="457"/>
      <c r="I102" s="457"/>
      <c r="J102" s="457"/>
      <c r="L102" s="293" t="s">
        <v>16</v>
      </c>
      <c r="M102" s="293"/>
      <c r="O102" s="72"/>
      <c r="Q102" s="72"/>
      <c r="R102" s="319" t="str">
        <f>IF('2b.  Complex Form Data Entry'!G117="","   ",'2b.  Complex Form Data Entry'!G117)</f>
        <v xml:space="preserve">   </v>
      </c>
      <c r="S102" s="71" t="s">
        <v>17</v>
      </c>
      <c r="T102" s="11"/>
    </row>
    <row r="103" spans="1:20" ht="13.5" customHeight="1">
      <c r="A103" s="463" t="s">
        <v>150</v>
      </c>
      <c r="B103" s="454"/>
      <c r="C103" s="444" t="str">
        <f>IF('2b.  Complex Form Data Entry'!G12="","   ",'2b.  Complex Form Data Entry'!G12)</f>
        <v xml:space="preserve">   </v>
      </c>
      <c r="D103" s="444"/>
      <c r="E103" s="444"/>
      <c r="F103" s="444"/>
      <c r="G103" s="444"/>
      <c r="H103" s="444"/>
      <c r="I103" s="444"/>
      <c r="J103" s="444"/>
      <c r="L103" s="299" t="s">
        <v>27</v>
      </c>
      <c r="M103" s="299"/>
      <c r="P103" s="73"/>
      <c r="Q103" s="73"/>
      <c r="R103" s="320">
        <f>'2b.  Complex Form Data Entry'!G118</f>
        <v>0</v>
      </c>
      <c r="S103" s="54"/>
      <c r="T103" s="11"/>
    </row>
    <row r="104" spans="1:20" ht="13.5" customHeight="1">
      <c r="A104" s="455" t="s">
        <v>2</v>
      </c>
      <c r="B104" s="456"/>
      <c r="C104" s="298" t="str">
        <f>IF('2b.  Complex Form Data Entry'!G15="","   ",'2b.  Complex Form Data Entry'!G15)</f>
        <v xml:space="preserve">   </v>
      </c>
      <c r="E104" s="298"/>
      <c r="F104" s="456" t="s">
        <v>8</v>
      </c>
      <c r="G104" s="456"/>
      <c r="H104" s="329" t="str">
        <f>IF('2b.  Complex Form Data Entry'!G15=""," ",'2b.  Complex Form Data Entry'!G16)</f>
        <v xml:space="preserve"> </v>
      </c>
      <c r="I104" s="298"/>
      <c r="J104" s="298"/>
      <c r="L104" s="454" t="s">
        <v>10</v>
      </c>
      <c r="M104" s="454"/>
      <c r="N104" s="454"/>
      <c r="O104" s="454"/>
      <c r="P104" s="74"/>
      <c r="Q104" s="74"/>
      <c r="R104" s="298" t="str">
        <f>IF('2b.  Complex Form Data Entry'!G13="","   ",'2b.  Complex Form Data Entry'!G13)</f>
        <v xml:space="preserve">   </v>
      </c>
      <c r="S104" s="328"/>
      <c r="T104" s="11"/>
    </row>
    <row r="105" spans="1:20" ht="13.5" customHeight="1">
      <c r="A105" s="455" t="s">
        <v>3</v>
      </c>
      <c r="B105" s="456"/>
      <c r="C105" s="300"/>
      <c r="D105" s="298"/>
      <c r="E105" s="298"/>
      <c r="F105" s="456" t="s">
        <v>13</v>
      </c>
      <c r="G105" s="456"/>
      <c r="H105" s="298"/>
      <c r="I105" s="298"/>
      <c r="J105" s="298"/>
      <c r="L105" s="454" t="s">
        <v>9</v>
      </c>
      <c r="M105" s="454"/>
      <c r="N105" s="454"/>
      <c r="O105" s="454"/>
      <c r="P105" s="55"/>
      <c r="Q105" s="55"/>
      <c r="R105" s="298" t="str">
        <f>IF('2b.  Complex Form Data Entry'!G14="","   ",'2b.  Complex Form Data Entry'!G14)</f>
        <v xml:space="preserve">   </v>
      </c>
      <c r="S105" s="328"/>
      <c r="T105" s="11"/>
    </row>
    <row r="106" spans="1:20" ht="12.75">
      <c r="A106" s="330" t="s">
        <v>149</v>
      </c>
      <c r="B106" s="331"/>
      <c r="C106" s="397" t="str">
        <f>IF('2b.  Complex Form Data Entry'!G10=""," ",'2b.  Complex Form Data Entry'!G10)</f>
        <v xml:space="preserve"> </v>
      </c>
      <c r="D106" s="397"/>
      <c r="E106" s="397"/>
      <c r="F106" s="397"/>
      <c r="G106" s="397"/>
      <c r="H106" s="397"/>
      <c r="I106" s="397"/>
      <c r="J106" s="397"/>
      <c r="K106" s="397"/>
      <c r="L106" s="397"/>
      <c r="M106" s="397"/>
      <c r="N106" s="397"/>
      <c r="O106" s="397"/>
      <c r="P106" s="397"/>
      <c r="Q106" s="397"/>
      <c r="R106" s="397"/>
      <c r="S106" s="398"/>
      <c r="T106" s="11"/>
    </row>
    <row r="107" spans="1:20" ht="13.5" thickBot="1">
      <c r="A107" s="332"/>
      <c r="B107" s="333"/>
      <c r="C107" s="399"/>
      <c r="D107" s="399"/>
      <c r="E107" s="399"/>
      <c r="F107" s="399"/>
      <c r="G107" s="399"/>
      <c r="H107" s="399"/>
      <c r="I107" s="399"/>
      <c r="J107" s="399"/>
      <c r="K107" s="399"/>
      <c r="L107" s="399"/>
      <c r="M107" s="399"/>
      <c r="N107" s="399"/>
      <c r="O107" s="399"/>
      <c r="P107" s="399"/>
      <c r="Q107" s="399"/>
      <c r="R107" s="399"/>
      <c r="S107" s="400"/>
      <c r="T107" s="11"/>
    </row>
    <row r="108" spans="1:20" ht="18.75" customHeight="1" thickBot="1" thickTop="1">
      <c r="A108" s="446" t="s">
        <v>15</v>
      </c>
      <c r="B108" s="446"/>
      <c r="C108" s="446"/>
      <c r="D108" s="446"/>
      <c r="E108" s="446"/>
      <c r="F108" s="446"/>
      <c r="G108" s="446"/>
      <c r="H108" s="446"/>
      <c r="I108" s="446"/>
      <c r="J108" s="446"/>
      <c r="K108" s="446"/>
      <c r="L108" s="446"/>
      <c r="M108" s="446"/>
      <c r="N108" s="446"/>
      <c r="O108" s="446"/>
      <c r="P108" s="446"/>
      <c r="Q108" s="446"/>
      <c r="R108" s="446"/>
      <c r="S108" s="446"/>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64" t="s">
        <v>18</v>
      </c>
      <c r="B112" s="465"/>
      <c r="C112" s="466"/>
      <c r="D112" s="430" t="s">
        <v>19</v>
      </c>
      <c r="E112" s="430" t="s">
        <v>5</v>
      </c>
      <c r="F112" s="423" t="s">
        <v>104</v>
      </c>
      <c r="G112" s="430" t="s">
        <v>11</v>
      </c>
      <c r="H112" s="441" t="s">
        <v>23</v>
      </c>
      <c r="I112" s="315"/>
      <c r="J112" s="190">
        <f>'2b.  Complex Form Data Entry'!G19</f>
        <v>2015</v>
      </c>
      <c r="K112" s="286">
        <f>'2b.  Complex Form Data Entry'!H155</f>
        <v>2016</v>
      </c>
      <c r="L112" s="425" t="str">
        <f>CONCATENATE(L34," Appropriation Change")</f>
        <v>2015 / 2016 Appropriation Change</v>
      </c>
      <c r="O112" s="303"/>
      <c r="P112" s="303"/>
      <c r="Q112" s="303"/>
      <c r="R112" s="434" t="s">
        <v>136</v>
      </c>
      <c r="S112" s="435"/>
      <c r="T112" s="42"/>
    </row>
    <row r="113" spans="1:20" ht="37.5" customHeight="1" thickBot="1">
      <c r="A113" s="467"/>
      <c r="B113" s="468"/>
      <c r="C113" s="469"/>
      <c r="D113" s="431"/>
      <c r="E113" s="431"/>
      <c r="F113" s="424"/>
      <c r="G113" s="431"/>
      <c r="H113" s="442"/>
      <c r="I113" s="316"/>
      <c r="J113" s="191" t="s">
        <v>24</v>
      </c>
      <c r="K113" s="287" t="str">
        <f>'2b.  Complex Form Data Entry'!H156</f>
        <v>Allocation Change</v>
      </c>
      <c r="L113" s="426"/>
      <c r="O113" s="303"/>
      <c r="P113" s="303"/>
      <c r="Q113" s="303"/>
      <c r="R113" s="436"/>
      <c r="S113" s="437"/>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74">
        <f>'2b.  Complex Form Data Entry'!J157</f>
        <v>0</v>
      </c>
      <c r="S114" s="475"/>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74">
        <f>'2b.  Complex Form Data Entry'!J158</f>
        <v>0</v>
      </c>
      <c r="S115" s="475"/>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74">
        <f>'2b.  Complex Form Data Entry'!J159</f>
        <v>0</v>
      </c>
      <c r="S116" s="475"/>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74">
        <f>'2b.  Complex Form Data Entry'!J160</f>
        <v>0</v>
      </c>
      <c r="S117" s="475"/>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74">
        <f>'2b.  Complex Form Data Entry'!J161</f>
        <v>0</v>
      </c>
      <c r="S118" s="475"/>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74">
        <f>'2b.  Complex Form Data Entry'!J162</f>
        <v>0</v>
      </c>
      <c r="S119" s="475"/>
      <c r="T119" s="42"/>
    </row>
    <row r="120" spans="1:20" ht="14.25" thickBot="1">
      <c r="A120" s="6"/>
      <c r="B120" s="7"/>
      <c r="C120" s="291" t="s">
        <v>4</v>
      </c>
      <c r="D120" s="43"/>
      <c r="E120" s="43"/>
      <c r="F120" s="43"/>
      <c r="G120" s="43"/>
      <c r="H120" s="207"/>
      <c r="I120" s="318"/>
      <c r="J120" s="66">
        <f>SUM(J114:J119)</f>
        <v>0</v>
      </c>
      <c r="K120" s="66">
        <f>SUM(K114:K119)</f>
        <v>0</v>
      </c>
      <c r="L120" s="312">
        <f t="shared" si="25"/>
        <v>0</v>
      </c>
      <c r="O120" s="305"/>
      <c r="P120" s="305"/>
      <c r="Q120" s="305"/>
      <c r="R120" s="476">
        <f>SUM(R114:S119)</f>
        <v>0</v>
      </c>
      <c r="S120" s="477"/>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140</v>
      </c>
      <c r="B123" s="443" t="str">
        <f>IF('2b.  Complex Form Data Entry'!G39="Y","See note 5 below.",'2b.  Complex Form Data Entry'!D43)</f>
        <v>An NPV analysis was not performed because …</v>
      </c>
      <c r="C123" s="443"/>
      <c r="D123" s="443"/>
      <c r="E123" s="443"/>
      <c r="F123" s="443"/>
      <c r="G123" s="443"/>
      <c r="H123" s="443"/>
      <c r="I123" s="443"/>
      <c r="J123" s="443"/>
      <c r="K123" s="443"/>
      <c r="L123" s="443"/>
      <c r="M123" s="443"/>
      <c r="N123" s="443"/>
      <c r="O123" s="443"/>
      <c r="P123" s="443"/>
      <c r="Q123" s="443"/>
      <c r="R123" s="443"/>
      <c r="S123" s="443"/>
      <c r="T123" s="5"/>
    </row>
    <row r="124" spans="1:20" ht="13.5">
      <c r="A124" s="68" t="s">
        <v>112</v>
      </c>
      <c r="B124" s="438" t="s">
        <v>148</v>
      </c>
      <c r="C124" s="438"/>
      <c r="D124" s="438"/>
      <c r="E124" s="438"/>
      <c r="F124" s="438"/>
      <c r="G124" s="438"/>
      <c r="H124" s="438"/>
      <c r="I124" s="438"/>
      <c r="J124" s="438"/>
      <c r="K124" s="438"/>
      <c r="L124" s="438"/>
      <c r="M124" s="438"/>
      <c r="N124" s="438"/>
      <c r="O124" s="438"/>
      <c r="P124" s="438"/>
      <c r="Q124" s="438"/>
      <c r="R124" s="438"/>
      <c r="S124" s="438"/>
      <c r="T124" s="5"/>
    </row>
    <row r="125" spans="1:20" ht="14.25" customHeight="1">
      <c r="A125" s="69" t="s">
        <v>52</v>
      </c>
      <c r="B125" s="473" t="s">
        <v>116</v>
      </c>
      <c r="C125" s="473"/>
      <c r="D125" s="473"/>
      <c r="E125" s="473"/>
      <c r="F125" s="473"/>
      <c r="G125" s="473"/>
      <c r="H125" s="473"/>
      <c r="I125" s="473"/>
      <c r="J125" s="473"/>
      <c r="K125" s="473"/>
      <c r="L125" s="473"/>
      <c r="M125" s="473"/>
      <c r="N125" s="473"/>
      <c r="O125" s="473"/>
      <c r="P125" s="473"/>
      <c r="Q125" s="473"/>
      <c r="R125" s="473"/>
      <c r="S125" s="473"/>
      <c r="T125" s="5"/>
    </row>
    <row r="126" spans="1:20" ht="16.5" customHeight="1">
      <c r="A126" s="69" t="s">
        <v>113</v>
      </c>
      <c r="B126" s="440"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40"/>
      <c r="D126" s="440"/>
      <c r="E126" s="440"/>
      <c r="F126" s="440"/>
      <c r="G126" s="440"/>
      <c r="H126" s="440"/>
      <c r="I126" s="440"/>
      <c r="J126" s="440"/>
      <c r="K126" s="440"/>
      <c r="L126" s="440"/>
      <c r="M126" s="440"/>
      <c r="N126" s="440"/>
      <c r="O126" s="440"/>
      <c r="P126" s="440"/>
      <c r="Q126" s="440"/>
      <c r="R126" s="440"/>
      <c r="S126" s="440"/>
      <c r="T126" s="5"/>
    </row>
    <row r="127" spans="1:20" ht="14.25" customHeight="1">
      <c r="A127" s="67" t="s">
        <v>114</v>
      </c>
      <c r="B127" s="429"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9"/>
      <c r="D127" s="429"/>
      <c r="E127" s="429"/>
      <c r="F127" s="429"/>
      <c r="G127" s="429"/>
      <c r="H127" s="429"/>
      <c r="I127" s="429"/>
      <c r="J127" s="429"/>
      <c r="K127" s="429"/>
      <c r="L127" s="429"/>
      <c r="M127" s="429"/>
      <c r="N127" s="429"/>
      <c r="O127" s="429"/>
      <c r="P127" s="429"/>
      <c r="Q127" s="429"/>
      <c r="R127" s="429"/>
      <c r="S127" s="429"/>
      <c r="T127" s="5"/>
    </row>
    <row r="128" spans="1:20" ht="16.5" customHeight="1">
      <c r="A128" s="67" t="s">
        <v>118</v>
      </c>
      <c r="B128" s="428" t="s">
        <v>111</v>
      </c>
      <c r="C128" s="428"/>
      <c r="D128" s="428"/>
      <c r="E128" s="428"/>
      <c r="F128" s="428"/>
      <c r="G128" s="428"/>
      <c r="H128" s="428"/>
      <c r="I128" s="428"/>
      <c r="J128" s="428"/>
      <c r="K128" s="428"/>
      <c r="L128" s="428"/>
      <c r="M128" s="428"/>
      <c r="N128" s="428"/>
      <c r="O128" s="428"/>
      <c r="P128" s="428"/>
      <c r="Q128" s="428"/>
      <c r="R128" s="428"/>
      <c r="S128" s="428"/>
      <c r="T128" s="5"/>
    </row>
    <row r="129" spans="1:19" ht="14.25" customHeight="1">
      <c r="A129" s="67"/>
      <c r="B129" s="427" t="str">
        <f>'2b.  Complex Form Data Entry'!C174</f>
        <v>-</v>
      </c>
      <c r="C129" s="427"/>
      <c r="D129" s="427"/>
      <c r="E129" s="427"/>
      <c r="F129" s="427"/>
      <c r="G129" s="427"/>
      <c r="H129" s="427"/>
      <c r="I129" s="427"/>
      <c r="J129" s="427"/>
      <c r="K129" s="427"/>
      <c r="L129" s="427"/>
      <c r="M129" s="427"/>
      <c r="N129" s="427"/>
      <c r="O129" s="427"/>
      <c r="P129" s="427"/>
      <c r="Q129" s="427"/>
      <c r="R129" s="427"/>
      <c r="S129" s="427"/>
    </row>
    <row r="130" spans="1:19" ht="13.5">
      <c r="A130" s="67"/>
      <c r="B130" s="427" t="str">
        <f>'2b.  Complex Form Data Entry'!C175</f>
        <v xml:space="preserve">- </v>
      </c>
      <c r="C130" s="427"/>
      <c r="D130" s="427"/>
      <c r="E130" s="427"/>
      <c r="F130" s="427"/>
      <c r="G130" s="427"/>
      <c r="H130" s="427"/>
      <c r="I130" s="427"/>
      <c r="J130" s="427"/>
      <c r="K130" s="427"/>
      <c r="L130" s="427"/>
      <c r="M130" s="427"/>
      <c r="N130" s="427"/>
      <c r="O130" s="427"/>
      <c r="P130" s="427"/>
      <c r="Q130" s="427"/>
      <c r="R130" s="427"/>
      <c r="S130" s="427"/>
    </row>
    <row r="131" spans="1:19" ht="12.75" customHeight="1">
      <c r="A131" s="67"/>
      <c r="B131" s="427" t="str">
        <f>'2b.  Complex Form Data Entry'!C176</f>
        <v xml:space="preserve">- </v>
      </c>
      <c r="C131" s="427"/>
      <c r="D131" s="427"/>
      <c r="E131" s="427"/>
      <c r="F131" s="427"/>
      <c r="G131" s="427"/>
      <c r="H131" s="427"/>
      <c r="I131" s="427"/>
      <c r="J131" s="427"/>
      <c r="K131" s="427"/>
      <c r="L131" s="427"/>
      <c r="M131" s="427"/>
      <c r="N131" s="427"/>
      <c r="O131" s="427"/>
      <c r="P131" s="427"/>
      <c r="Q131" s="427"/>
      <c r="R131" s="427"/>
      <c r="S131" s="427"/>
    </row>
    <row r="132" spans="1:19" ht="15" customHeight="1">
      <c r="A132" s="67"/>
      <c r="B132" s="427" t="str">
        <f>'2b.  Complex Form Data Entry'!C177</f>
        <v xml:space="preserve">- </v>
      </c>
      <c r="C132" s="427"/>
      <c r="D132" s="427"/>
      <c r="E132" s="427"/>
      <c r="F132" s="427"/>
      <c r="G132" s="427"/>
      <c r="H132" s="427"/>
      <c r="I132" s="427"/>
      <c r="J132" s="427"/>
      <c r="K132" s="427"/>
      <c r="L132" s="427"/>
      <c r="M132" s="427"/>
      <c r="N132" s="427"/>
      <c r="O132" s="427"/>
      <c r="P132" s="427"/>
      <c r="Q132" s="427"/>
      <c r="R132" s="427"/>
      <c r="S132" s="427"/>
    </row>
    <row r="133" spans="1:20" ht="13.5">
      <c r="A133" s="67"/>
      <c r="B133" s="427" t="str">
        <f>'2b.  Complex Form Data Entry'!C178</f>
        <v xml:space="preserve">- </v>
      </c>
      <c r="C133" s="427"/>
      <c r="D133" s="427"/>
      <c r="E133" s="427"/>
      <c r="F133" s="427"/>
      <c r="G133" s="427"/>
      <c r="H133" s="427"/>
      <c r="I133" s="427"/>
      <c r="J133" s="427"/>
      <c r="K133" s="427"/>
      <c r="L133" s="427"/>
      <c r="M133" s="427"/>
      <c r="N133" s="427"/>
      <c r="O133" s="427"/>
      <c r="P133" s="427"/>
      <c r="Q133" s="427"/>
      <c r="R133" s="427"/>
      <c r="S133" s="427"/>
      <c r="T133" s="5"/>
    </row>
    <row r="134" spans="1:19" ht="13.5">
      <c r="A134" s="67"/>
      <c r="B134" s="427"/>
      <c r="C134" s="427"/>
      <c r="D134" s="427"/>
      <c r="E134" s="427"/>
      <c r="F134" s="427"/>
      <c r="G134" s="427"/>
      <c r="H134" s="427"/>
      <c r="I134" s="427"/>
      <c r="J134" s="427"/>
      <c r="K134" s="427"/>
      <c r="L134" s="427"/>
      <c r="M134" s="427"/>
      <c r="N134" s="427"/>
      <c r="O134" s="427"/>
      <c r="P134" s="427"/>
      <c r="Q134" s="427"/>
      <c r="R134" s="427"/>
      <c r="S134" s="427"/>
    </row>
    <row r="135" spans="1:19" ht="13.5">
      <c r="A135" t="str">
        <f>IF('2b.  Complex Form Data Entry'!C181=""," ","6.")</f>
        <v xml:space="preserve"> </v>
      </c>
      <c r="B135" s="427"/>
      <c r="C135" s="427"/>
      <c r="D135" s="427"/>
      <c r="E135" s="427"/>
      <c r="F135" s="427"/>
      <c r="G135" s="427"/>
      <c r="H135" s="427"/>
      <c r="I135" s="427"/>
      <c r="J135" s="427"/>
      <c r="K135" s="427"/>
      <c r="L135" s="427"/>
      <c r="M135" s="427"/>
      <c r="N135" s="427"/>
      <c r="O135" s="427"/>
      <c r="P135" s="427"/>
      <c r="Q135" s="427"/>
      <c r="R135" s="427"/>
      <c r="S135" s="427"/>
    </row>
    <row r="136" spans="1:19" ht="13.5">
      <c r="A136" s="69"/>
      <c r="B136" s="427"/>
      <c r="C136" s="427"/>
      <c r="D136" s="427"/>
      <c r="E136" s="427"/>
      <c r="F136" s="427"/>
      <c r="G136" s="427"/>
      <c r="H136" s="427"/>
      <c r="I136" s="427"/>
      <c r="J136" s="427"/>
      <c r="K136" s="427"/>
      <c r="L136" s="427"/>
      <c r="M136" s="427"/>
      <c r="N136" s="427"/>
      <c r="O136" s="427"/>
      <c r="P136" s="427"/>
      <c r="Q136" s="427"/>
      <c r="R136" s="427"/>
      <c r="S136" s="427"/>
    </row>
    <row r="137" spans="1:19" ht="13.5">
      <c r="A137" s="69"/>
      <c r="B137" s="427"/>
      <c r="C137" s="427"/>
      <c r="D137" s="427"/>
      <c r="E137" s="427"/>
      <c r="F137" s="427"/>
      <c r="G137" s="427"/>
      <c r="H137" s="427"/>
      <c r="I137" s="427"/>
      <c r="J137" s="427"/>
      <c r="K137" s="427"/>
      <c r="L137" s="427"/>
      <c r="M137" s="427"/>
      <c r="N137" s="427"/>
      <c r="O137" s="427"/>
      <c r="P137" s="427"/>
      <c r="Q137" s="427"/>
      <c r="R137" s="427"/>
      <c r="S137" s="427"/>
    </row>
    <row r="138" spans="1:6" ht="13.5">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7c124795d2c84750888817839276389">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eb2d4e67bd4df515d7a4de550dcfa4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documentManagement>
    <_dlc_DocId xmlns="cfc4bdfe-72e7-4bcf-8777-527aa6965755">YQKKTEHHRR7V-1353-1101</_dlc_DocId>
    <_dlc_DocIdUrl xmlns="cfc4bdfe-72e7-4bcf-8777-527aa6965755">
      <Url>https://kcmicrosoftonlinecom-38.sharepoint.microsoftonline.com/FMD/Legislation2015/_layouts/15/DocIdRedir.aspx?ID=YQKKTEHHRR7V-1353-1101</Url>
      <Description>YQKKTEHHRR7V-1353-1101</Description>
    </_dlc_DocIdUrl>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FA1B5E95-4B45-4A8F-A74B-A523EF032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4B2BF013-A76B-46C2-8173-F8E7D7A75A75}">
  <ds:schemaRefs>
    <ds:schemaRef ds:uri="http://schemas.microsoft.com/sharepoint/events"/>
  </ds:schemaRefs>
</ds:datastoreItem>
</file>

<file path=customXml/itemProps5.xml><?xml version="1.0" encoding="utf-8"?>
<ds:datastoreItem xmlns:ds="http://schemas.openxmlformats.org/officeDocument/2006/customXml" ds:itemID="{60F66F75-E298-49D7-923C-92FD04AD8C51}">
  <ds:schemaRefs>
    <ds:schemaRef ds:uri="cfc4bdfe-72e7-4bcf-8777-527aa6965755"/>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b516f40b-13c9-483a-b8d0-25e20c0c5f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Harrison, Shelley</cp:lastModifiedBy>
  <cp:lastPrinted>2015-03-19T18:52:03Z</cp:lastPrinted>
  <dcterms:created xsi:type="dcterms:W3CDTF">1999-06-02T23:29:55Z</dcterms:created>
  <dcterms:modified xsi:type="dcterms:W3CDTF">2016-06-24T19:43:32Z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a51d863e-3149-4e9c-bfef-cac0f8396cd8</vt:lpwstr>
  </property>
  <property fmtid="{D5CDD505-2E9C-101B-9397-08002B2CF9AE}" pid="4" name="ContentTypeId">
    <vt:lpwstr>0x01010055F3145C9B4BC643A0A9D21F052A005B</vt:lpwstr>
  </property>
</Properties>
</file>