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26655" yWindow="360" windowWidth="18885" windowHeight="11595" activeTab="0"/>
  </bookViews>
  <sheets>
    <sheet name="sample" sheetId="1" r:id="rId1"/>
  </sheets>
  <definedNames>
    <definedName name="_xlnm.Print_Area" localSheetId="0">'sample'!$A$1:$K$52</definedName>
  </definedNames>
  <calcPr calcId="145621"/>
</workbook>
</file>

<file path=xl/comments1.xml><?xml version="1.0" encoding="utf-8"?>
<comments xmlns="http://schemas.openxmlformats.org/spreadsheetml/2006/main">
  <authors>
    <author>Aaron Huotari</author>
    <author>Christensen, Eric</author>
  </authors>
  <commentList>
    <comment ref="H16" authorId="0">
      <text>
        <r>
          <rPr>
            <b/>
            <sz val="9"/>
            <rFont val="Tahoma"/>
            <family val="2"/>
          </rPr>
          <t>Aaron Huotari:</t>
        </r>
        <r>
          <rPr>
            <sz val="9"/>
            <rFont val="Tahoma"/>
            <family val="2"/>
          </rPr>
          <t xml:space="preserve">
Payment from school district for move</t>
        </r>
      </text>
    </comment>
    <comment ref="C17" authorId="0">
      <text>
        <r>
          <rPr>
            <b/>
            <sz val="9"/>
            <rFont val="Tahoma"/>
            <family val="2"/>
          </rPr>
          <t>Aaron Huotari:</t>
        </r>
        <r>
          <rPr>
            <sz val="9"/>
            <rFont val="Tahoma"/>
            <family val="2"/>
          </rPr>
          <t xml:space="preserve">
From 13/14 adopted budget</t>
        </r>
      </text>
    </comment>
    <comment ref="D17" authorId="0">
      <text>
        <r>
          <rPr>
            <b/>
            <sz val="9"/>
            <rFont val="Tahoma"/>
            <family val="2"/>
          </rPr>
          <t>Aaron Huotari:</t>
        </r>
        <r>
          <rPr>
            <sz val="9"/>
            <rFont val="Tahoma"/>
            <family val="2"/>
          </rPr>
          <t xml:space="preserve">
From 13/14 adopted budget</t>
        </r>
      </text>
    </comment>
    <comment ref="H17" authorId="0">
      <text>
        <r>
          <rPr>
            <b/>
            <sz val="9"/>
            <rFont val="Tahoma"/>
            <family val="2"/>
          </rPr>
          <t>Aaron Huotari:</t>
        </r>
        <r>
          <rPr>
            <sz val="9"/>
            <rFont val="Tahoma"/>
            <family val="2"/>
          </rPr>
          <t xml:space="preserve">
$1,048,000  Facilities Consolidation - Contribution from Operating Fund
Plus budgeted $236,000</t>
        </r>
      </text>
    </comment>
    <comment ref="B18" authorId="0">
      <text>
        <r>
          <rPr>
            <b/>
            <sz val="9"/>
            <rFont val="Tahoma"/>
            <family val="2"/>
          </rPr>
          <t>Aaron Huotari:</t>
        </r>
        <r>
          <rPr>
            <sz val="9"/>
            <rFont val="Tahoma"/>
            <family val="2"/>
          </rPr>
          <t xml:space="preserve">
Difference between total revenue and CIP Contribution</t>
        </r>
      </text>
    </comment>
    <comment ref="H18" authorId="1">
      <text>
        <r>
          <rPr>
            <b/>
            <sz val="9"/>
            <rFont val="Tahoma"/>
            <family val="2"/>
          </rPr>
          <t>Christensen, Eric:</t>
        </r>
        <r>
          <rPr>
            <sz val="9"/>
            <rFont val="Tahoma"/>
            <family val="2"/>
          </rPr>
          <t xml:space="preserve">
See Revenues &amp; Misc Transactions from balance summary report</t>
        </r>
      </text>
    </comment>
    <comment ref="H19" authorId="0">
      <text>
        <r>
          <rPr>
            <b/>
            <sz val="9"/>
            <rFont val="Tahoma"/>
            <family val="2"/>
          </rPr>
          <t xml:space="preserve">Aaron Huotari:
</t>
        </r>
        <r>
          <rPr>
            <sz val="9"/>
            <rFont val="Tahoma"/>
            <family val="2"/>
          </rPr>
          <t>Sale Proceeds of $9M less $500,000 for estimated RES/Exec charges</t>
        </r>
      </text>
    </comment>
    <comment ref="H28" authorId="1">
      <text>
        <r>
          <rPr>
            <b/>
            <sz val="9"/>
            <rFont val="Tahoma"/>
            <family val="2"/>
          </rPr>
          <t>Christensen, Eric:</t>
        </r>
        <r>
          <rPr>
            <sz val="9"/>
            <rFont val="Tahoma"/>
            <family val="2"/>
          </rPr>
          <t xml:space="preserve">
2,854,000 Elk Run Buyout
1,048,000 Facilities Consolidation
236,000 Current Year Budget
</t>
        </r>
      </text>
    </comment>
  </commentList>
</comments>
</file>

<file path=xl/sharedStrings.xml><?xml version="1.0" encoding="utf-8"?>
<sst xmlns="http://schemas.openxmlformats.org/spreadsheetml/2006/main" count="57" uniqueCount="56">
  <si>
    <t>Ending Fund Balance</t>
  </si>
  <si>
    <t>Total Expenditures</t>
  </si>
  <si>
    <t>Expenditures</t>
  </si>
  <si>
    <t>Total Revenues</t>
  </si>
  <si>
    <t>Revenues</t>
  </si>
  <si>
    <t>Beginning Fund Balance</t>
  </si>
  <si>
    <t>2012 Proposed Financial Plan</t>
  </si>
  <si>
    <t>Form 5</t>
  </si>
  <si>
    <t>Reserves</t>
  </si>
  <si>
    <t>Total Reserves</t>
  </si>
  <si>
    <t xml:space="preserve">  Budget:  Current Year</t>
  </si>
  <si>
    <t xml:space="preserve">  Budget:  Carryover from Prior Year</t>
  </si>
  <si>
    <t xml:space="preserve">  Budget:  Unexpended at Year End</t>
  </si>
  <si>
    <t xml:space="preserve">  Budget:  Total</t>
  </si>
  <si>
    <t xml:space="preserve">  Reserve for Encumbrance</t>
  </si>
  <si>
    <t xml:space="preserve">  Estimated Expenditure from Prior Year Carryover</t>
  </si>
  <si>
    <t>Ending Undesignated Fund Balance</t>
  </si>
  <si>
    <t>Shading denotes cells with formulas</t>
  </si>
  <si>
    <t>Data shown is sample data</t>
  </si>
  <si>
    <t>Carryover Revenue [unless included in above]</t>
  </si>
  <si>
    <t>Explanation of Changes</t>
  </si>
  <si>
    <t>2013 Estimated - Adopted Change</t>
  </si>
  <si>
    <t>2014 Estimated - Adopted Change</t>
  </si>
  <si>
    <t>CIP Financial Plan</t>
  </si>
  <si>
    <r>
      <t xml:space="preserve">2012   Actual </t>
    </r>
    <r>
      <rPr>
        <b/>
        <vertAlign val="superscript"/>
        <sz val="11"/>
        <rFont val="Calibri"/>
        <family val="2"/>
        <scheme val="minor"/>
      </rPr>
      <t>1</t>
    </r>
  </si>
  <si>
    <r>
      <t>2013 Adopted</t>
    </r>
    <r>
      <rPr>
        <b/>
        <vertAlign val="superscript"/>
        <sz val="11"/>
        <rFont val="Calibri"/>
        <family val="2"/>
        <scheme val="minor"/>
      </rPr>
      <t xml:space="preserve"> 2</t>
    </r>
  </si>
  <si>
    <r>
      <t xml:space="preserve">2014 Adopted </t>
    </r>
    <r>
      <rPr>
        <b/>
        <vertAlign val="superscript"/>
        <sz val="11"/>
        <rFont val="Calibri"/>
        <family val="2"/>
        <scheme val="minor"/>
      </rPr>
      <t>2</t>
    </r>
  </si>
  <si>
    <r>
      <t>2013
Revised</t>
    </r>
    <r>
      <rPr>
        <b/>
        <vertAlign val="superscript"/>
        <sz val="11"/>
        <rFont val="Calibri"/>
        <family val="2"/>
        <scheme val="minor"/>
      </rPr>
      <t xml:space="preserve"> 3</t>
    </r>
  </si>
  <si>
    <r>
      <t xml:space="preserve">2014 
Revised </t>
    </r>
    <r>
      <rPr>
        <b/>
        <vertAlign val="superscript"/>
        <sz val="11"/>
        <rFont val="Calibri"/>
        <family val="2"/>
        <scheme val="minor"/>
      </rPr>
      <t>3</t>
    </r>
  </si>
  <si>
    <r>
      <t xml:space="preserve">2014 
Estimated </t>
    </r>
    <r>
      <rPr>
        <b/>
        <vertAlign val="superscript"/>
        <sz val="11"/>
        <rFont val="Calibri"/>
        <family val="2"/>
        <scheme val="minor"/>
      </rPr>
      <t>4</t>
    </r>
  </si>
  <si>
    <t>Financial Plan Notes:</t>
  </si>
  <si>
    <r>
      <t xml:space="preserve">2 </t>
    </r>
    <r>
      <rPr>
        <sz val="12"/>
        <rFont val="Calibri"/>
        <family val="2"/>
        <scheme val="minor"/>
      </rPr>
      <t>Adopted is taken from the Budget Ordinance 17467</t>
    </r>
  </si>
  <si>
    <r>
      <t xml:space="preserve">3 </t>
    </r>
    <r>
      <rPr>
        <sz val="12"/>
        <rFont val="Calibri"/>
        <family val="2"/>
        <scheme val="minor"/>
      </rPr>
      <t>Revised reflects changes to adopted appropriation by KC Council</t>
    </r>
  </si>
  <si>
    <r>
      <rPr>
        <vertAlign val="superscript"/>
        <sz val="12"/>
        <rFont val="Calibri"/>
        <family val="2"/>
        <scheme val="minor"/>
      </rPr>
      <t>4</t>
    </r>
    <r>
      <rPr>
        <sz val="12"/>
        <rFont val="Calibri"/>
        <family val="2"/>
        <scheme val="minor"/>
      </rPr>
      <t xml:space="preserve"> Estimated reflects known changes to revenues and requested changes to expenditures</t>
    </r>
  </si>
  <si>
    <t>Other Fund Transactions</t>
  </si>
  <si>
    <t>Total Other Fund Transactions</t>
  </si>
  <si>
    <t xml:space="preserve">  Transfer (to) from Fund X</t>
  </si>
  <si>
    <t xml:space="preserve">  Miscellaneous Fund Balance Adjustment</t>
  </si>
  <si>
    <t xml:space="preserve">  Etc.</t>
  </si>
  <si>
    <t>Other One Time or Contingent</t>
  </si>
  <si>
    <t>Property Sale</t>
  </si>
  <si>
    <t>Due from Other Agencies/Govt</t>
  </si>
  <si>
    <t>CIP Contribution (Road Fund)</t>
  </si>
  <si>
    <r>
      <t>2013
Actual</t>
    </r>
    <r>
      <rPr>
        <b/>
        <vertAlign val="superscript"/>
        <sz val="11"/>
        <rFont val="Calibri"/>
        <family val="2"/>
        <scheme val="minor"/>
      </rPr>
      <t xml:space="preserve"> 4</t>
    </r>
  </si>
  <si>
    <t>Fund Number:  3850</t>
  </si>
  <si>
    <t>Fund Name:  Renton Maintenance Facility</t>
  </si>
  <si>
    <t>Date Prepared:  June 25, 2014</t>
  </si>
  <si>
    <t>Prepared by:  Eric Christensen</t>
  </si>
  <si>
    <t xml:space="preserve">                       Aaron Huotari</t>
  </si>
  <si>
    <t>Stand-alone Summit Legislation</t>
  </si>
  <si>
    <t xml:space="preserve">  Reserve Revenue for Council Action</t>
  </si>
  <si>
    <t xml:space="preserve">  Reserve Expenditure for Council Action</t>
  </si>
  <si>
    <r>
      <t xml:space="preserve">1 </t>
    </r>
    <r>
      <rPr>
        <sz val="12"/>
        <rFont val="Calibri"/>
        <family val="2"/>
        <scheme val="minor"/>
      </rPr>
      <t>Actuals are taken from GL Report 030</t>
    </r>
  </si>
  <si>
    <t>Relocation payment associated with property purchase</t>
  </si>
  <si>
    <t>Estimated net property sales</t>
  </si>
  <si>
    <t>Estimated costs related to the sale of Summit, move &amp; consolidation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</si>
</sst>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0000"/>
    <numFmt numFmtId="166" formatCode="000000000"/>
    <numFmt numFmtId="167" formatCode="000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sz val="12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8"/>
      <color rgb="FFFF0000"/>
      <name val="Calibri"/>
      <family val="2"/>
      <scheme val="minor"/>
    </font>
    <font>
      <sz val="10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u val="singleAccounting"/>
      <sz val="10"/>
      <name val="Arial"/>
      <family val="2"/>
    </font>
    <font>
      <b/>
      <sz val="12"/>
      <name val="Arial"/>
      <family val="2"/>
    </font>
    <font>
      <sz val="12"/>
      <name val="Calibri"/>
      <family val="2"/>
      <scheme val="minor"/>
    </font>
    <font>
      <b/>
      <i/>
      <sz val="12"/>
      <name val="Arial"/>
      <family val="2"/>
    </font>
    <font>
      <b/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0"/>
      <name val="Arial"/>
      <family val="2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</borders>
  <cellStyleXfs count="7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37" fontId="5" fillId="0" borderId="0">
      <alignment/>
      <protection/>
    </xf>
    <xf numFmtId="0" fontId="6" fillId="0" borderId="0">
      <alignment/>
      <protection/>
    </xf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5" fontId="7" fillId="0" borderId="1">
      <alignment horizontal="center"/>
      <protection/>
    </xf>
    <xf numFmtId="166" fontId="7" fillId="0" borderId="1">
      <alignment horizont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67" fontId="7" fillId="0" borderId="1">
      <alignment horizontal="center"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8" fillId="0" borderId="0" applyFont="0" applyFill="0" applyBorder="0" applyAlignment="0" applyProtection="0"/>
    <xf numFmtId="0" fontId="0" fillId="0" borderId="0">
      <alignment/>
      <protection/>
    </xf>
    <xf numFmtId="0" fontId="10" fillId="0" borderId="0">
      <alignment vertical="top"/>
      <protection/>
    </xf>
    <xf numFmtId="0" fontId="10" fillId="0" borderId="0">
      <alignment vertical="top"/>
      <protection/>
    </xf>
    <xf numFmtId="0" fontId="7" fillId="0" borderId="0">
      <alignment/>
      <protection/>
    </xf>
  </cellStyleXfs>
  <cellXfs count="77">
    <xf numFmtId="0" fontId="0" fillId="0" borderId="0" xfId="0"/>
    <xf numFmtId="0" fontId="0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/>
    <xf numFmtId="0" fontId="3" fillId="0" borderId="2" xfId="0" applyFont="1" applyFill="1" applyBorder="1"/>
    <xf numFmtId="0" fontId="2" fillId="0" borderId="2" xfId="0" applyFont="1" applyFill="1" applyBorder="1" applyAlignment="1">
      <alignment horizontal="center" wrapText="1"/>
    </xf>
    <xf numFmtId="164" fontId="0" fillId="0" borderId="0" xfId="18" applyNumberFormat="1" applyFont="1" applyFill="1"/>
    <xf numFmtId="0" fontId="0" fillId="0" borderId="0" xfId="0" applyFill="1"/>
    <xf numFmtId="43" fontId="2" fillId="0" borderId="0" xfId="18" applyFont="1" applyFill="1" applyAlignment="1">
      <alignment horizontal="center"/>
    </xf>
    <xf numFmtId="0" fontId="0" fillId="0" borderId="0" xfId="0" applyFont="1" applyFill="1"/>
    <xf numFmtId="0" fontId="9" fillId="0" borderId="0" xfId="0" applyFont="1" applyFill="1"/>
    <xf numFmtId="0" fontId="11" fillId="0" borderId="3" xfId="0" applyFont="1" applyFill="1" applyBorder="1" quotePrefix="1"/>
    <xf numFmtId="38" fontId="13" fillId="0" borderId="3" xfId="783" applyNumberFormat="1" applyFont="1" applyFill="1" applyBorder="1" applyAlignment="1" quotePrefix="1">
      <alignment horizontal="left"/>
      <protection/>
    </xf>
    <xf numFmtId="38" fontId="11" fillId="0" borderId="3" xfId="783" applyNumberFormat="1" applyFont="1" applyFill="1" applyBorder="1">
      <alignment/>
      <protection/>
    </xf>
    <xf numFmtId="38" fontId="11" fillId="0" borderId="3" xfId="783" applyNumberFormat="1" applyFont="1" applyFill="1" applyBorder="1" quotePrefix="1">
      <alignment/>
      <protection/>
    </xf>
    <xf numFmtId="38" fontId="13" fillId="0" borderId="3" xfId="783" applyNumberFormat="1" applyFont="1" applyFill="1" applyBorder="1" quotePrefix="1">
      <alignment/>
      <protection/>
    </xf>
    <xf numFmtId="0" fontId="11" fillId="0" borderId="3" xfId="0" applyFont="1" applyFill="1" applyBorder="1"/>
    <xf numFmtId="0" fontId="12" fillId="0" borderId="4" xfId="0" applyFont="1" applyFill="1" applyBorder="1"/>
    <xf numFmtId="0" fontId="12" fillId="0" borderId="5" xfId="0" applyFont="1" applyFill="1" applyBorder="1"/>
    <xf numFmtId="0" fontId="12" fillId="0" borderId="6" xfId="0" applyFont="1" applyFill="1" applyBorder="1"/>
    <xf numFmtId="0" fontId="12" fillId="0" borderId="2" xfId="0" applyFont="1" applyFill="1" applyBorder="1"/>
    <xf numFmtId="0" fontId="12" fillId="0" borderId="7" xfId="0" applyFont="1" applyFill="1" applyBorder="1"/>
    <xf numFmtId="37" fontId="12" fillId="0" borderId="8" xfId="20" applyFont="1" applyBorder="1" applyAlignment="1" quotePrefix="1">
      <alignment horizontal="left"/>
      <protection/>
    </xf>
    <xf numFmtId="38" fontId="11" fillId="0" borderId="5" xfId="783" applyNumberFormat="1" applyFont="1" applyFill="1" applyBorder="1">
      <alignment/>
      <protection/>
    </xf>
    <xf numFmtId="164" fontId="1" fillId="0" borderId="2" xfId="18" applyNumberFormat="1" applyFont="1" applyFill="1" applyBorder="1" applyAlignment="1">
      <alignment horizontal="left"/>
    </xf>
    <xf numFmtId="164" fontId="1" fillId="0" borderId="9" xfId="18" applyNumberFormat="1" applyFont="1" applyFill="1" applyBorder="1" applyAlignment="1">
      <alignment horizontal="left"/>
    </xf>
    <xf numFmtId="164" fontId="1" fillId="0" borderId="3" xfId="18" applyNumberFormat="1" applyFont="1" applyFill="1" applyBorder="1" applyAlignment="1">
      <alignment horizontal="left"/>
    </xf>
    <xf numFmtId="164" fontId="1" fillId="0" borderId="5" xfId="18" applyNumberFormat="1" applyFont="1" applyFill="1" applyBorder="1" applyAlignment="1">
      <alignment horizontal="left"/>
    </xf>
    <xf numFmtId="164" fontId="1" fillId="0" borderId="6" xfId="18" applyNumberFormat="1" applyFont="1" applyFill="1" applyBorder="1" applyAlignment="1">
      <alignment horizontal="left"/>
    </xf>
    <xf numFmtId="164" fontId="1" fillId="0" borderId="10" xfId="18" applyNumberFormat="1" applyFont="1" applyFill="1" applyBorder="1" applyAlignment="1">
      <alignment horizontal="left"/>
    </xf>
    <xf numFmtId="164" fontId="14" fillId="0" borderId="10" xfId="18" applyNumberFormat="1" applyFont="1" applyFill="1" applyBorder="1" applyAlignment="1">
      <alignment horizontal="left"/>
    </xf>
    <xf numFmtId="164" fontId="14" fillId="0" borderId="3" xfId="18" applyNumberFormat="1" applyFont="1" applyFill="1" applyBorder="1" applyAlignment="1">
      <alignment horizontal="left"/>
    </xf>
    <xf numFmtId="164" fontId="1" fillId="0" borderId="11" xfId="18" applyNumberFormat="1" applyFont="1" applyFill="1" applyBorder="1" applyAlignment="1">
      <alignment horizontal="left"/>
    </xf>
    <xf numFmtId="164" fontId="1" fillId="0" borderId="12" xfId="18" applyNumberFormat="1" applyFont="1" applyFill="1" applyBorder="1" applyAlignment="1">
      <alignment horizontal="left"/>
    </xf>
    <xf numFmtId="37" fontId="2" fillId="0" borderId="0" xfId="0" applyNumberFormat="1" applyFont="1" applyFill="1" applyAlignment="1">
      <alignment horizontal="center"/>
    </xf>
    <xf numFmtId="37" fontId="2" fillId="0" borderId="2" xfId="0" applyNumberFormat="1" applyFont="1" applyFill="1" applyBorder="1" applyAlignment="1">
      <alignment horizontal="center" wrapText="1"/>
    </xf>
    <xf numFmtId="37" fontId="1" fillId="2" borderId="6" xfId="18" applyNumberFormat="1" applyFont="1" applyFill="1" applyBorder="1"/>
    <xf numFmtId="37" fontId="1" fillId="0" borderId="10" xfId="783" applyNumberFormat="1" applyFont="1" applyFill="1" applyBorder="1">
      <alignment/>
      <protection/>
    </xf>
    <xf numFmtId="37" fontId="3" fillId="0" borderId="0" xfId="18" applyNumberFormat="1" applyFont="1" applyFill="1"/>
    <xf numFmtId="37" fontId="0" fillId="0" borderId="0" xfId="0" applyNumberFormat="1" applyFill="1"/>
    <xf numFmtId="37" fontId="0" fillId="0" borderId="0" xfId="0" applyNumberFormat="1" applyFont="1" applyFill="1"/>
    <xf numFmtId="37" fontId="14" fillId="0" borderId="3" xfId="18" applyNumberFormat="1" applyFont="1" applyFill="1" applyBorder="1"/>
    <xf numFmtId="37" fontId="1" fillId="0" borderId="3" xfId="18" applyNumberFormat="1" applyFont="1" applyFill="1" applyBorder="1"/>
    <xf numFmtId="37" fontId="1" fillId="0" borderId="2" xfId="18" applyNumberFormat="1" applyFont="1" applyFill="1" applyBorder="1"/>
    <xf numFmtId="37" fontId="1" fillId="0" borderId="2" xfId="18" applyNumberFormat="1" applyFont="1" applyFill="1" applyBorder="1" applyAlignment="1">
      <alignment horizontal="right"/>
    </xf>
    <xf numFmtId="37" fontId="1" fillId="2" borderId="9" xfId="18" applyNumberFormat="1" applyFont="1" applyFill="1" applyBorder="1"/>
    <xf numFmtId="37" fontId="1" fillId="2" borderId="10" xfId="783" applyNumberFormat="1" applyFont="1" applyFill="1" applyBorder="1">
      <alignment/>
      <protection/>
    </xf>
    <xf numFmtId="37" fontId="1" fillId="2" borderId="3" xfId="18" applyNumberFormat="1" applyFont="1" applyFill="1" applyBorder="1"/>
    <xf numFmtId="37" fontId="1" fillId="2" borderId="11" xfId="783" applyNumberFormat="1" applyFont="1" applyFill="1" applyBorder="1">
      <alignment/>
      <protection/>
    </xf>
    <xf numFmtId="37" fontId="1" fillId="0" borderId="11" xfId="783" applyNumberFormat="1" applyFont="1" applyFill="1" applyBorder="1">
      <alignment/>
      <protection/>
    </xf>
    <xf numFmtId="37" fontId="1" fillId="2" borderId="5" xfId="18" applyNumberFormat="1" applyFont="1" applyFill="1" applyBorder="1"/>
    <xf numFmtId="37" fontId="1" fillId="2" borderId="13" xfId="18" applyNumberFormat="1" applyFont="1" applyFill="1" applyBorder="1"/>
    <xf numFmtId="37" fontId="1" fillId="2" borderId="10" xfId="18" applyNumberFormat="1" applyFont="1" applyFill="1" applyBorder="1"/>
    <xf numFmtId="37" fontId="1" fillId="2" borderId="7" xfId="18" applyNumberFormat="1" applyFont="1" applyFill="1" applyBorder="1"/>
    <xf numFmtId="37" fontId="1" fillId="0" borderId="12" xfId="18" applyNumberFormat="1" applyFont="1" applyFill="1" applyBorder="1"/>
    <xf numFmtId="0" fontId="15" fillId="0" borderId="0" xfId="0" applyFont="1" applyFill="1" applyAlignment="1">
      <alignment horizontal="center"/>
    </xf>
    <xf numFmtId="0" fontId="16" fillId="0" borderId="0" xfId="0" applyFont="1" applyFill="1" applyAlignment="1">
      <alignment horizontal="left"/>
    </xf>
    <xf numFmtId="0" fontId="17" fillId="3" borderId="0" xfId="0" applyFont="1" applyFill="1" applyBorder="1" applyAlignment="1">
      <alignment horizontal="left"/>
    </xf>
    <xf numFmtId="37" fontId="17" fillId="3" borderId="0" xfId="0" applyNumberFormat="1" applyFont="1" applyFill="1" applyBorder="1" applyAlignment="1">
      <alignment horizontal="left"/>
    </xf>
    <xf numFmtId="37" fontId="18" fillId="0" borderId="0" xfId="20" applyFont="1" applyAlignment="1">
      <alignment horizontal="left"/>
      <protection/>
    </xf>
    <xf numFmtId="0" fontId="19" fillId="0" borderId="0" xfId="0" applyFont="1" applyFill="1"/>
    <xf numFmtId="37" fontId="19" fillId="0" borderId="0" xfId="20" applyFont="1" applyBorder="1" applyAlignment="1">
      <alignment horizontal="left"/>
      <protection/>
    </xf>
    <xf numFmtId="0" fontId="19" fillId="0" borderId="0" xfId="0" applyFont="1"/>
    <xf numFmtId="0" fontId="16" fillId="0" borderId="0" xfId="0" applyFont="1"/>
    <xf numFmtId="0" fontId="12" fillId="0" borderId="7" xfId="0" applyFont="1" applyFill="1" applyBorder="1"/>
    <xf numFmtId="0" fontId="11" fillId="0" borderId="7" xfId="0" applyFont="1" applyFill="1" applyBorder="1"/>
    <xf numFmtId="37" fontId="0" fillId="0" borderId="6" xfId="0" applyNumberFormat="1" applyFont="1" applyFill="1" applyBorder="1"/>
    <xf numFmtId="37" fontId="0" fillId="0" borderId="3" xfId="0" applyNumberFormat="1" applyFont="1" applyFill="1" applyBorder="1"/>
    <xf numFmtId="37" fontId="1" fillId="0" borderId="6" xfId="18" applyNumberFormat="1" applyFont="1" applyFill="1" applyBorder="1"/>
    <xf numFmtId="0" fontId="15" fillId="0" borderId="0" xfId="0" applyFont="1" applyFill="1" applyAlignment="1">
      <alignment horizontal="center"/>
    </xf>
    <xf numFmtId="37" fontId="14" fillId="2" borderId="3" xfId="18" applyNumberFormat="1" applyFont="1" applyFill="1" applyBorder="1"/>
    <xf numFmtId="37" fontId="22" fillId="2" borderId="3" xfId="18" applyNumberFormat="1" applyFont="1" applyFill="1" applyBorder="1" applyAlignment="1">
      <alignment horizontal="right"/>
    </xf>
    <xf numFmtId="37" fontId="22" fillId="2" borderId="5" xfId="18" applyNumberFormat="1" applyFont="1" applyFill="1" applyBorder="1"/>
    <xf numFmtId="37" fontId="22" fillId="2" borderId="2" xfId="18" applyNumberFormat="1" applyFont="1" applyFill="1" applyBorder="1"/>
    <xf numFmtId="0" fontId="2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</cellXfs>
  <cellStyles count="77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AIRPLAN.XLS" xfId="20"/>
    <cellStyle name="Normal 12" xfId="21"/>
    <cellStyle name="Comma 10" xfId="22"/>
    <cellStyle name="Comma 13" xfId="23"/>
    <cellStyle name="Comma 13 2" xfId="24"/>
    <cellStyle name="Comma 14" xfId="25"/>
    <cellStyle name="Comma 14 2" xfId="26"/>
    <cellStyle name="Comma 15" xfId="27"/>
    <cellStyle name="Comma 15 2" xfId="28"/>
    <cellStyle name="Comma 16" xfId="29"/>
    <cellStyle name="Comma 16 2" xfId="30"/>
    <cellStyle name="Comma 17" xfId="31"/>
    <cellStyle name="Comma 17 2" xfId="32"/>
    <cellStyle name="Comma 18" xfId="33"/>
    <cellStyle name="Comma 18 2" xfId="34"/>
    <cellStyle name="Comma 19" xfId="35"/>
    <cellStyle name="Comma 19 2" xfId="36"/>
    <cellStyle name="Comma 20" xfId="37"/>
    <cellStyle name="Comma 20 2" xfId="38"/>
    <cellStyle name="Comma 21" xfId="39"/>
    <cellStyle name="Comma 21 2" xfId="40"/>
    <cellStyle name="Comma 22" xfId="41"/>
    <cellStyle name="Comma 22 2" xfId="42"/>
    <cellStyle name="Comma 23" xfId="43"/>
    <cellStyle name="Comma 23 2" xfId="44"/>
    <cellStyle name="Comma 24" xfId="45"/>
    <cellStyle name="Comma 24 2" xfId="46"/>
    <cellStyle name="Comma 25" xfId="47"/>
    <cellStyle name="Comma 25 2" xfId="48"/>
    <cellStyle name="Comma 26" xfId="49"/>
    <cellStyle name="Comma 26 2" xfId="50"/>
    <cellStyle name="Comma 27" xfId="51"/>
    <cellStyle name="Comma 27 2" xfId="52"/>
    <cellStyle name="Comma 28" xfId="53"/>
    <cellStyle name="Comma 28 2" xfId="54"/>
    <cellStyle name="Comma 29" xfId="55"/>
    <cellStyle name="Comma 29 2" xfId="56"/>
    <cellStyle name="Comma 30" xfId="57"/>
    <cellStyle name="Comma 30 2" xfId="58"/>
    <cellStyle name="Comma 31" xfId="59"/>
    <cellStyle name="Comma 31 2" xfId="60"/>
    <cellStyle name="Comma 32" xfId="61"/>
    <cellStyle name="Comma 32 2" xfId="62"/>
    <cellStyle name="Comma 33" xfId="63"/>
    <cellStyle name="Comma 33 2" xfId="64"/>
    <cellStyle name="Comma 34" xfId="65"/>
    <cellStyle name="Comma 34 2" xfId="66"/>
    <cellStyle name="Comma 35" xfId="67"/>
    <cellStyle name="Comma 35 2" xfId="68"/>
    <cellStyle name="Comma 36" xfId="69"/>
    <cellStyle name="Comma 36 2" xfId="70"/>
    <cellStyle name="Comma 37" xfId="71"/>
    <cellStyle name="Comma 37 2" xfId="72"/>
    <cellStyle name="Comma 38" xfId="73"/>
    <cellStyle name="Comma 38 2" xfId="74"/>
    <cellStyle name="Comma 39" xfId="75"/>
    <cellStyle name="Comma 39 2" xfId="76"/>
    <cellStyle name="Comma 4" xfId="77"/>
    <cellStyle name="Comma 4 2" xfId="78"/>
    <cellStyle name="Comma 40" xfId="79"/>
    <cellStyle name="Comma 40 2" xfId="80"/>
    <cellStyle name="Comma 41" xfId="81"/>
    <cellStyle name="Comma 41 2" xfId="82"/>
    <cellStyle name="Comma 42" xfId="83"/>
    <cellStyle name="Comma 42 2" xfId="84"/>
    <cellStyle name="Comma 43" xfId="85"/>
    <cellStyle name="Comma 43 2" xfId="86"/>
    <cellStyle name="Comma 44" xfId="87"/>
    <cellStyle name="Comma 44 2" xfId="88"/>
    <cellStyle name="Comma 5" xfId="89"/>
    <cellStyle name="Comma 5 2" xfId="90"/>
    <cellStyle name="Comma 50" xfId="91"/>
    <cellStyle name="Comma 50 2" xfId="92"/>
    <cellStyle name="Comma 51" xfId="93"/>
    <cellStyle name="Comma 51 2" xfId="94"/>
    <cellStyle name="Comma 52" xfId="95"/>
    <cellStyle name="Comma 52 2" xfId="96"/>
    <cellStyle name="Comma 53" xfId="97"/>
    <cellStyle name="Comma 53 2" xfId="98"/>
    <cellStyle name="Comma 54" xfId="99"/>
    <cellStyle name="Comma 54 2" xfId="100"/>
    <cellStyle name="Comma 7" xfId="101"/>
    <cellStyle name="Comma 7 2" xfId="102"/>
    <cellStyle name="Comma 75" xfId="103"/>
    <cellStyle name="Comma 76" xfId="104"/>
    <cellStyle name="Comma 77" xfId="105"/>
    <cellStyle name="Currency 6" xfId="106"/>
    <cellStyle name="Currency 235" xfId="107"/>
    <cellStyle name="Currency 236" xfId="108"/>
    <cellStyle name="Normal 10" xfId="109"/>
    <cellStyle name="Normal 10 2" xfId="110"/>
    <cellStyle name="Normal 2" xfId="111"/>
    <cellStyle name="Normal 211" xfId="112"/>
    <cellStyle name="Normal 211 2" xfId="113"/>
    <cellStyle name="Normal 212" xfId="114"/>
    <cellStyle name="Normal 212 2" xfId="115"/>
    <cellStyle name="Normal 213" xfId="116"/>
    <cellStyle name="Normal 213 2" xfId="117"/>
    <cellStyle name="Normal 214" xfId="118"/>
    <cellStyle name="Normal 214 2" xfId="119"/>
    <cellStyle name="Normal 215" xfId="120"/>
    <cellStyle name="Normal 215 2" xfId="121"/>
    <cellStyle name="Normal 216" xfId="122"/>
    <cellStyle name="Normal 216 2" xfId="123"/>
    <cellStyle name="Normal 217" xfId="124"/>
    <cellStyle name="Normal 217 2" xfId="125"/>
    <cellStyle name="Normal 218" xfId="126"/>
    <cellStyle name="Normal 218 2" xfId="127"/>
    <cellStyle name="Normal 219" xfId="128"/>
    <cellStyle name="Normal 219 2" xfId="129"/>
    <cellStyle name="Normal 220" xfId="130"/>
    <cellStyle name="Normal 220 2" xfId="131"/>
    <cellStyle name="Normal 221" xfId="132"/>
    <cellStyle name="Normal 221 2" xfId="133"/>
    <cellStyle name="Normal 222" xfId="134"/>
    <cellStyle name="Normal 222 2" xfId="135"/>
    <cellStyle name="Normal 223" xfId="136"/>
    <cellStyle name="Normal 223 2" xfId="137"/>
    <cellStyle name="Normal 224" xfId="138"/>
    <cellStyle name="Normal 224 2" xfId="139"/>
    <cellStyle name="Normal 225" xfId="140"/>
    <cellStyle name="Normal 225 2" xfId="141"/>
    <cellStyle name="Normal 226" xfId="142"/>
    <cellStyle name="Normal 226 2" xfId="143"/>
    <cellStyle name="Normal 227" xfId="144"/>
    <cellStyle name="Normal 227 2" xfId="145"/>
    <cellStyle name="Normal 228" xfId="146"/>
    <cellStyle name="Normal 228 2" xfId="147"/>
    <cellStyle name="Normal 229" xfId="148"/>
    <cellStyle name="Normal 229 2" xfId="149"/>
    <cellStyle name="Normal 230" xfId="150"/>
    <cellStyle name="Normal 230 2" xfId="151"/>
    <cellStyle name="Normal 231" xfId="152"/>
    <cellStyle name="Normal 231 2" xfId="153"/>
    <cellStyle name="Normal 232" xfId="154"/>
    <cellStyle name="Normal 232 2" xfId="155"/>
    <cellStyle name="Normal 233" xfId="156"/>
    <cellStyle name="Normal 233 2" xfId="157"/>
    <cellStyle name="Normal 234" xfId="158"/>
    <cellStyle name="Normal 234 2" xfId="159"/>
    <cellStyle name="Normal 235" xfId="160"/>
    <cellStyle name="Normal 235 2" xfId="161"/>
    <cellStyle name="Normal 236" xfId="162"/>
    <cellStyle name="Normal 236 2" xfId="163"/>
    <cellStyle name="Normal 237" xfId="164"/>
    <cellStyle name="Normal 237 2" xfId="165"/>
    <cellStyle name="Normal 238" xfId="166"/>
    <cellStyle name="Normal 238 2" xfId="167"/>
    <cellStyle name="Normal 239" xfId="168"/>
    <cellStyle name="Normal 239 2" xfId="169"/>
    <cellStyle name="Normal 240" xfId="170"/>
    <cellStyle name="Normal 240 2" xfId="171"/>
    <cellStyle name="Normal 3" xfId="172"/>
    <cellStyle name="Normal 3 10" xfId="173"/>
    <cellStyle name="Normal 3 100" xfId="174"/>
    <cellStyle name="Normal 3 101" xfId="175"/>
    <cellStyle name="Normal 3 102" xfId="176"/>
    <cellStyle name="Normal 3 103" xfId="177"/>
    <cellStyle name="Normal 3 104" xfId="178"/>
    <cellStyle name="Normal 3 105" xfId="179"/>
    <cellStyle name="Normal 3 106" xfId="180"/>
    <cellStyle name="Normal 3 107" xfId="181"/>
    <cellStyle name="Normal 3 108" xfId="182"/>
    <cellStyle name="Normal 3 109" xfId="183"/>
    <cellStyle name="Normal 3 11" xfId="184"/>
    <cellStyle name="Normal 3 110" xfId="185"/>
    <cellStyle name="Normal 3 111" xfId="186"/>
    <cellStyle name="Normal 3 112" xfId="187"/>
    <cellStyle name="Normal 3 113" xfId="188"/>
    <cellStyle name="Normal 3 114" xfId="189"/>
    <cellStyle name="Normal 3 115" xfId="190"/>
    <cellStyle name="Normal 3 116" xfId="191"/>
    <cellStyle name="Normal 3 117" xfId="192"/>
    <cellStyle name="Normal 3 118" xfId="193"/>
    <cellStyle name="Normal 3 119" xfId="194"/>
    <cellStyle name="Normal 3 12" xfId="195"/>
    <cellStyle name="Normal 3 120" xfId="196"/>
    <cellStyle name="Normal 3 121" xfId="197"/>
    <cellStyle name="Normal 3 122" xfId="198"/>
    <cellStyle name="Normal 3 123" xfId="199"/>
    <cellStyle name="Normal 3 124" xfId="200"/>
    <cellStyle name="Normal 3 125" xfId="201"/>
    <cellStyle name="Normal 3 126" xfId="202"/>
    <cellStyle name="Normal 3 127" xfId="203"/>
    <cellStyle name="Normal 3 128" xfId="204"/>
    <cellStyle name="Normal 3 129" xfId="205"/>
    <cellStyle name="Normal 3 13" xfId="206"/>
    <cellStyle name="Normal 3 130" xfId="207"/>
    <cellStyle name="Normal 3 131" xfId="208"/>
    <cellStyle name="Normal 3 132" xfId="209"/>
    <cellStyle name="Normal 3 133" xfId="210"/>
    <cellStyle name="Normal 3 134" xfId="211"/>
    <cellStyle name="Normal 3 135" xfId="212"/>
    <cellStyle name="Normal 3 136" xfId="213"/>
    <cellStyle name="Normal 3 137" xfId="214"/>
    <cellStyle name="Normal 3 138" xfId="215"/>
    <cellStyle name="Normal 3 139" xfId="216"/>
    <cellStyle name="Normal 3 14" xfId="217"/>
    <cellStyle name="Normal 3 140" xfId="218"/>
    <cellStyle name="Normal 3 141" xfId="219"/>
    <cellStyle name="Normal 3 142" xfId="220"/>
    <cellStyle name="Normal 3 143" xfId="221"/>
    <cellStyle name="Normal 3 144" xfId="222"/>
    <cellStyle name="Normal 3 145" xfId="223"/>
    <cellStyle name="Normal 3 146" xfId="224"/>
    <cellStyle name="Normal 3 147" xfId="225"/>
    <cellStyle name="Normal 3 148" xfId="226"/>
    <cellStyle name="Normal 3 149" xfId="227"/>
    <cellStyle name="Normal 3 15" xfId="228"/>
    <cellStyle name="Normal 3 150" xfId="229"/>
    <cellStyle name="Normal 3 151" xfId="230"/>
    <cellStyle name="Normal 3 152" xfId="231"/>
    <cellStyle name="Normal 3 153" xfId="232"/>
    <cellStyle name="Normal 3 154" xfId="233"/>
    <cellStyle name="Normal 3 155" xfId="234"/>
    <cellStyle name="Normal 3 156" xfId="235"/>
    <cellStyle name="Normal 3 157" xfId="236"/>
    <cellStyle name="Normal 3 158" xfId="237"/>
    <cellStyle name="Normal 3 159" xfId="238"/>
    <cellStyle name="Normal 3 16" xfId="239"/>
    <cellStyle name="Normal 3 160" xfId="240"/>
    <cellStyle name="Normal 3 161" xfId="241"/>
    <cellStyle name="Normal 3 162" xfId="242"/>
    <cellStyle name="Normal 3 163" xfId="243"/>
    <cellStyle name="Normal 3 164" xfId="244"/>
    <cellStyle name="Normal 3 165" xfId="245"/>
    <cellStyle name="Normal 3 166" xfId="246"/>
    <cellStyle name="Normal 3 167" xfId="247"/>
    <cellStyle name="Normal 3 168" xfId="248"/>
    <cellStyle name="Normal 3 169" xfId="249"/>
    <cellStyle name="Normal 3 17" xfId="250"/>
    <cellStyle name="Normal 3 170" xfId="251"/>
    <cellStyle name="Normal 3 171" xfId="252"/>
    <cellStyle name="Normal 3 172" xfId="253"/>
    <cellStyle name="Normal 3 173" xfId="254"/>
    <cellStyle name="Normal 3 174" xfId="255"/>
    <cellStyle name="Normal 3 175" xfId="256"/>
    <cellStyle name="Normal 3 176" xfId="257"/>
    <cellStyle name="Normal 3 177" xfId="258"/>
    <cellStyle name="Normal 3 178" xfId="259"/>
    <cellStyle name="Normal 3 179" xfId="260"/>
    <cellStyle name="Normal 3 18" xfId="261"/>
    <cellStyle name="Normal 3 180" xfId="262"/>
    <cellStyle name="Normal 3 181" xfId="263"/>
    <cellStyle name="Normal 3 182" xfId="264"/>
    <cellStyle name="Normal 3 183" xfId="265"/>
    <cellStyle name="Normal 3 184" xfId="266"/>
    <cellStyle name="Normal 3 185" xfId="267"/>
    <cellStyle name="Normal 3 186" xfId="268"/>
    <cellStyle name="Normal 3 187" xfId="269"/>
    <cellStyle name="Normal 3 188" xfId="270"/>
    <cellStyle name="Normal 3 189" xfId="271"/>
    <cellStyle name="Normal 3 19" xfId="272"/>
    <cellStyle name="Normal 3 190" xfId="273"/>
    <cellStyle name="Normal 3 191" xfId="274"/>
    <cellStyle name="Normal 3 192" xfId="275"/>
    <cellStyle name="Normal 3 193" xfId="276"/>
    <cellStyle name="Normal 3 194" xfId="277"/>
    <cellStyle name="Normal 3 195" xfId="278"/>
    <cellStyle name="Normal 3 196" xfId="279"/>
    <cellStyle name="Normal 3 197" xfId="280"/>
    <cellStyle name="Normal 3 198" xfId="281"/>
    <cellStyle name="Normal 3 199" xfId="282"/>
    <cellStyle name="Normal 3 2" xfId="283"/>
    <cellStyle name="Normal 3 20" xfId="284"/>
    <cellStyle name="Normal 3 200" xfId="285"/>
    <cellStyle name="Normal 3 201" xfId="286"/>
    <cellStyle name="Normal 3 202" xfId="287"/>
    <cellStyle name="Normal 3 203" xfId="288"/>
    <cellStyle name="Normal 3 204" xfId="289"/>
    <cellStyle name="Normal 3 205" xfId="290"/>
    <cellStyle name="Normal 3 206" xfId="291"/>
    <cellStyle name="Normal 3 207" xfId="292"/>
    <cellStyle name="Normal 3 208" xfId="293"/>
    <cellStyle name="Normal 3 209" xfId="294"/>
    <cellStyle name="Normal 3 21" xfId="295"/>
    <cellStyle name="Normal 3 210" xfId="296"/>
    <cellStyle name="Normal 3 211" xfId="297"/>
    <cellStyle name="Normal 3 212" xfId="298"/>
    <cellStyle name="Normal 3 213" xfId="299"/>
    <cellStyle name="Normal 3 214" xfId="300"/>
    <cellStyle name="Normal 3 215" xfId="301"/>
    <cellStyle name="Normal 3 216" xfId="302"/>
    <cellStyle name="Normal 3 217" xfId="303"/>
    <cellStyle name="Normal 3 218" xfId="304"/>
    <cellStyle name="Normal 3 219" xfId="305"/>
    <cellStyle name="Normal 3 22" xfId="306"/>
    <cellStyle name="Normal 3 220" xfId="307"/>
    <cellStyle name="Normal 3 221" xfId="308"/>
    <cellStyle name="Normal 3 222" xfId="309"/>
    <cellStyle name="Normal 3 223" xfId="310"/>
    <cellStyle name="Normal 3 224" xfId="311"/>
    <cellStyle name="Normal 3 225" xfId="312"/>
    <cellStyle name="Normal 3 226" xfId="313"/>
    <cellStyle name="Normal 3 227" xfId="314"/>
    <cellStyle name="Normal 3 228" xfId="315"/>
    <cellStyle name="Normal 3 229" xfId="316"/>
    <cellStyle name="Normal 3 23" xfId="317"/>
    <cellStyle name="Normal 3 230" xfId="318"/>
    <cellStyle name="Normal 3 231" xfId="319"/>
    <cellStyle name="Normal 3 232" xfId="320"/>
    <cellStyle name="Normal 3 233" xfId="321"/>
    <cellStyle name="Normal 3 234" xfId="322"/>
    <cellStyle name="Normal 3 24" xfId="323"/>
    <cellStyle name="Normal 3 25" xfId="324"/>
    <cellStyle name="Normal 3 26" xfId="325"/>
    <cellStyle name="Normal 3 27" xfId="326"/>
    <cellStyle name="Normal 3 28" xfId="327"/>
    <cellStyle name="Normal 3 29" xfId="328"/>
    <cellStyle name="Normal 3 3" xfId="329"/>
    <cellStyle name="Normal 3 30" xfId="330"/>
    <cellStyle name="Normal 3 31" xfId="331"/>
    <cellStyle name="Normal 3 32" xfId="332"/>
    <cellStyle name="Normal 3 33" xfId="333"/>
    <cellStyle name="Normal 3 34" xfId="334"/>
    <cellStyle name="Normal 3 35" xfId="335"/>
    <cellStyle name="Normal 3 36" xfId="336"/>
    <cellStyle name="Normal 3 37" xfId="337"/>
    <cellStyle name="Normal 3 38" xfId="338"/>
    <cellStyle name="Normal 3 39" xfId="339"/>
    <cellStyle name="Normal 3 4" xfId="340"/>
    <cellStyle name="Normal 3 40" xfId="341"/>
    <cellStyle name="Normal 3 41" xfId="342"/>
    <cellStyle name="Normal 3 42" xfId="343"/>
    <cellStyle name="Normal 3 43" xfId="344"/>
    <cellStyle name="Normal 3 44" xfId="345"/>
    <cellStyle name="Normal 3 45" xfId="346"/>
    <cellStyle name="Normal 3 46" xfId="347"/>
    <cellStyle name="Normal 3 47" xfId="348"/>
    <cellStyle name="Normal 3 48" xfId="349"/>
    <cellStyle name="Normal 3 49" xfId="350"/>
    <cellStyle name="Normal 3 5" xfId="351"/>
    <cellStyle name="Normal 3 50" xfId="352"/>
    <cellStyle name="Normal 3 51" xfId="353"/>
    <cellStyle name="Normal 3 52" xfId="354"/>
    <cellStyle name="Normal 3 53" xfId="355"/>
    <cellStyle name="Normal 3 54" xfId="356"/>
    <cellStyle name="Normal 3 55" xfId="357"/>
    <cellStyle name="Normal 3 56" xfId="358"/>
    <cellStyle name="Normal 3 57" xfId="359"/>
    <cellStyle name="Normal 3 58" xfId="360"/>
    <cellStyle name="Normal 3 59" xfId="361"/>
    <cellStyle name="Normal 3 6" xfId="362"/>
    <cellStyle name="Normal 3 60" xfId="363"/>
    <cellStyle name="Normal 3 61" xfId="364"/>
    <cellStyle name="Normal 3 62" xfId="365"/>
    <cellStyle name="Normal 3 63" xfId="366"/>
    <cellStyle name="Normal 3 64" xfId="367"/>
    <cellStyle name="Normal 3 65" xfId="368"/>
    <cellStyle name="Normal 3 66" xfId="369"/>
    <cellStyle name="Normal 3 67" xfId="370"/>
    <cellStyle name="Normal 3 68" xfId="371"/>
    <cellStyle name="Normal 3 69" xfId="372"/>
    <cellStyle name="Normal 3 7" xfId="373"/>
    <cellStyle name="Normal 3 70" xfId="374"/>
    <cellStyle name="Normal 3 71" xfId="375"/>
    <cellStyle name="Normal 3 72" xfId="376"/>
    <cellStyle name="Normal 3 73" xfId="377"/>
    <cellStyle name="Normal 3 74" xfId="378"/>
    <cellStyle name="Normal 3 75" xfId="379"/>
    <cellStyle name="Normal 3 76" xfId="380"/>
    <cellStyle name="Normal 3 77" xfId="381"/>
    <cellStyle name="Normal 3 78" xfId="382"/>
    <cellStyle name="Normal 3 79" xfId="383"/>
    <cellStyle name="Normal 3 8" xfId="384"/>
    <cellStyle name="Normal 3 80" xfId="385"/>
    <cellStyle name="Normal 3 81" xfId="386"/>
    <cellStyle name="Normal 3 82" xfId="387"/>
    <cellStyle name="Normal 3 83" xfId="388"/>
    <cellStyle name="Normal 3 84" xfId="389"/>
    <cellStyle name="Normal 3 85" xfId="390"/>
    <cellStyle name="Normal 3 86" xfId="391"/>
    <cellStyle name="Normal 3 87" xfId="392"/>
    <cellStyle name="Normal 3 88" xfId="393"/>
    <cellStyle name="Normal 3 89" xfId="394"/>
    <cellStyle name="Normal 3 9" xfId="395"/>
    <cellStyle name="Normal 3 90" xfId="396"/>
    <cellStyle name="Normal 3 91" xfId="397"/>
    <cellStyle name="Normal 3 92" xfId="398"/>
    <cellStyle name="Normal 3 93" xfId="399"/>
    <cellStyle name="Normal 3 94" xfId="400"/>
    <cellStyle name="Normal 3 95" xfId="401"/>
    <cellStyle name="Normal 3 96" xfId="402"/>
    <cellStyle name="Normal 3 97" xfId="403"/>
    <cellStyle name="Normal 3 98" xfId="404"/>
    <cellStyle name="Normal 3 99" xfId="405"/>
    <cellStyle name="Normal 30 2" xfId="406"/>
    <cellStyle name="Normal 78" xfId="407"/>
    <cellStyle name="Normal 78 2" xfId="408"/>
    <cellStyle name="Percent 7" xfId="409"/>
    <cellStyle name="Percent 2" xfId="410"/>
    <cellStyle name="Normal 6" xfId="411"/>
    <cellStyle name="Comma 3" xfId="412"/>
    <cellStyle name="Currency 2" xfId="413"/>
    <cellStyle name="Account" xfId="414"/>
    <cellStyle name="Fund" xfId="415"/>
    <cellStyle name="Normal 153" xfId="416"/>
    <cellStyle name="Normal 154" xfId="417"/>
    <cellStyle name="Normal 155" xfId="418"/>
    <cellStyle name="Normal 156" xfId="419"/>
    <cellStyle name="Normal 157" xfId="420"/>
    <cellStyle name="Normal 158" xfId="421"/>
    <cellStyle name="Normal 159" xfId="422"/>
    <cellStyle name="Normal 160" xfId="423"/>
    <cellStyle name="Normal 161" xfId="424"/>
    <cellStyle name="Normal 162" xfId="425"/>
    <cellStyle name="Normal 163" xfId="426"/>
    <cellStyle name="Normal 164" xfId="427"/>
    <cellStyle name="Normal 165" xfId="428"/>
    <cellStyle name="Normal 166" xfId="429"/>
    <cellStyle name="Normal 167" xfId="430"/>
    <cellStyle name="Normal 168" xfId="431"/>
    <cellStyle name="Normal 169" xfId="432"/>
    <cellStyle name="Normal 170" xfId="433"/>
    <cellStyle name="Normal 171" xfId="434"/>
    <cellStyle name="Normal 172" xfId="435"/>
    <cellStyle name="Normal 173" xfId="436"/>
    <cellStyle name="Normal 174" xfId="437"/>
    <cellStyle name="Normal 19" xfId="438"/>
    <cellStyle name="Normal 2 10" xfId="439"/>
    <cellStyle name="Normal 2 11" xfId="440"/>
    <cellStyle name="Normal 2 12" xfId="441"/>
    <cellStyle name="Normal 2 13" xfId="442"/>
    <cellStyle name="Normal 2 14" xfId="443"/>
    <cellStyle name="Normal 2 15" xfId="444"/>
    <cellStyle name="Normal 2 16" xfId="445"/>
    <cellStyle name="Normal 2 17" xfId="446"/>
    <cellStyle name="Normal 2 18" xfId="447"/>
    <cellStyle name="Normal 2 2" xfId="448"/>
    <cellStyle name="Normal 2 2 2" xfId="449"/>
    <cellStyle name="Normal 2 2 3" xfId="450"/>
    <cellStyle name="Normal 2 3" xfId="451"/>
    <cellStyle name="Normal 2 4" xfId="452"/>
    <cellStyle name="Normal 2 5" xfId="453"/>
    <cellStyle name="Normal 2 6" xfId="454"/>
    <cellStyle name="Normal 2 7" xfId="455"/>
    <cellStyle name="Normal 2 8" xfId="456"/>
    <cellStyle name="Normal 2 9" xfId="457"/>
    <cellStyle name="Normal 29" xfId="458"/>
    <cellStyle name="Normal 30" xfId="459"/>
    <cellStyle name="Normal 55" xfId="460"/>
    <cellStyle name="Normal 56" xfId="461"/>
    <cellStyle name="Normal 57" xfId="462"/>
    <cellStyle name="Normal 58" xfId="463"/>
    <cellStyle name="Normal 59" xfId="464"/>
    <cellStyle name="Normal 60" xfId="465"/>
    <cellStyle name="Normal 61" xfId="466"/>
    <cellStyle name="Normal 62" xfId="467"/>
    <cellStyle name="Normal 63" xfId="468"/>
    <cellStyle name="Normal 64" xfId="469"/>
    <cellStyle name="Normal 65" xfId="470"/>
    <cellStyle name="Normal 66" xfId="471"/>
    <cellStyle name="Normal 67" xfId="472"/>
    <cellStyle name="Normal 68" xfId="473"/>
    <cellStyle name="Normal 69" xfId="474"/>
    <cellStyle name="Normal 70" xfId="475"/>
    <cellStyle name="Normal 71" xfId="476"/>
    <cellStyle name="Normal 72" xfId="477"/>
    <cellStyle name="Normal 73" xfId="478"/>
    <cellStyle name="Normal 74" xfId="479"/>
    <cellStyle name="Normal 75" xfId="480"/>
    <cellStyle name="Normal 76" xfId="481"/>
    <cellStyle name="Org" xfId="482"/>
    <cellStyle name="Comma 2" xfId="483"/>
    <cellStyle name="Normal 4" xfId="484"/>
    <cellStyle name="Normal 5" xfId="485"/>
    <cellStyle name="Percent 3" xfId="486"/>
    <cellStyle name="Normal 7" xfId="487"/>
    <cellStyle name="Comma 6" xfId="488"/>
    <cellStyle name="Currency 3" xfId="489"/>
    <cellStyle name="Percent 4" xfId="490"/>
    <cellStyle name="Normal 8" xfId="491"/>
    <cellStyle name="Comma 8" xfId="492"/>
    <cellStyle name="Currency 4" xfId="493"/>
    <cellStyle name="Percent 5" xfId="494"/>
    <cellStyle name="Normal 2 19" xfId="495"/>
    <cellStyle name="Normal 9" xfId="496"/>
    <cellStyle name="Normal 11" xfId="497"/>
    <cellStyle name="Comma 9" xfId="498"/>
    <cellStyle name="Comma 4 3" xfId="499"/>
    <cellStyle name="Comma 5 3" xfId="500"/>
    <cellStyle name="Comma 7 3" xfId="501"/>
    <cellStyle name="Currency 5" xfId="502"/>
    <cellStyle name="Normal 10 3" xfId="503"/>
    <cellStyle name="Normal 153 2" xfId="504"/>
    <cellStyle name="Normal 154 2" xfId="505"/>
    <cellStyle name="Normal 155 2" xfId="506"/>
    <cellStyle name="Normal 156 2" xfId="507"/>
    <cellStyle name="Normal 157 2" xfId="508"/>
    <cellStyle name="Normal 158 2" xfId="509"/>
    <cellStyle name="Normal 159 2" xfId="510"/>
    <cellStyle name="Normal 160 2" xfId="511"/>
    <cellStyle name="Normal 161 2" xfId="512"/>
    <cellStyle name="Normal 162 2" xfId="513"/>
    <cellStyle name="Normal 163 2" xfId="514"/>
    <cellStyle name="Normal 164 2" xfId="515"/>
    <cellStyle name="Normal 165 2" xfId="516"/>
    <cellStyle name="Normal 166 2" xfId="517"/>
    <cellStyle name="Normal 167 2" xfId="518"/>
    <cellStyle name="Normal 168 2" xfId="519"/>
    <cellStyle name="Normal 169 2" xfId="520"/>
    <cellStyle name="Normal 170 2" xfId="521"/>
    <cellStyle name="Normal 171 2" xfId="522"/>
    <cellStyle name="Normal 172 2" xfId="523"/>
    <cellStyle name="Normal 173 2" xfId="524"/>
    <cellStyle name="Normal 174 2" xfId="525"/>
    <cellStyle name="Normal 19 2" xfId="526"/>
    <cellStyle name="Normal 2 10 2" xfId="527"/>
    <cellStyle name="Normal 2 11 2" xfId="528"/>
    <cellStyle name="Normal 2 12 2" xfId="529"/>
    <cellStyle name="Normal 2 13 2" xfId="530"/>
    <cellStyle name="Normal 2 14 2" xfId="531"/>
    <cellStyle name="Normal 2 15 2" xfId="532"/>
    <cellStyle name="Normal 2 16 2" xfId="533"/>
    <cellStyle name="Normal 2 17 2" xfId="534"/>
    <cellStyle name="Normal 2 2 2 2" xfId="535"/>
    <cellStyle name="Normal 2 2 3 2" xfId="536"/>
    <cellStyle name="Normal 2 3 2" xfId="537"/>
    <cellStyle name="Normal 2 4 2" xfId="538"/>
    <cellStyle name="Normal 2 5 2" xfId="539"/>
    <cellStyle name="Normal 2 6 2" xfId="540"/>
    <cellStyle name="Normal 2 7 2" xfId="541"/>
    <cellStyle name="Normal 2 8 2" xfId="542"/>
    <cellStyle name="Normal 2 9 2" xfId="543"/>
    <cellStyle name="Normal 29 2" xfId="544"/>
    <cellStyle name="Normal 3 235" xfId="545"/>
    <cellStyle name="Normal 3 10 2" xfId="546"/>
    <cellStyle name="Normal 3 100 2" xfId="547"/>
    <cellStyle name="Normal 3 101 2" xfId="548"/>
    <cellStyle name="Normal 3 102 2" xfId="549"/>
    <cellStyle name="Normal 3 103 2" xfId="550"/>
    <cellStyle name="Normal 3 104 2" xfId="551"/>
    <cellStyle name="Normal 3 105 2" xfId="552"/>
    <cellStyle name="Normal 3 106 2" xfId="553"/>
    <cellStyle name="Normal 3 107 2" xfId="554"/>
    <cellStyle name="Normal 3 108 2" xfId="555"/>
    <cellStyle name="Normal 3 109 2" xfId="556"/>
    <cellStyle name="Normal 3 11 2" xfId="557"/>
    <cellStyle name="Normal 3 110 2" xfId="558"/>
    <cellStyle name="Normal 3 111 2" xfId="559"/>
    <cellStyle name="Normal 3 112 2" xfId="560"/>
    <cellStyle name="Normal 3 113 2" xfId="561"/>
    <cellStyle name="Normal 3 114 2" xfId="562"/>
    <cellStyle name="Normal 3 115 2" xfId="563"/>
    <cellStyle name="Normal 3 116 2" xfId="564"/>
    <cellStyle name="Normal 3 117 2" xfId="565"/>
    <cellStyle name="Normal 3 118 2" xfId="566"/>
    <cellStyle name="Normal 3 119 2" xfId="567"/>
    <cellStyle name="Normal 3 12 2" xfId="568"/>
    <cellStyle name="Normal 3 120 2" xfId="569"/>
    <cellStyle name="Normal 3 121 2" xfId="570"/>
    <cellStyle name="Normal 3 122 2" xfId="571"/>
    <cellStyle name="Normal 3 123 2" xfId="572"/>
    <cellStyle name="Normal 3 124 2" xfId="573"/>
    <cellStyle name="Normal 3 125 2" xfId="574"/>
    <cellStyle name="Normal 3 126 2" xfId="575"/>
    <cellStyle name="Normal 3 127 2" xfId="576"/>
    <cellStyle name="Normal 3 128 2" xfId="577"/>
    <cellStyle name="Normal 3 129 2" xfId="578"/>
    <cellStyle name="Normal 3 13 2" xfId="579"/>
    <cellStyle name="Normal 3 130 2" xfId="580"/>
    <cellStyle name="Normal 3 131 2" xfId="581"/>
    <cellStyle name="Normal 3 132 2" xfId="582"/>
    <cellStyle name="Normal 3 133 2" xfId="583"/>
    <cellStyle name="Normal 3 134 2" xfId="584"/>
    <cellStyle name="Normal 3 135 2" xfId="585"/>
    <cellStyle name="Normal 3 136 2" xfId="586"/>
    <cellStyle name="Normal 3 137 2" xfId="587"/>
    <cellStyle name="Normal 3 138 2" xfId="588"/>
    <cellStyle name="Normal 3 139 2" xfId="589"/>
    <cellStyle name="Normal 3 14 2" xfId="590"/>
    <cellStyle name="Normal 3 140 2" xfId="591"/>
    <cellStyle name="Normal 3 141 2" xfId="592"/>
    <cellStyle name="Normal 3 142 2" xfId="593"/>
    <cellStyle name="Normal 3 143 2" xfId="594"/>
    <cellStyle name="Normal 3 144 2" xfId="595"/>
    <cellStyle name="Normal 3 145 2" xfId="596"/>
    <cellStyle name="Normal 3 146 2" xfId="597"/>
    <cellStyle name="Normal 3 147 2" xfId="598"/>
    <cellStyle name="Normal 3 148 2" xfId="599"/>
    <cellStyle name="Normal 3 149 2" xfId="600"/>
    <cellStyle name="Normal 3 15 2" xfId="601"/>
    <cellStyle name="Normal 3 150 2" xfId="602"/>
    <cellStyle name="Normal 3 151 2" xfId="603"/>
    <cellStyle name="Normal 3 152 2" xfId="604"/>
    <cellStyle name="Normal 3 153 2" xfId="605"/>
    <cellStyle name="Normal 3 154 2" xfId="606"/>
    <cellStyle name="Normal 3 155 2" xfId="607"/>
    <cellStyle name="Normal 3 156 2" xfId="608"/>
    <cellStyle name="Normal 3 157 2" xfId="609"/>
    <cellStyle name="Normal 3 158 2" xfId="610"/>
    <cellStyle name="Normal 3 159 2" xfId="611"/>
    <cellStyle name="Normal 3 16 2" xfId="612"/>
    <cellStyle name="Normal 3 160 2" xfId="613"/>
    <cellStyle name="Normal 3 161 2" xfId="614"/>
    <cellStyle name="Normal 3 162 2" xfId="615"/>
    <cellStyle name="Normal 3 163 2" xfId="616"/>
    <cellStyle name="Normal 3 164 2" xfId="617"/>
    <cellStyle name="Normal 3 165 2" xfId="618"/>
    <cellStyle name="Normal 3 166 2" xfId="619"/>
    <cellStyle name="Normal 3 167 2" xfId="620"/>
    <cellStyle name="Normal 3 168 2" xfId="621"/>
    <cellStyle name="Normal 3 169 2" xfId="622"/>
    <cellStyle name="Normal 3 17 2" xfId="623"/>
    <cellStyle name="Normal 3 170 2" xfId="624"/>
    <cellStyle name="Normal 3 171 2" xfId="625"/>
    <cellStyle name="Normal 3 172 2" xfId="626"/>
    <cellStyle name="Normal 3 173 2" xfId="627"/>
    <cellStyle name="Normal 3 174 2" xfId="628"/>
    <cellStyle name="Normal 3 175 2" xfId="629"/>
    <cellStyle name="Normal 3 176 2" xfId="630"/>
    <cellStyle name="Normal 3 177 2" xfId="631"/>
    <cellStyle name="Normal 3 178 2" xfId="632"/>
    <cellStyle name="Normal 3 179 2" xfId="633"/>
    <cellStyle name="Normal 3 18 2" xfId="634"/>
    <cellStyle name="Normal 3 180 2" xfId="635"/>
    <cellStyle name="Normal 3 181 2" xfId="636"/>
    <cellStyle name="Normal 3 182 2" xfId="637"/>
    <cellStyle name="Normal 3 19 2" xfId="638"/>
    <cellStyle name="Normal 3 2 2" xfId="639"/>
    <cellStyle name="Normal 3 20 2" xfId="640"/>
    <cellStyle name="Normal 3 21 2" xfId="641"/>
    <cellStyle name="Normal 3 22 2" xfId="642"/>
    <cellStyle name="Normal 3 23 2" xfId="643"/>
    <cellStyle name="Normal 3 24 2" xfId="644"/>
    <cellStyle name="Normal 3 25 2" xfId="645"/>
    <cellStyle name="Normal 3 26 2" xfId="646"/>
    <cellStyle name="Normal 3 27 2" xfId="647"/>
    <cellStyle name="Normal 3 28 2" xfId="648"/>
    <cellStyle name="Normal 3 29 2" xfId="649"/>
    <cellStyle name="Normal 3 3 2" xfId="650"/>
    <cellStyle name="Normal 3 30 2" xfId="651"/>
    <cellStyle name="Normal 3 31 2" xfId="652"/>
    <cellStyle name="Normal 3 32 2" xfId="653"/>
    <cellStyle name="Normal 3 33 2" xfId="654"/>
    <cellStyle name="Normal 3 34 2" xfId="655"/>
    <cellStyle name="Normal 3 35 2" xfId="656"/>
    <cellStyle name="Normal 3 36 2" xfId="657"/>
    <cellStyle name="Normal 3 37 2" xfId="658"/>
    <cellStyle name="Normal 3 38 2" xfId="659"/>
    <cellStyle name="Normal 3 39 2" xfId="660"/>
    <cellStyle name="Normal 3 4 2" xfId="661"/>
    <cellStyle name="Normal 3 40 2" xfId="662"/>
    <cellStyle name="Normal 3 41 2" xfId="663"/>
    <cellStyle name="Normal 3 42 2" xfId="664"/>
    <cellStyle name="Normal 3 43 2" xfId="665"/>
    <cellStyle name="Normal 3 44 2" xfId="666"/>
    <cellStyle name="Normal 3 45 2" xfId="667"/>
    <cellStyle name="Normal 3 46 2" xfId="668"/>
    <cellStyle name="Normal 3 47 2" xfId="669"/>
    <cellStyle name="Normal 3 48 2" xfId="670"/>
    <cellStyle name="Normal 3 49 2" xfId="671"/>
    <cellStyle name="Normal 3 5 2" xfId="672"/>
    <cellStyle name="Normal 3 50 2" xfId="673"/>
    <cellStyle name="Normal 3 51 2" xfId="674"/>
    <cellStyle name="Normal 3 52 2" xfId="675"/>
    <cellStyle name="Normal 3 53 2" xfId="676"/>
    <cellStyle name="Normal 3 54 2" xfId="677"/>
    <cellStyle name="Normal 3 55 2" xfId="678"/>
    <cellStyle name="Normal 3 56 2" xfId="679"/>
    <cellStyle name="Normal 3 57 2" xfId="680"/>
    <cellStyle name="Normal 3 58 2" xfId="681"/>
    <cellStyle name="Normal 3 59 2" xfId="682"/>
    <cellStyle name="Normal 3 6 2" xfId="683"/>
    <cellStyle name="Normal 3 60 2" xfId="684"/>
    <cellStyle name="Normal 3 61 2" xfId="685"/>
    <cellStyle name="Normal 3 62 2" xfId="686"/>
    <cellStyle name="Normal 3 63 2" xfId="687"/>
    <cellStyle name="Normal 3 64 2" xfId="688"/>
    <cellStyle name="Normal 3 65 2" xfId="689"/>
    <cellStyle name="Normal 3 66 2" xfId="690"/>
    <cellStyle name="Normal 3 67 2" xfId="691"/>
    <cellStyle name="Normal 3 68 2" xfId="692"/>
    <cellStyle name="Normal 3 69 2" xfId="693"/>
    <cellStyle name="Normal 3 7 2" xfId="694"/>
    <cellStyle name="Normal 3 70 2" xfId="695"/>
    <cellStyle name="Normal 3 71 2" xfId="696"/>
    <cellStyle name="Normal 3 72 2" xfId="697"/>
    <cellStyle name="Normal 3 73 2" xfId="698"/>
    <cellStyle name="Normal 3 74 2" xfId="699"/>
    <cellStyle name="Normal 3 75 2" xfId="700"/>
    <cellStyle name="Normal 3 76 2" xfId="701"/>
    <cellStyle name="Normal 3 77 2" xfId="702"/>
    <cellStyle name="Normal 3 78 2" xfId="703"/>
    <cellStyle name="Normal 3 79 2" xfId="704"/>
    <cellStyle name="Normal 3 8 2" xfId="705"/>
    <cellStyle name="Normal 3 80 2" xfId="706"/>
    <cellStyle name="Normal 3 81 2" xfId="707"/>
    <cellStyle name="Normal 3 82 2" xfId="708"/>
    <cellStyle name="Normal 3 83 2" xfId="709"/>
    <cellStyle name="Normal 3 84 2" xfId="710"/>
    <cellStyle name="Normal 3 85 2" xfId="711"/>
    <cellStyle name="Normal 3 86 2" xfId="712"/>
    <cellStyle name="Normal 3 87 2" xfId="713"/>
    <cellStyle name="Normal 3 88 2" xfId="714"/>
    <cellStyle name="Normal 3 89 2" xfId="715"/>
    <cellStyle name="Normal 3 9 2" xfId="716"/>
    <cellStyle name="Normal 3 90 2" xfId="717"/>
    <cellStyle name="Normal 3 91 2" xfId="718"/>
    <cellStyle name="Normal 3 92 2" xfId="719"/>
    <cellStyle name="Normal 3 93 2" xfId="720"/>
    <cellStyle name="Normal 3 94 2" xfId="721"/>
    <cellStyle name="Normal 3 95 2" xfId="722"/>
    <cellStyle name="Normal 3 96 2" xfId="723"/>
    <cellStyle name="Normal 3 97 2" xfId="724"/>
    <cellStyle name="Normal 3 98 2" xfId="725"/>
    <cellStyle name="Normal 3 99 2" xfId="726"/>
    <cellStyle name="Normal 30 3" xfId="727"/>
    <cellStyle name="Normal 55 2" xfId="728"/>
    <cellStyle name="Normal 56 2" xfId="729"/>
    <cellStyle name="Normal 57 2" xfId="730"/>
    <cellStyle name="Normal 58 2" xfId="731"/>
    <cellStyle name="Normal 59 2" xfId="732"/>
    <cellStyle name="Normal 60 2" xfId="733"/>
    <cellStyle name="Normal 61 2" xfId="734"/>
    <cellStyle name="Normal 62 2" xfId="735"/>
    <cellStyle name="Normal 63 2" xfId="736"/>
    <cellStyle name="Normal 64 2" xfId="737"/>
    <cellStyle name="Normal 65 2" xfId="738"/>
    <cellStyle name="Normal 66 2" xfId="739"/>
    <cellStyle name="Normal 67 2" xfId="740"/>
    <cellStyle name="Normal 68 2" xfId="741"/>
    <cellStyle name="Normal 69 2" xfId="742"/>
    <cellStyle name="Normal 70 2" xfId="743"/>
    <cellStyle name="Normal 71 2" xfId="744"/>
    <cellStyle name="Normal 72 2" xfId="745"/>
    <cellStyle name="Normal 73 2" xfId="746"/>
    <cellStyle name="Normal 74 2" xfId="747"/>
    <cellStyle name="Normal 75 2" xfId="748"/>
    <cellStyle name="Normal 76 2" xfId="749"/>
    <cellStyle name="Normal 78 3" xfId="750"/>
    <cellStyle name="Percent 6" xfId="751"/>
    <cellStyle name="Normal 217 3" xfId="752"/>
    <cellStyle name="Normal 222 3" xfId="753"/>
    <cellStyle name="Normal 212 3" xfId="754"/>
    <cellStyle name="Normal 218 3" xfId="755"/>
    <cellStyle name="Normal 223 3" xfId="756"/>
    <cellStyle name="Normal 213 3" xfId="757"/>
    <cellStyle name="Normal 219 3" xfId="758"/>
    <cellStyle name="Normal 224 3" xfId="759"/>
    <cellStyle name="Normal 214 3" xfId="760"/>
    <cellStyle name="Normal 220 3" xfId="761"/>
    <cellStyle name="Normal 225 3" xfId="762"/>
    <cellStyle name="Normal 215 3" xfId="763"/>
    <cellStyle name="Normal 226 3" xfId="764"/>
    <cellStyle name="Normal 227 3" xfId="765"/>
    <cellStyle name="Normal 228 3" xfId="766"/>
    <cellStyle name="Normal 229 3" xfId="767"/>
    <cellStyle name="Normal 230 3" xfId="768"/>
    <cellStyle name="Normal 231 3" xfId="769"/>
    <cellStyle name="Normal 232 3" xfId="770"/>
    <cellStyle name="Normal 233 3" xfId="771"/>
    <cellStyle name="Normal 234 3" xfId="772"/>
    <cellStyle name="Normal 235 3" xfId="773"/>
    <cellStyle name="Normal 236 3" xfId="774"/>
    <cellStyle name="Normal 237 3" xfId="775"/>
    <cellStyle name="Normal 238 3" xfId="776"/>
    <cellStyle name="Normal 239 3" xfId="777"/>
    <cellStyle name="Normal 240 3" xfId="778"/>
    <cellStyle name="Comma 76 2" xfId="779"/>
    <cellStyle name="Normal 211 2 2" xfId="780"/>
    <cellStyle name="Normal 13" xfId="781"/>
    <cellStyle name="Normal 14" xfId="782"/>
    <cellStyle name="Normal_Financial Plan" xfId="7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abSelected="1" workbookViewId="0" topLeftCell="A18">
      <selection activeCell="A12" sqref="A12"/>
    </sheetView>
  </sheetViews>
  <sheetFormatPr defaultColWidth="9.140625" defaultRowHeight="15"/>
  <cols>
    <col min="1" max="1" width="47.421875" style="1" customWidth="1"/>
    <col min="2" max="2" width="12.8515625" style="41" customWidth="1"/>
    <col min="3" max="4" width="12.140625" style="41" customWidth="1"/>
    <col min="5" max="5" width="13.00390625" style="41" customWidth="1"/>
    <col min="6" max="6" width="13.140625" style="41" customWidth="1"/>
    <col min="7" max="7" width="13.00390625" style="41" customWidth="1"/>
    <col min="8" max="8" width="13.140625" style="41" customWidth="1"/>
    <col min="9" max="9" width="13.00390625" style="41" customWidth="1"/>
    <col min="10" max="10" width="13.140625" style="41" customWidth="1"/>
    <col min="11" max="11" width="63.28125" style="1" bestFit="1" customWidth="1"/>
    <col min="12" max="12" width="46.8515625" style="1" customWidth="1"/>
    <col min="13" max="13" width="70.57421875" style="1" customWidth="1"/>
    <col min="14" max="17" width="9.140625" style="1" customWidth="1"/>
    <col min="18" max="18" width="32.8515625" style="1" customWidth="1"/>
    <col min="19" max="16384" width="9.140625" style="1" customWidth="1"/>
  </cols>
  <sheetData>
    <row r="1" spans="1:11" ht="15" hidden="1">
      <c r="A1" s="75" t="s">
        <v>7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15" hidden="1">
      <c r="A2" s="75" t="s">
        <v>6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15">
      <c r="A3" s="9"/>
      <c r="B3" s="35"/>
      <c r="C3" s="35"/>
      <c r="D3" s="35"/>
      <c r="E3" s="35"/>
      <c r="F3" s="35"/>
      <c r="G3" s="35"/>
      <c r="H3" s="35"/>
      <c r="I3" s="35"/>
      <c r="J3" s="35"/>
      <c r="K3" s="2"/>
    </row>
    <row r="4" spans="1:11" ht="15.75">
      <c r="A4" s="76" t="s">
        <v>23</v>
      </c>
      <c r="B4" s="76"/>
      <c r="C4" s="76"/>
      <c r="D4" s="76"/>
      <c r="E4" s="76"/>
      <c r="F4" s="76"/>
      <c r="G4" s="76"/>
      <c r="H4" s="76"/>
      <c r="I4" s="76"/>
      <c r="J4" s="76"/>
      <c r="K4" s="76"/>
    </row>
    <row r="5" spans="1:15" ht="15.75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3"/>
      <c r="M5" s="3"/>
      <c r="N5" s="3"/>
      <c r="O5" s="3"/>
    </row>
    <row r="6" spans="1:15" s="10" customFormat="1" ht="15.75">
      <c r="A6" s="57" t="s">
        <v>45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3"/>
      <c r="M6" s="3"/>
      <c r="N6" s="3"/>
      <c r="O6" s="3"/>
    </row>
    <row r="7" spans="1:15" s="10" customFormat="1" ht="15.75">
      <c r="A7" s="57" t="s">
        <v>44</v>
      </c>
      <c r="B7" s="56"/>
      <c r="C7" s="56"/>
      <c r="D7" s="56"/>
      <c r="E7" s="56"/>
      <c r="F7" s="56"/>
      <c r="H7" s="56"/>
      <c r="I7" s="56"/>
      <c r="J7" s="56"/>
      <c r="K7" s="57" t="s">
        <v>49</v>
      </c>
      <c r="L7" s="3"/>
      <c r="M7" s="3"/>
      <c r="N7" s="3"/>
      <c r="O7" s="3"/>
    </row>
    <row r="8" spans="1:15" s="10" customFormat="1" ht="15.6">
      <c r="A8" s="57" t="s">
        <v>47</v>
      </c>
      <c r="B8" s="56"/>
      <c r="C8" s="56"/>
      <c r="D8" s="56"/>
      <c r="E8" s="56"/>
      <c r="F8" s="56"/>
      <c r="H8" s="56"/>
      <c r="I8" s="56"/>
      <c r="J8" s="56"/>
      <c r="K8" s="57" t="s">
        <v>46</v>
      </c>
      <c r="L8" s="3"/>
      <c r="M8" s="3"/>
      <c r="N8" s="3"/>
      <c r="O8" s="3"/>
    </row>
    <row r="9" spans="1:15" s="10" customFormat="1" ht="15.6" customHeight="1">
      <c r="A9" s="57" t="s">
        <v>48</v>
      </c>
      <c r="B9" s="56"/>
      <c r="C9" s="56"/>
      <c r="D9" s="56"/>
      <c r="E9" s="56"/>
      <c r="F9" s="56"/>
      <c r="H9" s="56"/>
      <c r="I9" s="56"/>
      <c r="J9" s="56"/>
      <c r="K9" s="57"/>
      <c r="L9" s="3"/>
      <c r="M9" s="3"/>
      <c r="N9" s="3"/>
      <c r="O9" s="3"/>
    </row>
    <row r="10" spans="1:15" s="10" customFormat="1" ht="15.6" hidden="1">
      <c r="A10" s="58" t="s">
        <v>17</v>
      </c>
      <c r="B10" s="56"/>
      <c r="C10" s="56"/>
      <c r="D10" s="56"/>
      <c r="E10" s="56"/>
      <c r="F10" s="56"/>
      <c r="H10" s="56"/>
      <c r="I10" s="56"/>
      <c r="J10" s="56"/>
      <c r="K10" s="57"/>
      <c r="L10" s="3"/>
      <c r="M10" s="3"/>
      <c r="N10" s="3"/>
      <c r="O10" s="3"/>
    </row>
    <row r="11" spans="1:15" s="10" customFormat="1" ht="15.6" hidden="1">
      <c r="A11" s="59" t="s">
        <v>18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3"/>
      <c r="M11" s="3"/>
      <c r="N11" s="3"/>
      <c r="O11" s="3"/>
    </row>
    <row r="12" spans="1:15" s="10" customFormat="1" ht="15.6">
      <c r="A12" s="57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3"/>
      <c r="M12" s="3"/>
      <c r="N12" s="3"/>
      <c r="O12" s="3"/>
    </row>
    <row r="13" spans="1:11" ht="60" customHeight="1">
      <c r="A13" s="5"/>
      <c r="B13" s="36" t="s">
        <v>24</v>
      </c>
      <c r="C13" s="36" t="s">
        <v>25</v>
      </c>
      <c r="D13" s="36" t="s">
        <v>26</v>
      </c>
      <c r="E13" s="36" t="s">
        <v>27</v>
      </c>
      <c r="F13" s="36" t="s">
        <v>28</v>
      </c>
      <c r="G13" s="36" t="s">
        <v>43</v>
      </c>
      <c r="H13" s="36" t="s">
        <v>29</v>
      </c>
      <c r="I13" s="36" t="s">
        <v>21</v>
      </c>
      <c r="J13" s="36" t="s">
        <v>22</v>
      </c>
      <c r="K13" s="6" t="s">
        <v>20</v>
      </c>
    </row>
    <row r="14" spans="1:11" ht="14.45">
      <c r="A14" s="18" t="s">
        <v>5</v>
      </c>
      <c r="B14" s="74">
        <v>-2735754</v>
      </c>
      <c r="C14" s="74">
        <f>B38</f>
        <v>-5459094</v>
      </c>
      <c r="D14" s="74">
        <f>C38</f>
        <v>-5459094</v>
      </c>
      <c r="E14" s="74">
        <f>B38</f>
        <v>-5459094</v>
      </c>
      <c r="F14" s="74">
        <f>E38</f>
        <v>-5802496</v>
      </c>
      <c r="G14" s="74">
        <f>B38</f>
        <v>-5459094</v>
      </c>
      <c r="H14" s="74">
        <f>G38</f>
        <v>-5585387</v>
      </c>
      <c r="I14" s="47">
        <f>G14-C14</f>
        <v>0</v>
      </c>
      <c r="J14" s="47">
        <f>H14-D14</f>
        <v>-126293</v>
      </c>
      <c r="K14" s="25"/>
    </row>
    <row r="15" spans="1:13" ht="15">
      <c r="A15" s="20" t="s">
        <v>4</v>
      </c>
      <c r="B15" s="46"/>
      <c r="C15" s="37"/>
      <c r="D15" s="37"/>
      <c r="E15" s="37"/>
      <c r="F15" s="37"/>
      <c r="G15" s="37"/>
      <c r="H15" s="37"/>
      <c r="I15" s="37"/>
      <c r="J15" s="37"/>
      <c r="K15" s="26"/>
      <c r="M15" s="8"/>
    </row>
    <row r="16" spans="1:13" s="10" customFormat="1" ht="15">
      <c r="A16" s="14" t="s">
        <v>41</v>
      </c>
      <c r="B16" s="47"/>
      <c r="C16" s="38"/>
      <c r="D16" s="48"/>
      <c r="E16" s="38"/>
      <c r="F16" s="48"/>
      <c r="G16" s="38"/>
      <c r="H16" s="48">
        <v>150000</v>
      </c>
      <c r="I16" s="47">
        <f>G16-C16</f>
        <v>0</v>
      </c>
      <c r="J16" s="47">
        <f>H16-D16</f>
        <v>150000</v>
      </c>
      <c r="K16" s="27" t="s">
        <v>53</v>
      </c>
      <c r="M16" s="8"/>
    </row>
    <row r="17" spans="1:13" s="10" customFormat="1" ht="14.45">
      <c r="A17" s="14" t="s">
        <v>42</v>
      </c>
      <c r="B17" s="47">
        <v>339000</v>
      </c>
      <c r="C17" s="38">
        <v>217000</v>
      </c>
      <c r="D17" s="48">
        <v>236000</v>
      </c>
      <c r="E17" s="38">
        <f>C17+80000</f>
        <v>297000</v>
      </c>
      <c r="F17" s="48">
        <f>D17</f>
        <v>236000</v>
      </c>
      <c r="G17" s="38">
        <v>297000</v>
      </c>
      <c r="H17" s="48">
        <v>236000</v>
      </c>
      <c r="I17" s="47">
        <f aca="true" t="shared" si="0" ref="I17:J25">G17-C17</f>
        <v>80000</v>
      </c>
      <c r="J17" s="47">
        <f t="shared" si="0"/>
        <v>0</v>
      </c>
      <c r="K17" s="27"/>
      <c r="M17" s="8"/>
    </row>
    <row r="18" spans="1:13" s="10" customFormat="1" ht="15">
      <c r="A18" s="14" t="s">
        <v>39</v>
      </c>
      <c r="B18" s="47">
        <f>331212-B17</f>
        <v>-7788</v>
      </c>
      <c r="C18" s="38"/>
      <c r="D18" s="48"/>
      <c r="E18" s="38"/>
      <c r="F18" s="48"/>
      <c r="G18" s="38">
        <v>26879</v>
      </c>
      <c r="H18" s="48">
        <f>-10100+644.29</f>
        <v>-9455.71</v>
      </c>
      <c r="I18" s="47">
        <f t="shared" si="0"/>
        <v>26879</v>
      </c>
      <c r="J18" s="47">
        <f t="shared" si="0"/>
        <v>-9455.71</v>
      </c>
      <c r="K18" s="27"/>
      <c r="M18" s="8"/>
    </row>
    <row r="19" spans="1:13" s="10" customFormat="1" ht="15">
      <c r="A19" s="14" t="s">
        <v>40</v>
      </c>
      <c r="B19" s="47"/>
      <c r="C19" s="38"/>
      <c r="D19" s="48"/>
      <c r="E19" s="38"/>
      <c r="F19" s="48"/>
      <c r="G19" s="38"/>
      <c r="H19" s="48">
        <v>8843000</v>
      </c>
      <c r="I19" s="47">
        <f t="shared" si="0"/>
        <v>0</v>
      </c>
      <c r="J19" s="47">
        <f t="shared" si="0"/>
        <v>8843000</v>
      </c>
      <c r="K19" s="27" t="s">
        <v>54</v>
      </c>
      <c r="M19" s="8"/>
    </row>
    <row r="20" spans="1:13" s="10" customFormat="1" ht="15">
      <c r="A20" s="14" t="s">
        <v>19</v>
      </c>
      <c r="B20" s="47"/>
      <c r="C20" s="38"/>
      <c r="D20" s="48"/>
      <c r="E20" s="38"/>
      <c r="F20" s="48"/>
      <c r="G20" s="38"/>
      <c r="H20" s="48"/>
      <c r="I20" s="47">
        <f t="shared" si="0"/>
        <v>0</v>
      </c>
      <c r="J20" s="47">
        <f t="shared" si="0"/>
        <v>0</v>
      </c>
      <c r="K20" s="27"/>
      <c r="M20" s="8"/>
    </row>
    <row r="21" spans="1:13" s="10" customFormat="1" ht="15">
      <c r="A21" s="14"/>
      <c r="B21" s="47"/>
      <c r="C21" s="38"/>
      <c r="D21" s="48"/>
      <c r="E21" s="38"/>
      <c r="F21" s="48"/>
      <c r="G21" s="38"/>
      <c r="H21" s="48"/>
      <c r="I21" s="47">
        <f t="shared" si="0"/>
        <v>0</v>
      </c>
      <c r="J21" s="47">
        <f t="shared" si="0"/>
        <v>0</v>
      </c>
      <c r="K21" s="27"/>
      <c r="M21" s="8"/>
    </row>
    <row r="22" spans="1:13" s="10" customFormat="1" ht="15">
      <c r="A22" s="14"/>
      <c r="B22" s="47"/>
      <c r="C22" s="38"/>
      <c r="D22" s="48"/>
      <c r="E22" s="38"/>
      <c r="F22" s="48"/>
      <c r="G22" s="38"/>
      <c r="H22" s="48"/>
      <c r="I22" s="47">
        <f t="shared" si="0"/>
        <v>0</v>
      </c>
      <c r="J22" s="47">
        <f t="shared" si="0"/>
        <v>0</v>
      </c>
      <c r="K22" s="27"/>
      <c r="M22" s="8"/>
    </row>
    <row r="23" spans="1:13" s="10" customFormat="1" ht="15">
      <c r="A23" s="14"/>
      <c r="B23" s="47"/>
      <c r="C23" s="38"/>
      <c r="D23" s="48"/>
      <c r="E23" s="38"/>
      <c r="F23" s="48"/>
      <c r="G23" s="38"/>
      <c r="H23" s="48"/>
      <c r="I23" s="47">
        <f t="shared" si="0"/>
        <v>0</v>
      </c>
      <c r="J23" s="47">
        <f t="shared" si="0"/>
        <v>0</v>
      </c>
      <c r="K23" s="27"/>
      <c r="M23" s="8"/>
    </row>
    <row r="24" spans="1:20" s="10" customFormat="1" ht="15.75">
      <c r="A24" s="14"/>
      <c r="B24" s="47"/>
      <c r="C24" s="38"/>
      <c r="D24" s="48"/>
      <c r="E24" s="38"/>
      <c r="F24" s="48"/>
      <c r="G24" s="38"/>
      <c r="H24" s="48"/>
      <c r="I24" s="47">
        <f t="shared" si="0"/>
        <v>0</v>
      </c>
      <c r="J24" s="47">
        <f t="shared" si="0"/>
        <v>0</v>
      </c>
      <c r="K24" s="27"/>
      <c r="M24" s="76"/>
      <c r="N24" s="76"/>
      <c r="O24" s="76"/>
      <c r="P24" s="76"/>
      <c r="Q24" s="76"/>
      <c r="R24" s="76"/>
      <c r="S24" s="76"/>
      <c r="T24" s="76"/>
    </row>
    <row r="25" spans="1:13" s="10" customFormat="1" ht="15">
      <c r="A25" s="24"/>
      <c r="B25" s="49"/>
      <c r="C25" s="50"/>
      <c r="D25" s="51"/>
      <c r="E25" s="50"/>
      <c r="F25" s="51"/>
      <c r="G25" s="50"/>
      <c r="H25" s="51"/>
      <c r="I25" s="47">
        <f t="shared" si="0"/>
        <v>0</v>
      </c>
      <c r="J25" s="47">
        <f t="shared" si="0"/>
        <v>0</v>
      </c>
      <c r="K25" s="28"/>
      <c r="M25" s="8"/>
    </row>
    <row r="26" spans="1:13" ht="14.45">
      <c r="A26" s="19" t="s">
        <v>3</v>
      </c>
      <c r="B26" s="72">
        <f aca="true" t="shared" si="1" ref="B26:H26">SUM(B16:B25)</f>
        <v>331212</v>
      </c>
      <c r="C26" s="72">
        <f t="shared" si="1"/>
        <v>217000</v>
      </c>
      <c r="D26" s="72">
        <f t="shared" si="1"/>
        <v>236000</v>
      </c>
      <c r="E26" s="72">
        <f t="shared" si="1"/>
        <v>297000</v>
      </c>
      <c r="F26" s="72">
        <f t="shared" si="1"/>
        <v>236000</v>
      </c>
      <c r="G26" s="72">
        <f t="shared" si="1"/>
        <v>323879</v>
      </c>
      <c r="H26" s="72">
        <f t="shared" si="1"/>
        <v>9219544.29</v>
      </c>
      <c r="I26" s="45"/>
      <c r="J26" s="45"/>
      <c r="K26" s="27"/>
      <c r="L26" s="11"/>
      <c r="M26" s="8"/>
    </row>
    <row r="27" spans="1:11" ht="15">
      <c r="A27" s="20" t="s">
        <v>2</v>
      </c>
      <c r="B27" s="46"/>
      <c r="C27" s="52"/>
      <c r="D27" s="37"/>
      <c r="E27" s="37"/>
      <c r="F27" s="37"/>
      <c r="G27" s="37"/>
      <c r="H27" s="37"/>
      <c r="I27" s="37"/>
      <c r="J27" s="37"/>
      <c r="K27" s="29"/>
    </row>
    <row r="28" spans="1:11" s="10" customFormat="1" ht="15">
      <c r="A28" s="12" t="s">
        <v>10</v>
      </c>
      <c r="B28" s="53">
        <v>-3054552</v>
      </c>
      <c r="C28" s="48">
        <f>-C17</f>
        <v>-217000</v>
      </c>
      <c r="D28" s="48">
        <f>-D17</f>
        <v>-236000</v>
      </c>
      <c r="E28" s="48">
        <v>-297000</v>
      </c>
      <c r="F28" s="48">
        <f>D28</f>
        <v>-236000</v>
      </c>
      <c r="G28" s="48">
        <v>-296815</v>
      </c>
      <c r="H28" s="48">
        <f>-236000-2854000-455750</f>
        <v>-3545750</v>
      </c>
      <c r="I28" s="47">
        <f>G28-C28</f>
        <v>-79815</v>
      </c>
      <c r="J28" s="47">
        <f>H28-D28</f>
        <v>-3309750</v>
      </c>
      <c r="K28" s="30" t="s">
        <v>55</v>
      </c>
    </row>
    <row r="29" spans="1:11" s="10" customFormat="1" ht="16.5">
      <c r="A29" s="13" t="s">
        <v>11</v>
      </c>
      <c r="B29" s="53"/>
      <c r="C29" s="54"/>
      <c r="D29" s="54"/>
      <c r="E29" s="42">
        <v>-343402</v>
      </c>
      <c r="F29" s="42">
        <v>-218682</v>
      </c>
      <c r="G29" s="42">
        <f>E29</f>
        <v>-343402</v>
      </c>
      <c r="H29" s="42">
        <v>-190045</v>
      </c>
      <c r="I29" s="47">
        <f>G29-C29</f>
        <v>-343402</v>
      </c>
      <c r="J29" s="47">
        <f>H29-D29</f>
        <v>-190045</v>
      </c>
      <c r="K29" s="31"/>
    </row>
    <row r="30" spans="1:11" s="10" customFormat="1" ht="15">
      <c r="A30" s="14" t="s">
        <v>13</v>
      </c>
      <c r="B30" s="48">
        <f aca="true" t="shared" si="2" ref="B30:D30">SUM(B28:B29)</f>
        <v>-3054552</v>
      </c>
      <c r="C30" s="48">
        <f t="shared" si="2"/>
        <v>-217000</v>
      </c>
      <c r="D30" s="48">
        <f t="shared" si="2"/>
        <v>-236000</v>
      </c>
      <c r="E30" s="48">
        <f>SUM(E28:E29)</f>
        <v>-640402</v>
      </c>
      <c r="F30" s="48">
        <f>SUM(F28:F29)</f>
        <v>-454682</v>
      </c>
      <c r="G30" s="48">
        <f>SUM(G28:G29)</f>
        <v>-640217</v>
      </c>
      <c r="H30" s="48">
        <f>SUM(H28:H29)</f>
        <v>-3735795</v>
      </c>
      <c r="I30" s="48"/>
      <c r="J30" s="48"/>
      <c r="K30" s="30"/>
    </row>
    <row r="31" spans="1:11" s="10" customFormat="1" ht="16.5">
      <c r="A31" s="16" t="s">
        <v>12</v>
      </c>
      <c r="B31" s="71">
        <f>B30-B32</f>
        <v>0</v>
      </c>
      <c r="C31" s="71">
        <v>0</v>
      </c>
      <c r="D31" s="71">
        <v>0</v>
      </c>
      <c r="E31" s="71">
        <v>0</v>
      </c>
      <c r="F31" s="71">
        <v>0</v>
      </c>
      <c r="G31" s="71">
        <v>190045</v>
      </c>
      <c r="H31" s="71">
        <v>0</v>
      </c>
      <c r="I31" s="47">
        <f>G31-C31</f>
        <v>190045</v>
      </c>
      <c r="J31" s="47">
        <f>H31-D31</f>
        <v>0</v>
      </c>
      <c r="K31" s="32"/>
    </row>
    <row r="32" spans="1:11" ht="15">
      <c r="A32" s="19" t="s">
        <v>1</v>
      </c>
      <c r="B32" s="73">
        <v>-3054552</v>
      </c>
      <c r="C32" s="73">
        <f aca="true" t="shared" si="3" ref="C32:H32">SUM(C30:C31)</f>
        <v>-217000</v>
      </c>
      <c r="D32" s="73">
        <f t="shared" si="3"/>
        <v>-236000</v>
      </c>
      <c r="E32" s="73">
        <f t="shared" si="3"/>
        <v>-640402</v>
      </c>
      <c r="F32" s="73">
        <f t="shared" si="3"/>
        <v>-454682</v>
      </c>
      <c r="G32" s="73">
        <f t="shared" si="3"/>
        <v>-450172</v>
      </c>
      <c r="H32" s="73">
        <f t="shared" si="3"/>
        <v>-3735795</v>
      </c>
      <c r="I32" s="50"/>
      <c r="J32" s="50"/>
      <c r="K32" s="33"/>
    </row>
    <row r="33" spans="1:11" s="10" customFormat="1" ht="15">
      <c r="A33" s="65" t="s">
        <v>34</v>
      </c>
      <c r="B33" s="69"/>
      <c r="C33" s="67"/>
      <c r="D33" s="37"/>
      <c r="E33" s="37"/>
      <c r="F33" s="37"/>
      <c r="G33" s="37"/>
      <c r="H33" s="53"/>
      <c r="I33" s="38"/>
      <c r="J33" s="38"/>
      <c r="K33" s="29"/>
    </row>
    <row r="34" spans="1:11" s="10" customFormat="1" ht="15">
      <c r="A34" s="66" t="s">
        <v>36</v>
      </c>
      <c r="B34" s="43"/>
      <c r="C34" s="68"/>
      <c r="D34" s="48"/>
      <c r="E34" s="48"/>
      <c r="F34" s="48"/>
      <c r="G34" s="48"/>
      <c r="H34" s="53"/>
      <c r="I34" s="47">
        <f aca="true" t="shared" si="4" ref="I34:J36">G34-C34</f>
        <v>0</v>
      </c>
      <c r="J34" s="47">
        <f t="shared" si="4"/>
        <v>0</v>
      </c>
      <c r="K34" s="27"/>
    </row>
    <row r="35" spans="1:11" s="10" customFormat="1" ht="15">
      <c r="A35" s="66" t="s">
        <v>37</v>
      </c>
      <c r="B35" s="43"/>
      <c r="C35" s="68"/>
      <c r="D35" s="48"/>
      <c r="E35" s="48"/>
      <c r="F35" s="48"/>
      <c r="G35" s="48"/>
      <c r="H35" s="53"/>
      <c r="I35" s="47">
        <f t="shared" si="4"/>
        <v>0</v>
      </c>
      <c r="J35" s="47">
        <f t="shared" si="4"/>
        <v>0</v>
      </c>
      <c r="K35" s="27"/>
    </row>
    <row r="36" spans="1:11" s="10" customFormat="1" ht="15">
      <c r="A36" s="66" t="s">
        <v>38</v>
      </c>
      <c r="B36" s="43"/>
      <c r="C36" s="68"/>
      <c r="D36" s="48"/>
      <c r="E36" s="48"/>
      <c r="F36" s="48"/>
      <c r="G36" s="48"/>
      <c r="H36" s="53"/>
      <c r="I36" s="47">
        <f t="shared" si="4"/>
        <v>0</v>
      </c>
      <c r="J36" s="47">
        <f t="shared" si="4"/>
        <v>0</v>
      </c>
      <c r="K36" s="27"/>
    </row>
    <row r="37" spans="1:11" s="10" customFormat="1" ht="15">
      <c r="A37" s="19" t="s">
        <v>35</v>
      </c>
      <c r="B37" s="51">
        <f aca="true" t="shared" si="5" ref="B37:H37">SUM(B34:B36)</f>
        <v>0</v>
      </c>
      <c r="C37" s="51">
        <f t="shared" si="5"/>
        <v>0</v>
      </c>
      <c r="D37" s="51">
        <f t="shared" si="5"/>
        <v>0</v>
      </c>
      <c r="E37" s="51">
        <f t="shared" si="5"/>
        <v>0</v>
      </c>
      <c r="F37" s="51">
        <f t="shared" si="5"/>
        <v>0</v>
      </c>
      <c r="G37" s="51">
        <f t="shared" si="5"/>
        <v>0</v>
      </c>
      <c r="H37" s="51">
        <f t="shared" si="5"/>
        <v>0</v>
      </c>
      <c r="I37" s="38"/>
      <c r="J37" s="38"/>
      <c r="K37" s="28"/>
    </row>
    <row r="38" spans="1:11" ht="15">
      <c r="A38" s="21" t="s">
        <v>0</v>
      </c>
      <c r="B38" s="74">
        <f aca="true" t="shared" si="6" ref="B38:H38">B14+B26+B32+B37</f>
        <v>-5459094</v>
      </c>
      <c r="C38" s="74">
        <f>C14+C26+C32+C37</f>
        <v>-5459094</v>
      </c>
      <c r="D38" s="74">
        <f t="shared" si="6"/>
        <v>-5459094</v>
      </c>
      <c r="E38" s="74">
        <f t="shared" si="6"/>
        <v>-5802496</v>
      </c>
      <c r="F38" s="74">
        <f t="shared" si="6"/>
        <v>-6021178</v>
      </c>
      <c r="G38" s="74">
        <f t="shared" si="6"/>
        <v>-5585387</v>
      </c>
      <c r="H38" s="74">
        <f t="shared" si="6"/>
        <v>-101637.7100000009</v>
      </c>
      <c r="I38" s="44"/>
      <c r="J38" s="55"/>
      <c r="K38" s="34"/>
    </row>
    <row r="39" spans="1:11" ht="15">
      <c r="A39" s="20" t="s">
        <v>8</v>
      </c>
      <c r="B39" s="37"/>
      <c r="C39" s="37"/>
      <c r="D39" s="37"/>
      <c r="E39" s="37"/>
      <c r="F39" s="37"/>
      <c r="G39" s="37"/>
      <c r="H39" s="37"/>
      <c r="I39" s="37"/>
      <c r="J39" s="37"/>
      <c r="K39" s="29"/>
    </row>
    <row r="40" spans="1:11" s="10" customFormat="1" ht="15">
      <c r="A40" s="17" t="s">
        <v>50</v>
      </c>
      <c r="B40" s="48"/>
      <c r="C40" s="48"/>
      <c r="D40" s="48"/>
      <c r="E40" s="48"/>
      <c r="F40" s="48"/>
      <c r="G40" s="48"/>
      <c r="H40" s="48"/>
      <c r="I40" s="47">
        <f aca="true" t="shared" si="7" ref="I40:J43">G40-C40</f>
        <v>0</v>
      </c>
      <c r="J40" s="47">
        <f t="shared" si="7"/>
        <v>0</v>
      </c>
      <c r="K40" s="27"/>
    </row>
    <row r="41" spans="1:11" s="10" customFormat="1" ht="15">
      <c r="A41" s="17" t="s">
        <v>51</v>
      </c>
      <c r="B41" s="48"/>
      <c r="C41" s="48"/>
      <c r="D41" s="48"/>
      <c r="E41" s="48"/>
      <c r="F41" s="48"/>
      <c r="G41" s="48"/>
      <c r="H41" s="48"/>
      <c r="I41" s="47">
        <f t="shared" si="7"/>
        <v>0</v>
      </c>
      <c r="J41" s="47">
        <f t="shared" si="7"/>
        <v>0</v>
      </c>
      <c r="K41" s="27"/>
    </row>
    <row r="42" spans="1:11" ht="15">
      <c r="A42" s="12" t="s">
        <v>14</v>
      </c>
      <c r="B42" s="48"/>
      <c r="C42" s="48"/>
      <c r="D42" s="48"/>
      <c r="E42" s="48"/>
      <c r="F42" s="48"/>
      <c r="G42" s="48"/>
      <c r="H42" s="48"/>
      <c r="I42" s="47">
        <f t="shared" si="7"/>
        <v>0</v>
      </c>
      <c r="J42" s="47">
        <f t="shared" si="7"/>
        <v>0</v>
      </c>
      <c r="K42" s="27"/>
    </row>
    <row r="43" spans="1:11" s="10" customFormat="1" ht="15">
      <c r="A43" s="17" t="s">
        <v>15</v>
      </c>
      <c r="B43" s="48"/>
      <c r="C43" s="48"/>
      <c r="D43" s="48"/>
      <c r="E43" s="48"/>
      <c r="F43" s="48"/>
      <c r="G43" s="48"/>
      <c r="H43" s="48"/>
      <c r="I43" s="47">
        <f t="shared" si="7"/>
        <v>0</v>
      </c>
      <c r="J43" s="47">
        <f t="shared" si="7"/>
        <v>0</v>
      </c>
      <c r="K43" s="27"/>
    </row>
    <row r="44" spans="1:11" ht="16.5">
      <c r="A44" s="15" t="s">
        <v>12</v>
      </c>
      <c r="B44" s="71">
        <f>-B31</f>
        <v>0</v>
      </c>
      <c r="C44" s="71">
        <f aca="true" t="shared" si="8" ref="C44:D44">-C31</f>
        <v>0</v>
      </c>
      <c r="D44" s="71">
        <f t="shared" si="8"/>
        <v>0</v>
      </c>
      <c r="E44" s="71">
        <f>-E31</f>
        <v>0</v>
      </c>
      <c r="F44" s="71">
        <f>-F31</f>
        <v>0</v>
      </c>
      <c r="G44" s="71">
        <v>0</v>
      </c>
      <c r="H44" s="71">
        <f>-H31</f>
        <v>0</v>
      </c>
      <c r="I44" s="42"/>
      <c r="J44" s="42"/>
      <c r="K44" s="32"/>
    </row>
    <row r="45" spans="1:11" ht="15">
      <c r="A45" s="22" t="s">
        <v>9</v>
      </c>
      <c r="B45" s="48">
        <f>SUM(B40:B44)</f>
        <v>0</v>
      </c>
      <c r="C45" s="48">
        <f>SUM(C40:C44)</f>
        <v>0</v>
      </c>
      <c r="D45" s="48">
        <f aca="true" t="shared" si="9" ref="D45">SUM(D40:D44)</f>
        <v>0</v>
      </c>
      <c r="E45" s="48">
        <f>SUM(E40:E44)</f>
        <v>0</v>
      </c>
      <c r="F45" s="48">
        <f aca="true" t="shared" si="10" ref="F45">SUM(F40:F44)</f>
        <v>0</v>
      </c>
      <c r="G45" s="48">
        <f>SUM(G40:G44)</f>
        <v>0</v>
      </c>
      <c r="H45" s="48">
        <f aca="true" t="shared" si="11" ref="H45">SUM(H40:H44)</f>
        <v>0</v>
      </c>
      <c r="I45" s="43"/>
      <c r="J45" s="43"/>
      <c r="K45" s="27"/>
    </row>
    <row r="46" spans="1:11" ht="15">
      <c r="A46" s="23" t="s">
        <v>16</v>
      </c>
      <c r="B46" s="74">
        <f aca="true" t="shared" si="12" ref="B46:F46">B38+B45</f>
        <v>-5459094</v>
      </c>
      <c r="C46" s="74">
        <f t="shared" si="12"/>
        <v>-5459094</v>
      </c>
      <c r="D46" s="74">
        <f aca="true" t="shared" si="13" ref="D46">D38+D45</f>
        <v>-5459094</v>
      </c>
      <c r="E46" s="74">
        <f t="shared" si="12"/>
        <v>-5802496</v>
      </c>
      <c r="F46" s="74">
        <f t="shared" si="12"/>
        <v>-6021178</v>
      </c>
      <c r="G46" s="74">
        <f aca="true" t="shared" si="14" ref="G46:H46">G38+G45</f>
        <v>-5585387</v>
      </c>
      <c r="H46" s="74">
        <f t="shared" si="14"/>
        <v>-101637.7100000009</v>
      </c>
      <c r="I46" s="44"/>
      <c r="J46" s="44"/>
      <c r="K46" s="25"/>
    </row>
    <row r="47" spans="1:11" ht="6.75" customHeight="1">
      <c r="A47" s="4"/>
      <c r="B47" s="39"/>
      <c r="C47" s="39"/>
      <c r="D47" s="39"/>
      <c r="E47" s="39"/>
      <c r="F47" s="39"/>
      <c r="G47" s="39"/>
      <c r="H47" s="39"/>
      <c r="I47" s="39"/>
      <c r="J47" s="39"/>
      <c r="K47" s="7"/>
    </row>
    <row r="48" spans="1:9" ht="15.75">
      <c r="A48" s="60" t="s">
        <v>30</v>
      </c>
      <c r="C48" s="40"/>
      <c r="E48" s="40"/>
      <c r="G48" s="40"/>
      <c r="I48" s="40"/>
    </row>
    <row r="49" spans="1:9" ht="18">
      <c r="A49" s="61" t="s">
        <v>52</v>
      </c>
      <c r="C49" s="40"/>
      <c r="E49" s="40"/>
      <c r="G49" s="40"/>
      <c r="I49" s="40"/>
    </row>
    <row r="50" spans="1:10" ht="18">
      <c r="A50" s="62" t="s">
        <v>31</v>
      </c>
      <c r="D50" s="40"/>
      <c r="E50" s="40"/>
      <c r="F50" s="40"/>
      <c r="G50" s="40"/>
      <c r="H50" s="40"/>
      <c r="I50" s="40"/>
      <c r="J50" s="40"/>
    </row>
    <row r="51" ht="18">
      <c r="A51" s="63" t="s">
        <v>32</v>
      </c>
    </row>
    <row r="52" ht="18">
      <c r="A52" s="64" t="s">
        <v>33</v>
      </c>
    </row>
  </sheetData>
  <mergeCells count="5">
    <mergeCell ref="A1:K1"/>
    <mergeCell ref="A2:K2"/>
    <mergeCell ref="A5:K5"/>
    <mergeCell ref="A4:K4"/>
    <mergeCell ref="M24:T24"/>
  </mergeCells>
  <printOptions/>
  <pageMargins left="0.17" right="0.19" top="0.25" bottom="0.39" header="0.17" footer="0.17"/>
  <pageSetup fitToHeight="9" fitToWidth="1" horizontalDpi="600" verticalDpi="600" orientation="landscape" scale="59" r:id="rId3"/>
  <headerFooter>
    <oddFooter>&amp;R2013 Agency Proposed &amp;D</oddFooter>
  </headerFooter>
  <legacyDrawing r:id="rId2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11128C34169B49BD078511D57081CC" ma:contentTypeVersion="0" ma:contentTypeDescription="Create a new document." ma:contentTypeScope="" ma:versionID="f5e6b0b52871ae76dbe21886d5ea6d8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6FBEC1-45CD-4892-A81F-C8B1049C7791}">
  <ds:schemaRefs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2C218BE1-6B53-44EE-8AC9-B30F767BF17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1C4CF23-555C-4936-BC8C-B737DEDEDD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Omnibus CIP Financial Plan Template - Biennial</dc:title>
  <dc:subject/>
  <dc:creator>walshj</dc:creator>
  <cp:keywords/>
  <dc:description/>
  <cp:lastModifiedBy>Masuo, Janet</cp:lastModifiedBy>
  <cp:lastPrinted>2014-06-25T19:47:40Z</cp:lastPrinted>
  <dcterms:created xsi:type="dcterms:W3CDTF">2011-09-14T23:08:46Z</dcterms:created>
  <dcterms:modified xsi:type="dcterms:W3CDTF">2014-08-01T15:46:02Z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0x0101007211128C34169B49BD078511D57081CC</vt:lpwstr>
  </property>
</Properties>
</file>