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40" windowWidth="10400" windowHeight="5640" tabRatio="945" activeTab="0"/>
  </bookViews>
  <sheets>
    <sheet name="Financial Plan" sheetId="9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Plan'!$A$2:$G$61</definedName>
    <definedName name="SecondQOO">#REF!</definedName>
    <definedName name="Table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<sst xmlns="http://schemas.openxmlformats.org/spreadsheetml/2006/main" count="76" uniqueCount="67">
  <si>
    <t>Non-GF Financial Plan</t>
  </si>
  <si>
    <t>Fund Name: Public Health</t>
  </si>
  <si>
    <t>Fund Number: 1800</t>
  </si>
  <si>
    <t>First Omnibus Supplemental</t>
  </si>
  <si>
    <t>Prepared by:  Eben Sutton/Tim Morrison</t>
  </si>
  <si>
    <t>Date Prepared:  4/29/2013</t>
  </si>
  <si>
    <t>Category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</si>
  <si>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</si>
  <si>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</si>
  <si>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t xml:space="preserve">2013 Revised  </t>
  </si>
  <si>
    <r>
      <t>2013 Estimated</t>
    </r>
    <r>
      <rPr>
        <b/>
        <vertAlign val="superscript"/>
        <sz val="12"/>
        <rFont val="Calibri"/>
        <family val="2"/>
        <scheme val="minor"/>
      </rPr>
      <t>3</t>
    </r>
  </si>
  <si>
    <t>Estimated-Adopted Change</t>
  </si>
  <si>
    <t>Explanation of Change</t>
  </si>
  <si>
    <t xml:space="preserve">Beginning Fund Balance </t>
  </si>
  <si>
    <t>Revenues</t>
  </si>
  <si>
    <t>Licenses and Permits</t>
  </si>
  <si>
    <t>preliminary 1.5% undercollection for revenue estimate based on Q1 actuals, 2012 outcomes, and revenue outlook</t>
  </si>
  <si>
    <t>Federal Grants - Direct</t>
  </si>
  <si>
    <t>Federal Grants - Indirect</t>
  </si>
  <si>
    <t>State Grants</t>
  </si>
  <si>
    <t>State Entitlements</t>
  </si>
  <si>
    <t>Intergovernmental Payment</t>
  </si>
  <si>
    <t>Recovery Act Direct</t>
  </si>
  <si>
    <t>Recovery Act Indirect</t>
  </si>
  <si>
    <t>Recovery Act DHHS Direct</t>
  </si>
  <si>
    <t>Recovery Act DHHS Indirect</t>
  </si>
  <si>
    <t>Charges for Services</t>
  </si>
  <si>
    <t>Misc. Revenue</t>
  </si>
  <si>
    <t>General Fund Reserve backed by PH Asset Sale</t>
  </si>
  <si>
    <t>Non-Revenue Receipts</t>
  </si>
  <si>
    <t>Other Financing Sources</t>
  </si>
  <si>
    <t>Total Revenues</t>
  </si>
  <si>
    <t>Expenditures</t>
  </si>
  <si>
    <t>Wages, Benefits and Retirement</t>
  </si>
  <si>
    <t>preliminary 1.5% underexpenditure (undercollection for revenue) estimate based on Q1 actuals and 2012 outcomes.</t>
  </si>
  <si>
    <t>Supplies</t>
  </si>
  <si>
    <t>Services &amp; Other Charges</t>
  </si>
  <si>
    <t>Intragovernmental Service</t>
  </si>
  <si>
    <t>Correction to intra-fund accounts for direct distributed services</t>
  </si>
  <si>
    <t>Capital Outlay</t>
  </si>
  <si>
    <t>Debt Service</t>
  </si>
  <si>
    <t>Intragovernmental Contributions</t>
  </si>
  <si>
    <t>Contingencies</t>
  </si>
  <si>
    <t>Contra Expenditures</t>
  </si>
  <si>
    <t>Estimated Underexpenditures</t>
  </si>
  <si>
    <t>Other Fund Transactions</t>
  </si>
  <si>
    <t>Journal Entry Errors</t>
  </si>
  <si>
    <t>Total Other Fund Transactions</t>
  </si>
  <si>
    <t>Ending Fund Balance</t>
  </si>
  <si>
    <t>Reserves</t>
  </si>
  <si>
    <t>Expenditure Reserves</t>
  </si>
  <si>
    <t>Environmental Health Fees</t>
  </si>
  <si>
    <t>Cash Flow Reserves</t>
  </si>
  <si>
    <t xml:space="preserve">  Revenue Fluctuation Reserve - Medicaid</t>
  </si>
  <si>
    <t xml:space="preserve">  Revenue Fluctuation Reserve - Other Federal Grants</t>
  </si>
  <si>
    <t>Mandated Reserves</t>
  </si>
  <si>
    <t>Rainy Day Reserves</t>
  </si>
  <si>
    <t>Total Reserves</t>
  </si>
  <si>
    <t>Reserve Shortfall</t>
  </si>
  <si>
    <t>Ending Undesignated Fund Balance</t>
  </si>
  <si>
    <t>Financial Plan Notes:</t>
  </si>
  <si>
    <r>
      <t xml:space="preserve">1 </t>
    </r>
    <r>
      <rPr>
        <sz val="12"/>
        <rFont val="Calibri"/>
        <family val="2"/>
        <scheme val="minor"/>
      </rPr>
      <t>Actuals are taken from EBS General Ledger</t>
    </r>
  </si>
  <si>
    <r>
      <t xml:space="preserve">2 </t>
    </r>
    <r>
      <rPr>
        <sz val="12"/>
        <rFont val="Calibri"/>
        <family val="2"/>
        <scheme val="minor"/>
      </rPr>
      <t>Adopted is taken from the Budget Ordinance 17467</t>
    </r>
  </si>
  <si>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</si>
  <si>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preliminary 1.5% underexpenditure (undercollection for revenue) estimate based on Q1 actuals and 2012 outcomes; adds $68,000 for Gun Violence Prevention position.</t>
  </si>
  <si>
    <t>adds $34,000 in General Fund revenue for Gun Violence Prevention</t>
  </si>
  <si>
    <t>preliminary 1.5% undercollection for revenue estimate based on Q1 actuals, 2012 outcomes, and revenue outlook; adds $34,000 in revenue from City of Seattle for Gun Violence Prevention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</si>
</sst>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4" fillId="0" borderId="0">
      <alignment/>
      <protection/>
    </xf>
  </cellStyleXfs>
  <cellXfs count="112">
    <xf numFmtId="0" fontId="0" fillId="0" borderId="0" xfId="0"/>
    <xf numFmtId="0" fontId="0" fillId="0" borderId="0" xfId="0" applyBorder="1"/>
    <xf numFmtId="37" fontId="3" fillId="0" borderId="0" xfId="20" applyFont="1" applyBorder="1" applyAlignment="1">
      <alignment horizontal="centerContinuous" wrapText="1"/>
      <protection/>
    </xf>
    <xf numFmtId="37" fontId="5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6" fillId="0" borderId="0" xfId="20" applyFont="1" applyBorder="1" applyAlignment="1">
      <alignment horizontal="centerContinuous" wrapText="1"/>
      <protection/>
    </xf>
    <xf numFmtId="37" fontId="2" fillId="2" borderId="0" xfId="20" applyFont="1" applyFill="1" applyAlignment="1">
      <alignment horizontal="center" wrapText="1"/>
      <protection/>
    </xf>
    <xf numFmtId="0" fontId="4" fillId="2" borderId="0" xfId="0" applyFont="1" applyFill="1"/>
    <xf numFmtId="0" fontId="2" fillId="0" borderId="0" xfId="0" applyFont="1"/>
    <xf numFmtId="164" fontId="4" fillId="0" borderId="0" xfId="18" applyNumberFormat="1" applyFont="1" applyBorder="1"/>
    <xf numFmtId="164" fontId="4" fillId="0" borderId="0" xfId="18" applyNumberFormat="1" applyFont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164" fontId="4" fillId="0" borderId="0" xfId="18" applyNumberFormat="1" applyFont="1" applyFill="1" applyBorder="1"/>
    <xf numFmtId="37" fontId="7" fillId="0" borderId="0" xfId="20" applyFont="1" applyBorder="1">
      <alignment/>
      <protection/>
    </xf>
    <xf numFmtId="0" fontId="7" fillId="0" borderId="0" xfId="0" applyFont="1"/>
    <xf numFmtId="0" fontId="7" fillId="0" borderId="0" xfId="0" applyFont="1" applyBorder="1"/>
    <xf numFmtId="37" fontId="4" fillId="0" borderId="0" xfId="20" applyFont="1" applyBorder="1">
      <alignment/>
      <protection/>
    </xf>
    <xf numFmtId="0" fontId="7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37" fontId="10" fillId="0" borderId="0" xfId="20" applyFont="1" applyBorder="1">
      <alignment/>
      <protection/>
    </xf>
    <xf numFmtId="37" fontId="9" fillId="0" borderId="0" xfId="20" applyFont="1" applyBorder="1">
      <alignment/>
      <protection/>
    </xf>
    <xf numFmtId="0" fontId="12" fillId="2" borderId="0" xfId="0" applyFont="1" applyFill="1" applyBorder="1" applyAlignment="1">
      <alignment horizontal="left"/>
    </xf>
    <xf numFmtId="37" fontId="13" fillId="0" borderId="0" xfId="20" applyFont="1" applyBorder="1" applyAlignment="1">
      <alignment horizontal="center" wrapText="1"/>
      <protection/>
    </xf>
    <xf numFmtId="0" fontId="12" fillId="2" borderId="0" xfId="0" applyFont="1" applyFill="1" applyBorder="1" applyAlignment="1">
      <alignment horizontal="centerContinuous"/>
    </xf>
    <xf numFmtId="37" fontId="12" fillId="0" borderId="0" xfId="20" applyFont="1" applyBorder="1" applyAlignment="1">
      <alignment horizontal="left" wrapText="1"/>
      <protection/>
    </xf>
    <xf numFmtId="37" fontId="13" fillId="0" borderId="0" xfId="20" applyFont="1" applyBorder="1" applyAlignment="1">
      <alignment horizontal="left"/>
      <protection/>
    </xf>
    <xf numFmtId="37" fontId="13" fillId="0" borderId="1" xfId="20" applyFont="1" applyBorder="1" applyAlignment="1">
      <alignment horizontal="left" wrapText="1"/>
      <protection/>
    </xf>
    <xf numFmtId="37" fontId="14" fillId="0" borderId="0" xfId="20" applyFont="1" applyBorder="1" applyAlignment="1">
      <alignment horizontal="left" wrapText="1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7" fontId="12" fillId="0" borderId="0" xfId="20" applyFont="1" applyBorder="1" applyAlignment="1">
      <alignment horizontal="centerContinuous" wrapText="1"/>
      <protection/>
    </xf>
    <xf numFmtId="0" fontId="12" fillId="0" borderId="0" xfId="0" applyFont="1" applyBorder="1"/>
    <xf numFmtId="37" fontId="13" fillId="2" borderId="2" xfId="20" applyFont="1" applyFill="1" applyBorder="1" applyAlignment="1" applyProtection="1">
      <alignment horizontal="left" wrapText="1"/>
      <protection/>
    </xf>
    <xf numFmtId="37" fontId="13" fillId="2" borderId="3" xfId="20" applyFont="1" applyFill="1" applyBorder="1" applyAlignment="1">
      <alignment horizontal="center" wrapText="1"/>
      <protection/>
    </xf>
    <xf numFmtId="37" fontId="13" fillId="2" borderId="4" xfId="20" applyFont="1" applyFill="1" applyBorder="1" applyAlignment="1">
      <alignment horizontal="center" wrapText="1"/>
      <protection/>
    </xf>
    <xf numFmtId="37" fontId="13" fillId="2" borderId="2" xfId="20" applyFont="1" applyFill="1" applyBorder="1" applyAlignment="1">
      <alignment horizontal="center" wrapText="1"/>
      <protection/>
    </xf>
    <xf numFmtId="37" fontId="13" fillId="0" borderId="2" xfId="20" applyFont="1" applyFill="1" applyBorder="1" applyAlignment="1">
      <alignment horizontal="left"/>
      <protection/>
    </xf>
    <xf numFmtId="164" fontId="13" fillId="0" borderId="2" xfId="18" applyNumberFormat="1" applyFont="1" applyFill="1" applyBorder="1" applyAlignment="1">
      <alignment/>
    </xf>
    <xf numFmtId="164" fontId="13" fillId="0" borderId="3" xfId="18" applyNumberFormat="1" applyFont="1" applyFill="1" applyBorder="1" applyAlignment="1">
      <alignment/>
    </xf>
    <xf numFmtId="164" fontId="13" fillId="0" borderId="5" xfId="18" applyNumberFormat="1" applyFont="1" applyFill="1" applyBorder="1" applyAlignment="1">
      <alignment/>
    </xf>
    <xf numFmtId="37" fontId="13" fillId="0" borderId="6" xfId="20" applyFont="1" applyFill="1" applyBorder="1" applyAlignment="1">
      <alignment horizontal="left" vertical="center"/>
      <protection/>
    </xf>
    <xf numFmtId="164" fontId="12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2" fillId="0" borderId="8" xfId="18" applyNumberFormat="1" applyFont="1" applyBorder="1" applyAlignment="1">
      <alignment vertical="center"/>
    </xf>
    <xf numFmtId="164" fontId="12" fillId="0" borderId="9" xfId="18" applyNumberFormat="1" applyFont="1" applyBorder="1" applyAlignment="1">
      <alignment vertical="center"/>
    </xf>
    <xf numFmtId="164" fontId="12" fillId="0" borderId="8" xfId="18" applyNumberFormat="1" applyFont="1" applyBorder="1" applyAlignment="1">
      <alignment vertical="center" wrapText="1"/>
    </xf>
    <xf numFmtId="37" fontId="12" fillId="0" borderId="6" xfId="20" applyFont="1" applyFill="1" applyBorder="1" applyAlignment="1">
      <alignment horizontal="left" vertical="center"/>
      <protection/>
    </xf>
    <xf numFmtId="164" fontId="12" fillId="0" borderId="6" xfId="18" applyNumberFormat="1" applyFont="1" applyBorder="1" applyAlignment="1">
      <alignment vertical="center" wrapText="1"/>
    </xf>
    <xf numFmtId="37" fontId="13" fillId="0" borderId="2" xfId="20" applyFont="1" applyFill="1" applyBorder="1" applyAlignment="1">
      <alignment horizontal="left" vertical="center"/>
      <protection/>
    </xf>
    <xf numFmtId="164" fontId="13" fillId="0" borderId="2" xfId="18" applyNumberFormat="1" applyFont="1" applyFill="1" applyBorder="1" applyAlignment="1">
      <alignment vertical="center"/>
    </xf>
    <xf numFmtId="164" fontId="13" fillId="0" borderId="2" xfId="18" applyNumberFormat="1" applyFont="1" applyBorder="1" applyAlignment="1">
      <alignment vertical="center" wrapText="1"/>
    </xf>
    <xf numFmtId="164" fontId="12" fillId="0" borderId="6" xfId="18" applyNumberFormat="1" applyFont="1" applyBorder="1" applyAlignment="1">
      <alignment vertical="center"/>
    </xf>
    <xf numFmtId="164" fontId="12" fillId="0" borderId="7" xfId="18" applyNumberFormat="1" applyFont="1" applyFill="1" applyBorder="1" applyAlignment="1">
      <alignment horizontal="center" vertical="center"/>
    </xf>
    <xf numFmtId="37" fontId="13" fillId="0" borderId="10" xfId="20" applyFont="1" applyFill="1" applyBorder="1" applyAlignment="1">
      <alignment horizontal="left" vertical="center"/>
      <protection/>
    </xf>
    <xf numFmtId="164" fontId="13" fillId="0" borderId="10" xfId="18" applyNumberFormat="1" applyFont="1" applyFill="1" applyBorder="1" applyAlignment="1">
      <alignment vertical="center"/>
    </xf>
    <xf numFmtId="164" fontId="13" fillId="0" borderId="10" xfId="18" applyNumberFormat="1" applyFont="1" applyBorder="1" applyAlignment="1">
      <alignment vertical="center"/>
    </xf>
    <xf numFmtId="164" fontId="12" fillId="0" borderId="10" xfId="18" applyNumberFormat="1" applyFont="1" applyBorder="1" applyAlignment="1">
      <alignment vertical="center" wrapText="1"/>
    </xf>
    <xf numFmtId="164" fontId="12" fillId="3" borderId="2" xfId="18" applyNumberFormat="1" applyFont="1" applyFill="1" applyBorder="1" applyAlignment="1" quotePrefix="1">
      <alignment vertical="center"/>
    </xf>
    <xf numFmtId="164" fontId="12" fillId="0" borderId="3" xfId="18" applyNumberFormat="1" applyFont="1" applyFill="1" applyBorder="1" applyAlignment="1">
      <alignment vertical="center"/>
    </xf>
    <xf numFmtId="164" fontId="12" fillId="3" borderId="3" xfId="18" applyNumberFormat="1" applyFont="1" applyFill="1" applyBorder="1" applyAlignment="1">
      <alignment vertical="center"/>
    </xf>
    <xf numFmtId="164" fontId="12" fillId="0" borderId="4" xfId="18" applyNumberFormat="1" applyFont="1" applyBorder="1" applyAlignment="1">
      <alignment vertical="center"/>
    </xf>
    <xf numFmtId="164" fontId="12" fillId="0" borderId="2" xfId="18" applyNumberFormat="1" applyFont="1" applyBorder="1" applyAlignment="1">
      <alignment vertical="center" wrapText="1"/>
    </xf>
    <xf numFmtId="164" fontId="12" fillId="0" borderId="6" xfId="18" applyNumberFormat="1" applyFont="1" applyFill="1" applyBorder="1" applyAlignment="1" quotePrefix="1">
      <alignment vertical="center"/>
    </xf>
    <xf numFmtId="164" fontId="12" fillId="0" borderId="3" xfId="18" applyNumberFormat="1" applyFont="1" applyFill="1" applyBorder="1" applyAlignment="1" quotePrefix="1">
      <alignment vertical="center"/>
    </xf>
    <xf numFmtId="164" fontId="12" fillId="0" borderId="0" xfId="18" applyNumberFormat="1" applyFont="1" applyFill="1" applyBorder="1" applyAlignment="1">
      <alignment vertical="center"/>
    </xf>
    <xf numFmtId="164" fontId="13" fillId="0" borderId="6" xfId="18" applyNumberFormat="1" applyFont="1" applyFill="1" applyBorder="1" applyAlignment="1">
      <alignment vertical="center"/>
    </xf>
    <xf numFmtId="164" fontId="13" fillId="0" borderId="7" xfId="18" applyNumberFormat="1" applyFont="1" applyFill="1" applyBorder="1" applyAlignment="1">
      <alignment vertical="center"/>
    </xf>
    <xf numFmtId="164" fontId="13" fillId="0" borderId="0" xfId="18" applyNumberFormat="1" applyFont="1" applyFill="1" applyBorder="1" applyAlignment="1">
      <alignment vertical="center"/>
    </xf>
    <xf numFmtId="37" fontId="13" fillId="0" borderId="0" xfId="20" applyFont="1" applyAlignment="1">
      <alignment horizontal="left"/>
      <protection/>
    </xf>
    <xf numFmtId="37" fontId="12" fillId="0" borderId="0" xfId="20" applyFont="1" applyBorder="1">
      <alignment/>
      <protection/>
    </xf>
    <xf numFmtId="37" fontId="13" fillId="0" borderId="0" xfId="20" applyFont="1" applyBorder="1">
      <alignment/>
      <protection/>
    </xf>
    <xf numFmtId="0" fontId="12" fillId="0" borderId="0" xfId="0" applyFont="1"/>
    <xf numFmtId="37" fontId="13" fillId="0" borderId="0" xfId="20" applyFont="1" applyBorder="1" applyAlignment="1" quotePrefix="1">
      <alignment horizontal="left"/>
      <protection/>
    </xf>
    <xf numFmtId="37" fontId="16" fillId="0" borderId="0" xfId="20" applyFont="1" applyBorder="1" applyAlignment="1">
      <alignment horizontal="left"/>
      <protection/>
    </xf>
    <xf numFmtId="0" fontId="13" fillId="0" borderId="0" xfId="0" applyFont="1" applyBorder="1" applyAlignment="1" quotePrefix="1">
      <alignment horizontal="left"/>
    </xf>
    <xf numFmtId="37" fontId="4" fillId="0" borderId="0" xfId="20" applyFont="1" applyBorder="1" applyAlignment="1">
      <alignment horizontal="centerContinuous" wrapText="1"/>
      <protection/>
    </xf>
    <xf numFmtId="164" fontId="2" fillId="0" borderId="0" xfId="18" applyNumberFormat="1" applyFont="1" applyBorder="1"/>
    <xf numFmtId="164" fontId="2" fillId="0" borderId="0" xfId="18" applyNumberFormat="1" applyFont="1"/>
    <xf numFmtId="0" fontId="2" fillId="0" borderId="0" xfId="0" applyFont="1"/>
    <xf numFmtId="164" fontId="2" fillId="0" borderId="0" xfId="18" applyNumberFormat="1" applyFont="1" applyFill="1" applyBorder="1"/>
    <xf numFmtId="0" fontId="16" fillId="0" borderId="0" xfId="0" applyFont="1" applyFill="1"/>
    <xf numFmtId="0" fontId="12" fillId="0" borderId="0" xfId="0" applyFont="1" applyFill="1" applyBorder="1"/>
    <xf numFmtId="37" fontId="13" fillId="0" borderId="0" xfId="20" applyFont="1" applyFill="1" applyBorder="1" applyAlignment="1">
      <alignment horizontal="left" vertical="center"/>
      <protection/>
    </xf>
    <xf numFmtId="164" fontId="12" fillId="0" borderId="0" xfId="18" applyNumberFormat="1" applyFont="1" applyBorder="1" applyAlignment="1">
      <alignment vertical="center"/>
    </xf>
    <xf numFmtId="164" fontId="12" fillId="0" borderId="0" xfId="18" applyNumberFormat="1" applyFont="1" applyBorder="1" applyAlignment="1">
      <alignment vertical="center" wrapText="1"/>
    </xf>
    <xf numFmtId="164" fontId="12" fillId="0" borderId="6" xfId="18" applyNumberFormat="1" applyFont="1" applyBorder="1" applyAlignment="1" quotePrefix="1">
      <alignment horizontal="center" vertical="center" wrapText="1"/>
    </xf>
    <xf numFmtId="37" fontId="12" fillId="0" borderId="6" xfId="20" applyFont="1" applyFill="1" applyBorder="1" applyAlignment="1">
      <alignment horizontal="left" vertical="center" indent="1"/>
      <protection/>
    </xf>
    <xf numFmtId="164" fontId="12" fillId="0" borderId="6" xfId="18" applyNumberFormat="1" applyFont="1" applyBorder="1" applyAlignment="1" quotePrefix="1">
      <alignment horizontal="left" vertical="center" wrapText="1"/>
    </xf>
    <xf numFmtId="0" fontId="12" fillId="0" borderId="0" xfId="0" applyFont="1" applyBorder="1" applyAlignment="1">
      <alignment wrapText="1"/>
    </xf>
    <xf numFmtId="164" fontId="13" fillId="0" borderId="10" xfId="18" applyNumberFormat="1" applyFont="1" applyBorder="1" applyAlignment="1">
      <alignment wrapText="1"/>
    </xf>
    <xf numFmtId="37" fontId="12" fillId="0" borderId="0" xfId="20" applyFont="1" applyBorder="1" applyAlignment="1">
      <alignment wrapText="1"/>
      <protection/>
    </xf>
    <xf numFmtId="37" fontId="9" fillId="0" borderId="0" xfId="20" applyFont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7" fontId="11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61"/>
  <sheetViews>
    <sheetView tabSelected="1" zoomScale="75" zoomScaleNormal="75" workbookViewId="0" topLeftCell="A19">
      <selection activeCell="G28" sqref="G28"/>
    </sheetView>
  </sheetViews>
  <sheetFormatPr defaultColWidth="9.140625" defaultRowHeight="12.75"/>
  <cols>
    <col min="1" max="1" width="43.7109375" style="30" customWidth="1"/>
    <col min="2" max="2" width="16.28125" style="4" customWidth="1"/>
    <col min="3" max="3" width="16.7109375" style="11" customWidth="1"/>
    <col min="4" max="4" width="16.28125" style="4" customWidth="1"/>
    <col min="5" max="5" width="16.7109375" style="4" customWidth="1"/>
    <col min="6" max="6" width="17.7109375" style="4" customWidth="1"/>
    <col min="7" max="7" width="53.7109375" style="110" customWidth="1"/>
    <col min="8" max="8" width="8.8515625" style="1" customWidth="1"/>
    <col min="11" max="11" width="19.28125" style="0" customWidth="1"/>
  </cols>
  <sheetData>
    <row r="1" spans="1:20" ht="20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9" customHeight="1">
      <c r="A2" s="111" t="s">
        <v>0</v>
      </c>
      <c r="B2" s="111"/>
      <c r="C2" s="111"/>
      <c r="D2" s="111"/>
      <c r="E2" s="111"/>
      <c r="F2" s="111"/>
      <c r="G2" s="111"/>
      <c r="H2" s="91"/>
    </row>
    <row r="3" spans="1:8" s="1" customFormat="1" ht="19.9" customHeight="1">
      <c r="A3" s="37" t="s">
        <v>1</v>
      </c>
      <c r="B3" s="38"/>
      <c r="C3" s="38"/>
      <c r="D3" s="38"/>
      <c r="E3" s="38"/>
      <c r="F3" s="38"/>
      <c r="G3" s="38"/>
      <c r="H3" s="91"/>
    </row>
    <row r="4" spans="1:20" s="10" customFormat="1" ht="15.5">
      <c r="A4" s="37" t="s">
        <v>2</v>
      </c>
      <c r="B4" s="39"/>
      <c r="C4" s="39"/>
      <c r="D4" s="39"/>
      <c r="E4" s="39"/>
      <c r="F4" s="39"/>
      <c r="G4" s="40" t="s">
        <v>3</v>
      </c>
      <c r="H4" s="7"/>
      <c r="I4" s="8"/>
      <c r="J4" s="8"/>
      <c r="K4" s="8"/>
      <c r="L4" s="9"/>
      <c r="M4" s="9"/>
      <c r="N4" s="9"/>
      <c r="O4" s="9"/>
      <c r="P4" s="9"/>
      <c r="Q4" s="9"/>
      <c r="R4" s="9"/>
      <c r="S4" s="9"/>
      <c r="T4" s="9"/>
    </row>
    <row r="5" spans="1:20" s="10" customFormat="1" ht="15.5">
      <c r="A5" s="37" t="s">
        <v>4</v>
      </c>
      <c r="B5" s="39"/>
      <c r="C5" s="39"/>
      <c r="D5" s="39"/>
      <c r="E5" s="39"/>
      <c r="F5" s="41"/>
      <c r="G5" s="40" t="s">
        <v>5</v>
      </c>
      <c r="H5" s="7"/>
      <c r="I5" s="8"/>
      <c r="J5" s="8"/>
      <c r="K5" s="8"/>
      <c r="L5" s="9"/>
      <c r="M5" s="9"/>
      <c r="N5" s="9"/>
      <c r="O5" s="9"/>
      <c r="P5" s="9"/>
      <c r="Q5" s="9"/>
      <c r="R5" s="9"/>
      <c r="S5" s="9"/>
      <c r="T5" s="9"/>
    </row>
    <row r="6" spans="1:8" ht="9.65" customHeight="1">
      <c r="A6" s="42"/>
      <c r="B6" s="43"/>
      <c r="C6" s="44"/>
      <c r="D6" s="45"/>
      <c r="E6" s="46"/>
      <c r="F6" s="46"/>
      <c r="G6" s="104"/>
      <c r="H6" s="12"/>
    </row>
    <row r="7" spans="1:8" s="14" customFormat="1" ht="33" customHeight="1">
      <c r="A7" s="48" t="s">
        <v>6</v>
      </c>
      <c r="B7" s="50" t="s">
        <v>7</v>
      </c>
      <c r="C7" s="51" t="s">
        <v>8</v>
      </c>
      <c r="D7" s="49" t="s">
        <v>9</v>
      </c>
      <c r="E7" s="49" t="s">
        <v>10</v>
      </c>
      <c r="F7" s="50" t="s">
        <v>11</v>
      </c>
      <c r="G7" s="51" t="s">
        <v>12</v>
      </c>
      <c r="H7" s="13"/>
    </row>
    <row r="8" spans="1:20" s="15" customFormat="1" ht="15.5">
      <c r="A8" s="52" t="s">
        <v>13</v>
      </c>
      <c r="B8" s="53">
        <v>7568920.630000025</v>
      </c>
      <c r="C8" s="54">
        <v>7192594</v>
      </c>
      <c r="D8" s="54">
        <f>B43</f>
        <v>8379047.630000025</v>
      </c>
      <c r="E8" s="53">
        <f>B43</f>
        <v>8379047.630000025</v>
      </c>
      <c r="F8" s="55">
        <f aca="true" t="shared" si="0" ref="F8:F9">+E8-C8</f>
        <v>1186453.630000025</v>
      </c>
      <c r="G8" s="105"/>
      <c r="H8" s="92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9" s="18" customFormat="1" ht="15.5">
      <c r="A9" s="56" t="s">
        <v>14</v>
      </c>
      <c r="B9" s="57"/>
      <c r="C9" s="58"/>
      <c r="D9" s="58"/>
      <c r="E9" s="59"/>
      <c r="F9" s="60">
        <f t="shared" si="0"/>
        <v>0</v>
      </c>
      <c r="G9" s="61"/>
      <c r="H9" s="16"/>
      <c r="I9" s="17"/>
    </row>
    <row r="10" spans="1:9" s="18" customFormat="1" ht="46.5">
      <c r="A10" s="62" t="s">
        <v>15</v>
      </c>
      <c r="B10" s="57">
        <v>14215778</v>
      </c>
      <c r="C10" s="58">
        <v>14731355</v>
      </c>
      <c r="D10" s="58">
        <v>14731355</v>
      </c>
      <c r="E10" s="58">
        <v>14510000</v>
      </c>
      <c r="F10" s="60">
        <v>-221355</v>
      </c>
      <c r="G10" s="63" t="s">
        <v>16</v>
      </c>
      <c r="H10" s="16"/>
      <c r="I10" s="17"/>
    </row>
    <row r="11" spans="1:9" s="18" customFormat="1" ht="46.5">
      <c r="A11" s="62" t="s">
        <v>17</v>
      </c>
      <c r="B11" s="57">
        <v>12122862</v>
      </c>
      <c r="C11" s="58">
        <v>11594635</v>
      </c>
      <c r="D11" s="58">
        <v>11594635</v>
      </c>
      <c r="E11" s="58">
        <v>11421000</v>
      </c>
      <c r="F11" s="60">
        <v>-173635</v>
      </c>
      <c r="G11" s="63" t="s">
        <v>16</v>
      </c>
      <c r="H11" s="16"/>
      <c r="I11" s="17"/>
    </row>
    <row r="12" spans="1:9" s="18" customFormat="1" ht="46.5">
      <c r="A12" s="62" t="s">
        <v>18</v>
      </c>
      <c r="B12" s="57">
        <v>37045678</v>
      </c>
      <c r="C12" s="58">
        <v>36784766</v>
      </c>
      <c r="D12" s="58">
        <v>36784766</v>
      </c>
      <c r="E12" s="58">
        <v>36233000</v>
      </c>
      <c r="F12" s="60">
        <v>-551766</v>
      </c>
      <c r="G12" s="63" t="s">
        <v>16</v>
      </c>
      <c r="H12" s="16"/>
      <c r="I12" s="17"/>
    </row>
    <row r="13" spans="1:9" s="18" customFormat="1" ht="46.5">
      <c r="A13" s="62" t="s">
        <v>19</v>
      </c>
      <c r="B13" s="57">
        <v>11783276</v>
      </c>
      <c r="C13" s="58">
        <v>12369078</v>
      </c>
      <c r="D13" s="58">
        <v>12369078</v>
      </c>
      <c r="E13" s="58">
        <v>12184000</v>
      </c>
      <c r="F13" s="60">
        <v>-185078</v>
      </c>
      <c r="G13" s="63" t="s">
        <v>16</v>
      </c>
      <c r="H13" s="16"/>
      <c r="I13" s="17"/>
    </row>
    <row r="14" spans="1:9" s="18" customFormat="1" ht="46.5">
      <c r="A14" s="62" t="s">
        <v>20</v>
      </c>
      <c r="B14" s="57">
        <v>11734300</v>
      </c>
      <c r="C14" s="58">
        <v>10063978</v>
      </c>
      <c r="D14" s="58">
        <v>10063978</v>
      </c>
      <c r="E14" s="58">
        <v>9913000</v>
      </c>
      <c r="F14" s="60">
        <v>-150978</v>
      </c>
      <c r="G14" s="63" t="s">
        <v>16</v>
      </c>
      <c r="H14" s="16"/>
      <c r="I14" s="17"/>
    </row>
    <row r="15" spans="1:9" s="18" customFormat="1" ht="62">
      <c r="A15" s="62" t="s">
        <v>21</v>
      </c>
      <c r="B15" s="57">
        <v>58614970</v>
      </c>
      <c r="C15" s="58">
        <v>63616278</v>
      </c>
      <c r="D15" s="58">
        <f>34000+63616278</f>
        <v>63650278</v>
      </c>
      <c r="E15" s="58">
        <f>34000+62662000</f>
        <v>62696000</v>
      </c>
      <c r="F15" s="60">
        <f>E15-C15</f>
        <v>-920278</v>
      </c>
      <c r="G15" s="63" t="s">
        <v>66</v>
      </c>
      <c r="H15" s="16"/>
      <c r="I15" s="17"/>
    </row>
    <row r="16" spans="1:9" s="18" customFormat="1" ht="15.5">
      <c r="A16" s="62" t="s">
        <v>22</v>
      </c>
      <c r="B16" s="57">
        <v>77111</v>
      </c>
      <c r="C16" s="58"/>
      <c r="D16" s="58">
        <v>0</v>
      </c>
      <c r="E16" s="58"/>
      <c r="F16" s="60">
        <v>0</v>
      </c>
      <c r="G16" s="63"/>
      <c r="H16" s="16"/>
      <c r="I16" s="17"/>
    </row>
    <row r="17" spans="1:9" s="18" customFormat="1" ht="15.5">
      <c r="A17" s="62" t="s">
        <v>23</v>
      </c>
      <c r="B17" s="57">
        <v>0</v>
      </c>
      <c r="C17" s="58"/>
      <c r="D17" s="58">
        <v>0</v>
      </c>
      <c r="E17" s="58"/>
      <c r="F17" s="60">
        <v>0</v>
      </c>
      <c r="G17" s="63"/>
      <c r="H17" s="16"/>
      <c r="I17" s="17"/>
    </row>
    <row r="18" spans="1:9" s="18" customFormat="1" ht="46.5">
      <c r="A18" s="62" t="s">
        <v>24</v>
      </c>
      <c r="B18" s="57">
        <v>5623025</v>
      </c>
      <c r="C18" s="58">
        <v>1056000</v>
      </c>
      <c r="D18" s="58">
        <v>1056000</v>
      </c>
      <c r="E18" s="58">
        <v>1040000</v>
      </c>
      <c r="F18" s="60">
        <v>-16000</v>
      </c>
      <c r="G18" s="63" t="s">
        <v>16</v>
      </c>
      <c r="H18" s="16"/>
      <c r="I18" s="17"/>
    </row>
    <row r="19" spans="1:9" s="18" customFormat="1" ht="15.5">
      <c r="A19" s="62" t="s">
        <v>25</v>
      </c>
      <c r="B19" s="57">
        <v>0</v>
      </c>
      <c r="C19" s="58"/>
      <c r="D19" s="58">
        <v>0</v>
      </c>
      <c r="E19" s="58"/>
      <c r="F19" s="60">
        <v>0</v>
      </c>
      <c r="G19" s="63"/>
      <c r="H19" s="16"/>
      <c r="I19" s="17"/>
    </row>
    <row r="20" spans="1:9" s="18" customFormat="1" ht="46.5">
      <c r="A20" s="62" t="s">
        <v>26</v>
      </c>
      <c r="B20" s="57">
        <v>13565435</v>
      </c>
      <c r="C20" s="58">
        <v>16987666</v>
      </c>
      <c r="D20" s="58">
        <v>16987666</v>
      </c>
      <c r="E20" s="58">
        <v>16733000</v>
      </c>
      <c r="F20" s="60">
        <v>-254666</v>
      </c>
      <c r="G20" s="63" t="s">
        <v>16</v>
      </c>
      <c r="H20" s="16"/>
      <c r="I20" s="17"/>
    </row>
    <row r="21" spans="1:9" s="18" customFormat="1" ht="46.5">
      <c r="A21" s="62" t="s">
        <v>27</v>
      </c>
      <c r="B21" s="57">
        <v>9764798</v>
      </c>
      <c r="C21" s="58">
        <v>51425285</v>
      </c>
      <c r="D21" s="58">
        <v>51425285</v>
      </c>
      <c r="E21" s="58">
        <v>50654000</v>
      </c>
      <c r="F21" s="60">
        <v>-771285</v>
      </c>
      <c r="G21" s="63" t="s">
        <v>16</v>
      </c>
      <c r="H21" s="16"/>
      <c r="I21" s="17"/>
    </row>
    <row r="22" spans="1:9" s="18" customFormat="1" ht="15.5">
      <c r="A22" s="62" t="s">
        <v>28</v>
      </c>
      <c r="B22" s="57">
        <v>0</v>
      </c>
      <c r="C22" s="58">
        <v>0</v>
      </c>
      <c r="D22" s="58">
        <v>0</v>
      </c>
      <c r="E22" s="58"/>
      <c r="F22" s="60">
        <v>0</v>
      </c>
      <c r="G22" s="63"/>
      <c r="H22" s="16"/>
      <c r="I22" s="17"/>
    </row>
    <row r="23" spans="1:9" s="18" customFormat="1" ht="15.5">
      <c r="A23" s="62" t="s">
        <v>29</v>
      </c>
      <c r="B23" s="57">
        <v>0</v>
      </c>
      <c r="C23" s="58">
        <v>6849879</v>
      </c>
      <c r="D23" s="58">
        <v>6849879</v>
      </c>
      <c r="E23" s="58">
        <v>0</v>
      </c>
      <c r="F23" s="60">
        <v>-6849879</v>
      </c>
      <c r="G23" s="63"/>
      <c r="H23" s="16"/>
      <c r="I23" s="17"/>
    </row>
    <row r="24" spans="1:9" s="18" customFormat="1" ht="31">
      <c r="A24" s="62" t="s">
        <v>30</v>
      </c>
      <c r="B24" s="57">
        <v>25042913</v>
      </c>
      <c r="C24" s="58">
        <v>25425260</v>
      </c>
      <c r="D24" s="58">
        <f>25425260+34000</f>
        <v>25459260</v>
      </c>
      <c r="E24" s="58">
        <f>25425260+34000</f>
        <v>25459260</v>
      </c>
      <c r="F24" s="60">
        <f>E24-C24</f>
        <v>34000</v>
      </c>
      <c r="G24" s="63" t="s">
        <v>65</v>
      </c>
      <c r="H24" s="16"/>
      <c r="I24" s="17"/>
    </row>
    <row r="25" spans="1:9" s="18" customFormat="1" ht="15.5">
      <c r="A25" s="62"/>
      <c r="B25" s="57"/>
      <c r="C25" s="58"/>
      <c r="D25" s="58"/>
      <c r="E25" s="58"/>
      <c r="F25" s="60"/>
      <c r="G25" s="63"/>
      <c r="H25" s="16"/>
      <c r="I25" s="17"/>
    </row>
    <row r="26" spans="1:102" s="15" customFormat="1" ht="15.5">
      <c r="A26" s="64" t="s">
        <v>31</v>
      </c>
      <c r="B26" s="65">
        <f>SUM(B10:B25)</f>
        <v>199590146</v>
      </c>
      <c r="C26" s="65">
        <f>SUM(C10:C25)</f>
        <v>250904180</v>
      </c>
      <c r="D26" s="65">
        <f>SUM(D10:D25)</f>
        <v>250972180</v>
      </c>
      <c r="E26" s="65">
        <f>SUM(E10:E25)</f>
        <v>240843260</v>
      </c>
      <c r="F26" s="65">
        <f>SUM(F10:F25)</f>
        <v>-10060920</v>
      </c>
      <c r="G26" s="66"/>
      <c r="H26" s="92"/>
      <c r="I26" s="93"/>
      <c r="J26" s="94"/>
      <c r="K26" s="18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</row>
    <row r="27" spans="1:9" s="18" customFormat="1" ht="15.5">
      <c r="A27" s="56" t="s">
        <v>32</v>
      </c>
      <c r="B27" s="57"/>
      <c r="C27" s="58"/>
      <c r="D27" s="58"/>
      <c r="E27" s="67"/>
      <c r="F27" s="60">
        <f aca="true" t="shared" si="1" ref="F27">+E27-C27</f>
        <v>0</v>
      </c>
      <c r="G27" s="61"/>
      <c r="H27" s="16"/>
      <c r="I27" s="17"/>
    </row>
    <row r="28" spans="1:9" s="18" customFormat="1" ht="62">
      <c r="A28" s="62" t="s">
        <v>33</v>
      </c>
      <c r="B28" s="57">
        <v>-111061268</v>
      </c>
      <c r="C28" s="58">
        <v>-122985762</v>
      </c>
      <c r="D28" s="58">
        <f>-68000-122985762</f>
        <v>-123053762</v>
      </c>
      <c r="E28" s="58">
        <f>-68000-121141000</f>
        <v>-121209000</v>
      </c>
      <c r="F28" s="60">
        <f>E28-C28</f>
        <v>1776762</v>
      </c>
      <c r="G28" s="63" t="s">
        <v>64</v>
      </c>
      <c r="H28" s="16"/>
      <c r="I28" s="17"/>
    </row>
    <row r="29" spans="1:9" s="18" customFormat="1" ht="62">
      <c r="A29" s="62" t="s">
        <v>35</v>
      </c>
      <c r="B29" s="57">
        <v>-5316733</v>
      </c>
      <c r="C29" s="58">
        <v>-6055546</v>
      </c>
      <c r="D29" s="58">
        <v>-6055546</v>
      </c>
      <c r="E29" s="58">
        <v>-5965000</v>
      </c>
      <c r="F29" s="60">
        <v>90546</v>
      </c>
      <c r="G29" s="63" t="s">
        <v>64</v>
      </c>
      <c r="H29" s="16"/>
      <c r="I29" s="17"/>
    </row>
    <row r="30" spans="1:9" s="18" customFormat="1" ht="62">
      <c r="A30" s="62" t="s">
        <v>36</v>
      </c>
      <c r="B30" s="57">
        <v>-54574998</v>
      </c>
      <c r="C30" s="58">
        <v>-53170312</v>
      </c>
      <c r="D30" s="58">
        <v>-53170312</v>
      </c>
      <c r="E30" s="58">
        <v>-52373000</v>
      </c>
      <c r="F30" s="60">
        <v>797312</v>
      </c>
      <c r="G30" s="63" t="s">
        <v>64</v>
      </c>
      <c r="H30" s="16"/>
      <c r="I30" s="17"/>
    </row>
    <row r="31" spans="1:9" s="18" customFormat="1" ht="31">
      <c r="A31" s="62" t="s">
        <v>37</v>
      </c>
      <c r="B31" s="57">
        <v>-24966635</v>
      </c>
      <c r="C31" s="58">
        <v>-58413171</v>
      </c>
      <c r="D31" s="58">
        <v>-58413171</v>
      </c>
      <c r="E31" s="58">
        <v>-53913000</v>
      </c>
      <c r="F31" s="60">
        <v>4500171</v>
      </c>
      <c r="G31" s="103" t="s">
        <v>38</v>
      </c>
      <c r="H31" s="16"/>
      <c r="I31" s="17"/>
    </row>
    <row r="32" spans="1:9" s="18" customFormat="1" ht="46.5">
      <c r="A32" s="62" t="s">
        <v>39</v>
      </c>
      <c r="B32" s="57">
        <v>-181167</v>
      </c>
      <c r="C32" s="58">
        <v>-410093</v>
      </c>
      <c r="D32" s="58">
        <v>-410093</v>
      </c>
      <c r="E32" s="58">
        <v>-404000</v>
      </c>
      <c r="F32" s="60">
        <v>6093</v>
      </c>
      <c r="G32" s="63" t="s">
        <v>34</v>
      </c>
      <c r="H32" s="16"/>
      <c r="I32" s="17"/>
    </row>
    <row r="33" spans="1:9" s="18" customFormat="1" ht="15.5">
      <c r="A33" s="62" t="s">
        <v>40</v>
      </c>
      <c r="B33" s="57">
        <v>-20640</v>
      </c>
      <c r="C33" s="58">
        <v>-40239</v>
      </c>
      <c r="D33" s="58">
        <v>-40239</v>
      </c>
      <c r="E33" s="58">
        <v>-40239</v>
      </c>
      <c r="F33" s="60">
        <v>0</v>
      </c>
      <c r="G33" s="101"/>
      <c r="H33" s="16"/>
      <c r="I33" s="17"/>
    </row>
    <row r="34" spans="1:9" s="18" customFormat="1" ht="15.5">
      <c r="A34" s="62" t="s">
        <v>41</v>
      </c>
      <c r="B34" s="57">
        <v>-2877086</v>
      </c>
      <c r="C34" s="58">
        <v>-840640</v>
      </c>
      <c r="D34" s="58">
        <v>-840640</v>
      </c>
      <c r="E34" s="58">
        <v>-840640</v>
      </c>
      <c r="F34" s="60">
        <v>0</v>
      </c>
      <c r="G34" s="101"/>
      <c r="H34" s="16"/>
      <c r="I34" s="17"/>
    </row>
    <row r="35" spans="1:9" s="18" customFormat="1" ht="15.5">
      <c r="A35" s="62" t="s">
        <v>42</v>
      </c>
      <c r="B35" s="57">
        <v>0</v>
      </c>
      <c r="C35" s="58">
        <v>-7265135</v>
      </c>
      <c r="D35" s="58">
        <v>-7265135</v>
      </c>
      <c r="E35" s="58">
        <v>0</v>
      </c>
      <c r="F35" s="60">
        <v>7265135</v>
      </c>
      <c r="G35" s="101"/>
      <c r="H35" s="16"/>
      <c r="I35" s="17"/>
    </row>
    <row r="36" spans="1:9" s="18" customFormat="1" ht="15.5">
      <c r="A36" s="62" t="s">
        <v>43</v>
      </c>
      <c r="B36" s="57">
        <v>223309</v>
      </c>
      <c r="C36" s="68">
        <v>4234906</v>
      </c>
      <c r="D36" s="58">
        <v>4234906</v>
      </c>
      <c r="E36" s="58"/>
      <c r="F36" s="60">
        <v>-4234906</v>
      </c>
      <c r="G36" s="63"/>
      <c r="H36" s="16"/>
      <c r="I36" s="17"/>
    </row>
    <row r="37" spans="1:102" s="15" customFormat="1" ht="15.5">
      <c r="A37" s="69"/>
      <c r="B37" s="70">
        <f>SUM(B28:B36)</f>
        <v>-198775218</v>
      </c>
      <c r="C37" s="70">
        <f>SUM(C28:C36)</f>
        <v>-244945992</v>
      </c>
      <c r="D37" s="70">
        <f>SUM(D28:D36)</f>
        <v>-245013992</v>
      </c>
      <c r="E37" s="70">
        <f>SUM(E28:E36)</f>
        <v>-234744879</v>
      </c>
      <c r="F37" s="71">
        <f>+E37-C37</f>
        <v>10201113</v>
      </c>
      <c r="G37" s="72"/>
      <c r="H37" s="92"/>
      <c r="I37" s="93"/>
      <c r="J37" s="94"/>
      <c r="K37" s="18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</row>
    <row r="38" spans="1:9" s="18" customFormat="1" ht="15.5">
      <c r="A38" s="64" t="s">
        <v>44</v>
      </c>
      <c r="B38" s="73"/>
      <c r="C38" s="74"/>
      <c r="D38" s="74"/>
      <c r="E38" s="75"/>
      <c r="F38" s="76">
        <f>SUM(F27:F37)</f>
        <v>20402226</v>
      </c>
      <c r="G38" s="77"/>
      <c r="H38" s="16"/>
      <c r="I38" s="17"/>
    </row>
    <row r="39" spans="1:9" s="18" customFormat="1" ht="15.5">
      <c r="A39" s="56" t="s">
        <v>45</v>
      </c>
      <c r="B39" s="78"/>
      <c r="C39" s="57"/>
      <c r="D39" s="57"/>
      <c r="E39" s="57"/>
      <c r="F39" s="60">
        <v>0</v>
      </c>
      <c r="G39" s="61"/>
      <c r="H39" s="16"/>
      <c r="I39" s="17"/>
    </row>
    <row r="40" spans="1:9" s="18" customFormat="1" ht="15.5">
      <c r="A40" s="56" t="s">
        <v>46</v>
      </c>
      <c r="B40" s="78">
        <v>-4801</v>
      </c>
      <c r="C40" s="57">
        <v>4957</v>
      </c>
      <c r="D40" s="57">
        <v>4957</v>
      </c>
      <c r="E40" s="57">
        <v>4957</v>
      </c>
      <c r="F40" s="60">
        <v>0</v>
      </c>
      <c r="G40" s="63"/>
      <c r="H40" s="16"/>
      <c r="I40" s="17"/>
    </row>
    <row r="41" spans="1:9" s="18" customFormat="1" ht="15.5">
      <c r="A41" s="56"/>
      <c r="B41" s="78"/>
      <c r="C41" s="57"/>
      <c r="D41" s="57"/>
      <c r="E41" s="57"/>
      <c r="F41" s="60">
        <v>0</v>
      </c>
      <c r="G41" s="63"/>
      <c r="H41" s="16"/>
      <c r="I41" s="17"/>
    </row>
    <row r="42" spans="1:9" s="18" customFormat="1" ht="15.5">
      <c r="A42" s="56" t="s">
        <v>47</v>
      </c>
      <c r="B42" s="78">
        <v>-4801</v>
      </c>
      <c r="C42" s="78">
        <v>4957</v>
      </c>
      <c r="D42" s="78">
        <v>4957</v>
      </c>
      <c r="E42" s="78">
        <v>4957</v>
      </c>
      <c r="F42" s="60">
        <v>0</v>
      </c>
      <c r="G42" s="63"/>
      <c r="H42" s="16"/>
      <c r="I42" s="17"/>
    </row>
    <row r="43" spans="1:102" s="20" customFormat="1" ht="15.5">
      <c r="A43" s="64" t="s">
        <v>48</v>
      </c>
      <c r="B43" s="79">
        <f>+B8+B26+B37+B38+B42</f>
        <v>8379047.630000025</v>
      </c>
      <c r="C43" s="79">
        <f>+C8+C26+C37+C38+C42</f>
        <v>13155739</v>
      </c>
      <c r="D43" s="79">
        <f>+D8+D26+D37+D38+D42</f>
        <v>14342192.630000025</v>
      </c>
      <c r="E43" s="79">
        <f>+E8+E26+E37+E38+E42</f>
        <v>14482385.630000025</v>
      </c>
      <c r="F43" s="76">
        <f>SUM(F39:F42)</f>
        <v>0</v>
      </c>
      <c r="G43" s="77"/>
      <c r="H43" s="16"/>
      <c r="I43" s="16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9" s="18" customFormat="1" ht="15.5">
      <c r="A44" s="56" t="s">
        <v>49</v>
      </c>
      <c r="B44" s="57"/>
      <c r="C44" s="58"/>
      <c r="D44" s="58"/>
      <c r="E44" s="80"/>
      <c r="F44" s="60">
        <f aca="true" t="shared" si="2" ref="F44:F55">+E44-C44</f>
        <v>0</v>
      </c>
      <c r="G44" s="61"/>
      <c r="H44" s="21"/>
      <c r="I44" s="17"/>
    </row>
    <row r="45" spans="1:9" s="18" customFormat="1" ht="15.5">
      <c r="A45" s="62" t="s">
        <v>50</v>
      </c>
      <c r="B45" s="57"/>
      <c r="C45" s="58"/>
      <c r="D45" s="58"/>
      <c r="E45" s="80"/>
      <c r="F45" s="60">
        <f t="shared" si="2"/>
        <v>0</v>
      </c>
      <c r="G45" s="63"/>
      <c r="H45" s="21"/>
      <c r="I45" s="17"/>
    </row>
    <row r="46" spans="1:9" s="18" customFormat="1" ht="15.5">
      <c r="A46" s="102" t="s">
        <v>51</v>
      </c>
      <c r="B46" s="57">
        <v>-3750002</v>
      </c>
      <c r="C46" s="58">
        <v>-3250000</v>
      </c>
      <c r="D46" s="58">
        <v>-3250000</v>
      </c>
      <c r="E46" s="80">
        <v>-3250000</v>
      </c>
      <c r="F46" s="60"/>
      <c r="G46" s="63"/>
      <c r="H46" s="21"/>
      <c r="I46" s="17"/>
    </row>
    <row r="47" spans="1:9" s="18" customFormat="1" ht="15.5">
      <c r="A47" s="62" t="s">
        <v>52</v>
      </c>
      <c r="B47" s="57"/>
      <c r="C47" s="58"/>
      <c r="D47" s="58"/>
      <c r="E47" s="80"/>
      <c r="F47" s="60">
        <f t="shared" si="2"/>
        <v>0</v>
      </c>
      <c r="G47" s="63"/>
      <c r="H47" s="21"/>
      <c r="I47" s="17"/>
    </row>
    <row r="48" spans="1:9" s="18" customFormat="1" ht="15.5">
      <c r="A48" s="62" t="s">
        <v>53</v>
      </c>
      <c r="B48" s="57"/>
      <c r="C48" s="58">
        <v>-2000000</v>
      </c>
      <c r="D48" s="58">
        <v>-2000000</v>
      </c>
      <c r="E48" s="58">
        <v>-2000000</v>
      </c>
      <c r="F48" s="60"/>
      <c r="G48" s="63"/>
      <c r="H48" s="21"/>
      <c r="I48" s="17"/>
    </row>
    <row r="49" spans="1:9" s="18" customFormat="1" ht="15.5">
      <c r="A49" s="62" t="s">
        <v>54</v>
      </c>
      <c r="B49" s="57"/>
      <c r="C49" s="58">
        <v>-1000000</v>
      </c>
      <c r="D49" s="58">
        <v>-1000000</v>
      </c>
      <c r="E49" s="58">
        <v>-1000000</v>
      </c>
      <c r="F49" s="60"/>
      <c r="G49" s="63"/>
      <c r="H49" s="21"/>
      <c r="I49" s="17"/>
    </row>
    <row r="50" spans="1:9" s="15" customFormat="1" ht="15.5">
      <c r="A50" s="62" t="s">
        <v>55</v>
      </c>
      <c r="B50" s="81"/>
      <c r="C50" s="82"/>
      <c r="D50" s="82"/>
      <c r="E50" s="83"/>
      <c r="F50" s="60">
        <f t="shared" si="2"/>
        <v>0</v>
      </c>
      <c r="G50" s="63"/>
      <c r="H50" s="95"/>
      <c r="I50" s="93"/>
    </row>
    <row r="51" spans="1:9" s="15" customFormat="1" ht="15.5">
      <c r="A51" s="62" t="s">
        <v>56</v>
      </c>
      <c r="B51" s="81">
        <v>-1075406</v>
      </c>
      <c r="C51" s="82">
        <v>-3000000</v>
      </c>
      <c r="D51" s="82">
        <v>-3000000</v>
      </c>
      <c r="E51" s="83">
        <v>-3000000</v>
      </c>
      <c r="F51" s="60">
        <f t="shared" si="2"/>
        <v>0</v>
      </c>
      <c r="G51" s="63"/>
      <c r="H51" s="95"/>
      <c r="I51" s="93"/>
    </row>
    <row r="52" spans="1:9" s="15" customFormat="1" ht="7.5" customHeight="1">
      <c r="A52" s="62"/>
      <c r="B52" s="81"/>
      <c r="C52" s="82"/>
      <c r="D52" s="82"/>
      <c r="E52" s="83"/>
      <c r="F52" s="60"/>
      <c r="G52" s="63"/>
      <c r="H52" s="95"/>
      <c r="I52" s="93"/>
    </row>
    <row r="53" spans="1:9" s="15" customFormat="1" ht="15.5">
      <c r="A53" s="62" t="s">
        <v>57</v>
      </c>
      <c r="B53" s="81">
        <v>-4825408</v>
      </c>
      <c r="C53" s="81">
        <v>-9250000</v>
      </c>
      <c r="D53" s="81">
        <v>-9250000</v>
      </c>
      <c r="E53" s="81">
        <v>-9250000</v>
      </c>
      <c r="F53" s="60">
        <f t="shared" si="2"/>
        <v>0</v>
      </c>
      <c r="G53" s="63"/>
      <c r="H53" s="95"/>
      <c r="I53" s="93"/>
    </row>
    <row r="54" spans="1:9" s="15" customFormat="1" ht="7.5" customHeight="1">
      <c r="A54" s="62"/>
      <c r="B54" s="81"/>
      <c r="C54" s="82"/>
      <c r="D54" s="82"/>
      <c r="E54" s="83"/>
      <c r="F54" s="60"/>
      <c r="G54" s="63"/>
      <c r="H54" s="95"/>
      <c r="I54" s="93"/>
    </row>
    <row r="55" spans="1:9" s="15" customFormat="1" ht="15.5">
      <c r="A55" s="62" t="s">
        <v>58</v>
      </c>
      <c r="B55" s="81"/>
      <c r="C55" s="82"/>
      <c r="D55" s="82"/>
      <c r="E55" s="83"/>
      <c r="F55" s="60">
        <f t="shared" si="2"/>
        <v>0</v>
      </c>
      <c r="G55" s="63"/>
      <c r="H55" s="95"/>
      <c r="I55" s="93"/>
    </row>
    <row r="56" spans="1:9" s="15" customFormat="1" ht="7.5" customHeight="1">
      <c r="A56" s="56"/>
      <c r="B56" s="81"/>
      <c r="C56" s="82"/>
      <c r="D56" s="82"/>
      <c r="E56" s="83"/>
      <c r="F56" s="60"/>
      <c r="G56" s="63"/>
      <c r="H56" s="95"/>
      <c r="I56" s="93"/>
    </row>
    <row r="57" spans="1:9" s="15" customFormat="1" ht="15.5">
      <c r="A57" s="64" t="s">
        <v>59</v>
      </c>
      <c r="B57" s="65">
        <f>+B43++B53+B55</f>
        <v>3553639.630000025</v>
      </c>
      <c r="C57" s="65">
        <f>+C43++C53+C55</f>
        <v>3905739</v>
      </c>
      <c r="D57" s="65">
        <f>+D43++D53+D55</f>
        <v>5092192.630000025</v>
      </c>
      <c r="E57" s="65">
        <f>+E43++E53+E55</f>
        <v>5232385.630000025</v>
      </c>
      <c r="F57" s="76">
        <f>SUM(F44:F50)</f>
        <v>0</v>
      </c>
      <c r="G57" s="77"/>
      <c r="H57" s="92"/>
      <c r="I57" s="93"/>
    </row>
    <row r="58" spans="1:9" s="15" customFormat="1" ht="15.5">
      <c r="A58" s="98"/>
      <c r="B58" s="83"/>
      <c r="C58" s="83"/>
      <c r="D58" s="83"/>
      <c r="E58" s="83"/>
      <c r="F58" s="99"/>
      <c r="G58" s="100"/>
      <c r="H58" s="92"/>
      <c r="I58" s="93"/>
    </row>
    <row r="59" spans="1:8" s="23" customFormat="1" ht="16.15" customHeight="1">
      <c r="A59" s="84" t="s">
        <v>60</v>
      </c>
      <c r="B59" s="85"/>
      <c r="C59" s="86"/>
      <c r="D59" s="85"/>
      <c r="E59" s="85"/>
      <c r="F59" s="87"/>
      <c r="G59" s="106"/>
      <c r="H59" s="22"/>
    </row>
    <row r="60" spans="1:8" s="23" customFormat="1" ht="16.15" customHeight="1">
      <c r="A60" s="96" t="s">
        <v>61</v>
      </c>
      <c r="B60" s="97"/>
      <c r="C60" s="88"/>
      <c r="D60" s="47"/>
      <c r="E60" s="85"/>
      <c r="F60" s="85"/>
      <c r="G60" s="104"/>
      <c r="H60" s="24"/>
    </row>
    <row r="61" spans="1:8" s="23" customFormat="1" ht="16.15" customHeight="1">
      <c r="A61" s="89" t="s">
        <v>62</v>
      </c>
      <c r="B61" s="47"/>
      <c r="C61" s="90"/>
      <c r="D61" s="47"/>
      <c r="E61" s="85"/>
      <c r="F61" s="85"/>
      <c r="G61" s="104"/>
      <c r="H61" s="24"/>
    </row>
    <row r="62" spans="1:8" s="18" customFormat="1" ht="16.15" customHeight="1">
      <c r="A62" s="87" t="s">
        <v>63</v>
      </c>
      <c r="B62" s="34"/>
      <c r="C62" s="35"/>
      <c r="D62" s="34"/>
      <c r="E62" s="36"/>
      <c r="F62" s="36"/>
      <c r="G62" s="107"/>
      <c r="H62" s="25"/>
    </row>
    <row r="63" spans="1:8" s="18" customFormat="1" ht="16.15" customHeight="1">
      <c r="A63" s="26"/>
      <c r="B63" s="27"/>
      <c r="C63" s="28"/>
      <c r="D63" s="27"/>
      <c r="E63" s="27"/>
      <c r="F63" s="27"/>
      <c r="G63" s="108"/>
      <c r="H63" s="19"/>
    </row>
    <row r="64" spans="1:8" s="18" customFormat="1" ht="16.15" customHeight="1">
      <c r="A64" s="29"/>
      <c r="B64" s="27"/>
      <c r="C64" s="28"/>
      <c r="D64" s="27"/>
      <c r="E64" s="27"/>
      <c r="F64" s="27"/>
      <c r="G64" s="108"/>
      <c r="H64" s="19"/>
    </row>
    <row r="65" spans="1:8" s="18" customFormat="1" ht="15" customHeight="1">
      <c r="A65" s="29"/>
      <c r="B65" s="27"/>
      <c r="C65" s="28"/>
      <c r="D65" s="27"/>
      <c r="E65" s="27"/>
      <c r="F65" s="27"/>
      <c r="G65" s="108"/>
      <c r="H65" s="19"/>
    </row>
    <row r="66" spans="1:8" s="18" customFormat="1" ht="15.5">
      <c r="A66" s="29"/>
      <c r="B66" s="27"/>
      <c r="C66" s="28"/>
      <c r="D66" s="27"/>
      <c r="E66" s="27"/>
      <c r="F66" s="27"/>
      <c r="G66" s="108"/>
      <c r="H66" s="19"/>
    </row>
    <row r="67" spans="1:8" s="18" customFormat="1" ht="15.5">
      <c r="A67" s="29"/>
      <c r="B67" s="27"/>
      <c r="C67" s="28"/>
      <c r="D67" s="27"/>
      <c r="E67" s="27"/>
      <c r="F67" s="27"/>
      <c r="G67" s="108"/>
      <c r="H67" s="19"/>
    </row>
    <row r="68" spans="1:8" s="18" customFormat="1" ht="15.5">
      <c r="A68" s="29"/>
      <c r="B68" s="27"/>
      <c r="C68" s="28"/>
      <c r="D68" s="27"/>
      <c r="E68" s="27"/>
      <c r="F68" s="27"/>
      <c r="G68" s="108"/>
      <c r="H68" s="19"/>
    </row>
    <row r="69" spans="2:8" ht="15.5">
      <c r="B69" s="31"/>
      <c r="C69" s="32"/>
      <c r="D69" s="31"/>
      <c r="E69" s="27"/>
      <c r="F69" s="31"/>
      <c r="G69" s="109"/>
      <c r="H69" s="33"/>
    </row>
    <row r="70" spans="2:8" ht="15.5">
      <c r="B70" s="31"/>
      <c r="C70" s="32"/>
      <c r="D70" s="31"/>
      <c r="E70" s="27"/>
      <c r="F70" s="31"/>
      <c r="G70" s="109"/>
      <c r="H70" s="33"/>
    </row>
    <row r="71" spans="2:8" ht="15.5">
      <c r="B71" s="31"/>
      <c r="C71" s="32"/>
      <c r="D71" s="31"/>
      <c r="E71" s="27"/>
      <c r="F71" s="31"/>
      <c r="G71" s="109"/>
      <c r="H71" s="33"/>
    </row>
    <row r="72" spans="2:8" ht="15.5">
      <c r="B72" s="31"/>
      <c r="C72" s="32"/>
      <c r="D72" s="31"/>
      <c r="E72" s="27"/>
      <c r="F72" s="31"/>
      <c r="G72" s="109"/>
      <c r="H72" s="33"/>
    </row>
    <row r="73" spans="5:7" ht="15.5">
      <c r="E73" s="27"/>
      <c r="G73" s="109"/>
    </row>
    <row r="74" spans="5:7" ht="15.5">
      <c r="E74" s="27"/>
      <c r="G74" s="109"/>
    </row>
    <row r="75" spans="5:7" ht="15.5">
      <c r="E75" s="27"/>
      <c r="G75" s="109"/>
    </row>
    <row r="76" spans="5:7" ht="15.5">
      <c r="E76" s="27"/>
      <c r="G76" s="109"/>
    </row>
    <row r="77" spans="5:7" ht="15.5">
      <c r="E77" s="27"/>
      <c r="G77" s="109"/>
    </row>
    <row r="78" spans="5:7" ht="15.5">
      <c r="E78" s="27"/>
      <c r="G78" s="109"/>
    </row>
    <row r="79" spans="5:7" ht="15.5">
      <c r="E79" s="27"/>
      <c r="G79" s="109"/>
    </row>
    <row r="80" spans="5:7" ht="15.5">
      <c r="E80" s="27"/>
      <c r="G80" s="109"/>
    </row>
    <row r="81" spans="5:7" ht="15.5">
      <c r="E81" s="27"/>
      <c r="G81" s="109"/>
    </row>
    <row r="82" spans="5:7" ht="15.5">
      <c r="E82" s="27"/>
      <c r="G82" s="109"/>
    </row>
    <row r="83" spans="5:7" ht="15.5">
      <c r="E83" s="27"/>
      <c r="G83" s="109"/>
    </row>
    <row r="84" spans="5:7" ht="15.5">
      <c r="E84" s="27"/>
      <c r="G84" s="109"/>
    </row>
    <row r="85" spans="5:7" ht="15.5">
      <c r="E85" s="27"/>
      <c r="G85" s="109"/>
    </row>
    <row r="86" spans="5:7" ht="15.5">
      <c r="E86" s="27"/>
      <c r="G86" s="109"/>
    </row>
    <row r="87" spans="5:7" ht="15.5">
      <c r="E87" s="27"/>
      <c r="G87" s="109"/>
    </row>
    <row r="88" spans="5:7" ht="15.5">
      <c r="E88" s="27"/>
      <c r="G88" s="109"/>
    </row>
    <row r="89" spans="5:7" ht="15.5">
      <c r="E89" s="27"/>
      <c r="G89" s="109"/>
    </row>
    <row r="90" spans="5:7" ht="15.5">
      <c r="E90" s="27"/>
      <c r="G90" s="109"/>
    </row>
    <row r="91" spans="5:7" ht="15.5">
      <c r="E91" s="27"/>
      <c r="G91" s="109"/>
    </row>
    <row r="92" spans="5:7" ht="15.5">
      <c r="E92" s="27"/>
      <c r="G92" s="109"/>
    </row>
    <row r="93" spans="5:7" ht="15.5">
      <c r="E93" s="27"/>
      <c r="G93" s="109"/>
    </row>
    <row r="94" spans="5:7" ht="15.5">
      <c r="E94" s="27"/>
      <c r="G94" s="109"/>
    </row>
    <row r="95" spans="5:7" ht="15.5">
      <c r="E95" s="27"/>
      <c r="G95" s="109"/>
    </row>
    <row r="96" spans="5:7" ht="15.5">
      <c r="E96" s="27"/>
      <c r="G96" s="109"/>
    </row>
    <row r="97" spans="5:7" ht="15.5">
      <c r="E97" s="27"/>
      <c r="G97" s="109"/>
    </row>
    <row r="98" spans="5:7" ht="15.5">
      <c r="E98" s="27"/>
      <c r="G98" s="109"/>
    </row>
    <row r="99" spans="5:7" ht="15.5">
      <c r="E99" s="27"/>
      <c r="G99" s="109"/>
    </row>
    <row r="100" spans="5:7" ht="15.5">
      <c r="E100" s="27"/>
      <c r="G100" s="109"/>
    </row>
    <row r="101" spans="5:7" ht="15.5">
      <c r="E101" s="27"/>
      <c r="G101" s="109"/>
    </row>
    <row r="102" spans="5:7" ht="15.5">
      <c r="E102" s="27"/>
      <c r="G102" s="109"/>
    </row>
    <row r="103" spans="5:7" ht="15.5">
      <c r="E103" s="27"/>
      <c r="G103" s="109"/>
    </row>
    <row r="104" spans="5:7" ht="15.5">
      <c r="E104" s="27"/>
      <c r="G104" s="109"/>
    </row>
    <row r="105" spans="5:7" ht="15.5">
      <c r="E105" s="27"/>
      <c r="G105" s="109"/>
    </row>
    <row r="106" spans="5:7" ht="15.5">
      <c r="E106" s="27"/>
      <c r="G106" s="109"/>
    </row>
    <row r="107" spans="5:7" ht="15.5">
      <c r="E107" s="27"/>
      <c r="G107" s="109"/>
    </row>
    <row r="108" spans="5:7" ht="15.5">
      <c r="E108" s="27"/>
      <c r="G108" s="109"/>
    </row>
    <row r="109" spans="5:7" ht="15.5">
      <c r="E109" s="27"/>
      <c r="G109" s="109"/>
    </row>
    <row r="110" spans="5:7" ht="15.5">
      <c r="E110" s="27"/>
      <c r="G110" s="109"/>
    </row>
    <row r="111" spans="5:7" ht="15.5">
      <c r="E111" s="27"/>
      <c r="G111" s="109"/>
    </row>
    <row r="112" spans="5:7" ht="15.5">
      <c r="E112" s="27"/>
      <c r="G112" s="109"/>
    </row>
    <row r="113" spans="5:7" ht="15.5">
      <c r="E113" s="27"/>
      <c r="G113" s="109"/>
    </row>
    <row r="114" spans="5:7" ht="15.5">
      <c r="E114" s="27"/>
      <c r="G114" s="109"/>
    </row>
    <row r="115" spans="5:7" ht="15.5">
      <c r="E115" s="27"/>
      <c r="G115" s="109"/>
    </row>
    <row r="116" spans="5:7" ht="15.5">
      <c r="E116" s="27"/>
      <c r="G116" s="109"/>
    </row>
    <row r="117" spans="5:7" ht="15.5">
      <c r="E117" s="27"/>
      <c r="G117" s="109"/>
    </row>
    <row r="118" spans="5:7" ht="15.5">
      <c r="E118" s="27"/>
      <c r="G118" s="109"/>
    </row>
    <row r="119" spans="5:7" ht="15.5">
      <c r="E119" s="27"/>
      <c r="G119" s="109"/>
    </row>
    <row r="120" spans="5:7" ht="15.5">
      <c r="E120" s="27"/>
      <c r="G120" s="109"/>
    </row>
    <row r="121" spans="5:7" ht="15.5">
      <c r="E121" s="27"/>
      <c r="G121" s="109"/>
    </row>
    <row r="122" spans="5:7" ht="15.5">
      <c r="E122" s="27"/>
      <c r="G122" s="109"/>
    </row>
    <row r="123" spans="5:7" ht="15.5">
      <c r="E123" s="27"/>
      <c r="G123" s="109"/>
    </row>
    <row r="124" spans="5:7" ht="15.5">
      <c r="E124" s="27"/>
      <c r="G124" s="109"/>
    </row>
    <row r="125" spans="5:7" ht="15.5">
      <c r="E125" s="27"/>
      <c r="G125" s="109"/>
    </row>
    <row r="126" spans="5:7" ht="15.5">
      <c r="E126" s="27"/>
      <c r="G126" s="109"/>
    </row>
    <row r="127" spans="5:7" ht="15.5">
      <c r="E127" s="27"/>
      <c r="G127" s="109"/>
    </row>
    <row r="128" spans="5:7" ht="15.5">
      <c r="E128" s="27"/>
      <c r="G128" s="109"/>
    </row>
    <row r="129" spans="5:7" ht="15.5">
      <c r="E129" s="27"/>
      <c r="G129" s="109"/>
    </row>
    <row r="130" ht="12.75">
      <c r="G130" s="109"/>
    </row>
    <row r="131" ht="12.75">
      <c r="G131" s="109"/>
    </row>
    <row r="132" ht="12.75">
      <c r="G132" s="109"/>
    </row>
    <row r="133" ht="12.75">
      <c r="G133" s="109"/>
    </row>
    <row r="134" ht="12.75">
      <c r="G134" s="109"/>
    </row>
    <row r="135" ht="12.75">
      <c r="G135" s="109"/>
    </row>
    <row r="136" ht="12.75">
      <c r="G136" s="109"/>
    </row>
    <row r="137" ht="12.75">
      <c r="G137" s="109"/>
    </row>
    <row r="138" ht="12.75">
      <c r="G138" s="109"/>
    </row>
    <row r="139" ht="12.75">
      <c r="G139" s="109"/>
    </row>
    <row r="140" ht="12.75">
      <c r="G140" s="109"/>
    </row>
    <row r="141" ht="12.75">
      <c r="G141" s="109"/>
    </row>
    <row r="142" ht="12.75">
      <c r="G142" s="109"/>
    </row>
    <row r="143" ht="12.75">
      <c r="G143" s="109"/>
    </row>
    <row r="144" ht="12.75">
      <c r="G144" s="109"/>
    </row>
    <row r="145" ht="12.75">
      <c r="G145" s="109"/>
    </row>
    <row r="146" ht="12.75">
      <c r="G146" s="109"/>
    </row>
    <row r="147" ht="12.75">
      <c r="G147" s="109"/>
    </row>
    <row r="148" ht="12.75">
      <c r="G148" s="109"/>
    </row>
    <row r="149" ht="12.75">
      <c r="G149" s="109"/>
    </row>
    <row r="150" ht="12.75">
      <c r="G150" s="109"/>
    </row>
    <row r="151" ht="12.75">
      <c r="G151" s="109"/>
    </row>
    <row r="152" ht="12.75">
      <c r="G152" s="109"/>
    </row>
    <row r="153" ht="12.75">
      <c r="G153" s="109"/>
    </row>
    <row r="154" ht="12.75">
      <c r="G154" s="109"/>
    </row>
    <row r="155" ht="12.75">
      <c r="G155" s="109"/>
    </row>
    <row r="156" ht="12.75">
      <c r="G156" s="109"/>
    </row>
    <row r="157" ht="12.75">
      <c r="G157" s="109"/>
    </row>
    <row r="158" ht="12.75">
      <c r="G158" s="109"/>
    </row>
    <row r="159" ht="12.75">
      <c r="G159" s="109"/>
    </row>
    <row r="160" ht="12.75">
      <c r="G160" s="109"/>
    </row>
    <row r="161" ht="12.75">
      <c r="G161" s="109"/>
    </row>
  </sheetData>
  <mergeCells count="1">
    <mergeCell ref="A2:G2"/>
  </mergeCells>
  <printOptions/>
  <pageMargins left="0.75" right="0.75" top="0.68" bottom="0.69" header="0.5" footer="0.5"/>
  <pageSetup fitToHeight="1" fitToWidth="1" horizontalDpi="600" verticalDpi="600" orientation="landscape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51236818-F64D-4DB6-AA1A-0430E7E12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E345E8-4768-47C4-82F7-3AE9F3659B65}">
  <ds:schemaRefs>
    <ds:schemaRef ds:uri="http://schemas.microsoft.com/office/2006/metadata/properties"/>
    <ds:schemaRef ds:uri="http://schemas.microsoft.com/office/infopath/2007/PartnerControls"/>
    <ds:schemaRef ds:uri="03b56a23-12b6-478f-939b-a8431911d5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henryk</cp:lastModifiedBy>
  <dcterms:created xsi:type="dcterms:W3CDTF">2006-04-10T21:55:54Z</dcterms:created>
  <dcterms:modified xsi:type="dcterms:W3CDTF">2013-05-20T16:28:21Z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0x01010014C5CAEE25D09B4F829B76E26E654F0D</vt:lpwstr>
  </property>
</Properties>
</file>