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8" yWindow="552" windowWidth="7656" windowHeight="8400" activeTab="0"/>
  </bookViews>
  <sheets>
    <sheet name="A-1 fiscal note" sheetId="1" r:id="rId1"/>
    <sheet name="Sheet2" sheetId="2" r:id="rId2"/>
    <sheet name="Sheet3" sheetId="3" r:id="rId3"/>
  </sheets>
  <definedNames>
    <definedName name="_xlnm.Print_Area" localSheetId="0">'A-1 fiscal note'!$A$1:$H$69</definedName>
  </definedNames>
  <calcPr fullCalcOnLoad="1"/>
</workbook>
</file>

<file path=xl/sharedStrings.xml><?xml version="1.0" encoding="utf-8"?>
<sst xmlns="http://schemas.openxmlformats.org/spreadsheetml/2006/main" count="80" uniqueCount="60">
  <si>
    <t>FISCAL NOTE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</si>
  <si>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</si>
  <si>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</si>
  <si>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</si>
  <si>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</si>
  <si>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</si>
  <si>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</si>
  <si>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</si>
  <si>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</si>
  <si>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</si>
  <si>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</si>
  <si>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</si>
  <si>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</si>
  <si>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t>Footnotes:</t>
  </si>
  <si>
    <t xml:space="preserve">Affected Agency and/or Agencies:  </t>
  </si>
  <si>
    <t xml:space="preserve">Title:     </t>
  </si>
  <si>
    <t>Note Prepared By:     Jo Anne Fox</t>
  </si>
  <si>
    <t>Ordinance/Motion No.   201X XXX</t>
  </si>
  <si>
    <t>Adult and Juvenile Detention</t>
  </si>
  <si>
    <t>Current Year</t>
  </si>
  <si>
    <t>OEFA Forecast - Seattle CPI-W</t>
  </si>
  <si>
    <t>Additional 1.5% non-medical rates</t>
  </si>
  <si>
    <t>Additional 3% medical rates</t>
  </si>
  <si>
    <r>
      <rPr>
        <vertAlign val="superscript"/>
        <sz val="10"/>
        <rFont val="Arial"/>
        <family val="2"/>
      </rPr>
      <t>4</t>
    </r>
    <r>
      <rPr>
        <sz val="10"/>
        <rFont val="Arial"/>
        <family val="2"/>
      </rPr>
      <t xml:space="preserve"> Estimated Contract Population:</t>
    </r>
  </si>
  <si>
    <t>General Fund / DAJD</t>
  </si>
  <si>
    <t>0910</t>
  </si>
  <si>
    <r>
      <t>1st Year</t>
    </r>
    <r>
      <rPr>
        <vertAlign val="superscript"/>
        <sz val="10.5"/>
        <rFont val="Univers"/>
        <family val="2"/>
      </rPr>
      <t xml:space="preserve"> 2,3,4,5</t>
    </r>
  </si>
  <si>
    <r>
      <t>2nd Year</t>
    </r>
    <r>
      <rPr>
        <vertAlign val="superscript"/>
        <sz val="10.5"/>
        <rFont val="Univers"/>
        <family val="2"/>
      </rPr>
      <t xml:space="preserve"> 2,3,4,5</t>
    </r>
  </si>
  <si>
    <r>
      <t>3rd Year</t>
    </r>
    <r>
      <rPr>
        <vertAlign val="superscript"/>
        <sz val="10.5"/>
        <rFont val="Univers"/>
        <family val="2"/>
      </rPr>
      <t xml:space="preserve"> 2,3,4,5</t>
    </r>
  </si>
  <si>
    <t xml:space="preserve">  Impact of the above legislation on the fiscal affairs of King County is estimated to be (2012):</t>
  </si>
  <si>
    <t>Estimated Inflation Rates:</t>
  </si>
  <si>
    <t>DAJD Contract with Juvenile Rehabilitation Administration (JRA)</t>
  </si>
  <si>
    <t>JRA</t>
  </si>
  <si>
    <r>
      <rPr>
        <vertAlign val="superscript"/>
        <sz val="10"/>
        <rFont val="Arial"/>
        <family val="2"/>
      </rPr>
      <t>2</t>
    </r>
    <r>
      <rPr>
        <sz val="10"/>
        <rFont val="Arial"/>
        <family val="0"/>
      </rPr>
      <t xml:space="preserve"> 2012 rates established per Agreement.  2013 and 2014 rates estimated from OEFA forecasts of Seattle-area CPI-W, </t>
    </r>
    <r>
      <rPr>
        <b/>
        <sz val="10"/>
        <rFont val="Arial"/>
        <family val="2"/>
      </rPr>
      <t>plus</t>
    </r>
    <r>
      <rPr>
        <sz val="10"/>
        <rFont val="Arial"/>
        <family val="0"/>
      </rPr>
      <t xml:space="preserve"> additional contract inflators of 1.5% for daily detention rate and off-site guarding, and 3% for medical surcharges of infirmary and psychiatric care.</t>
    </r>
  </si>
  <si>
    <r>
      <rPr>
        <vertAlign val="superscript"/>
        <sz val="10"/>
        <rFont val="Arial"/>
        <family val="2"/>
      </rPr>
      <t>1</t>
    </r>
    <r>
      <rPr>
        <sz val="10"/>
        <rFont val="Arial"/>
        <family val="0"/>
      </rPr>
      <t xml:space="preserve"> Program Agreement Between  King County and the Juvenile Rehabilitation Administration for juvenile detention services.  Effective Dates: January 1, 2012 through December 31, 2017.
</t>
    </r>
  </si>
  <si>
    <t>Daily Detention Day</t>
  </si>
  <si>
    <t>Off-Site Guarding</t>
  </si>
  <si>
    <t>Acute Psych Housing-Adult Jail</t>
  </si>
  <si>
    <t>Psychiatric Care-Adult Jail (JHS)</t>
  </si>
  <si>
    <t>Infirmary-Adult Jail (JHS)</t>
  </si>
  <si>
    <t>YDC Health Clinic Housing</t>
  </si>
  <si>
    <t>Daily Detention Days</t>
  </si>
  <si>
    <r>
      <rPr>
        <vertAlign val="superscript"/>
        <sz val="10"/>
        <rFont val="Arial"/>
        <family val="2"/>
      </rPr>
      <t>5</t>
    </r>
    <r>
      <rPr>
        <sz val="10"/>
        <rFont val="Arial"/>
        <family val="2"/>
      </rPr>
      <t xml:space="preserve"> Estimated Revenues:</t>
    </r>
  </si>
  <si>
    <t xml:space="preserve">Daily Detention Days </t>
  </si>
  <si>
    <t>Off-site Guarding  *</t>
  </si>
  <si>
    <t>Off-Site Guarding  *</t>
  </si>
  <si>
    <t>*</t>
  </si>
  <si>
    <r>
      <rPr>
        <vertAlign val="superscript"/>
        <sz val="10"/>
        <rFont val="Arial"/>
        <family val="2"/>
      </rPr>
      <t>3</t>
    </r>
    <r>
      <rPr>
        <sz val="10"/>
        <rFont val="Arial"/>
        <family val="2"/>
      </rPr>
      <t xml:space="preserve"> 2012 and Estimated 2013-2014 Program Agreement Rates:</t>
    </r>
  </si>
  <si>
    <t>Assumes that JRA will carefully monitor its population to avoid surcharges and premium fees.</t>
  </si>
  <si>
    <t>YDC Health Clinic Housing Days *</t>
  </si>
  <si>
    <t>Acute Psych Housing Days-Adult Jail *</t>
  </si>
  <si>
    <t>Infirmary-Adult Jail (JHS) *</t>
  </si>
  <si>
    <t>Estimated Total</t>
  </si>
  <si>
    <t>Psychiatric Care-Adult Jail (JHS) *</t>
  </si>
  <si>
    <t>Infirmary Days-Adult Jail (JHS) *</t>
  </si>
  <si>
    <t>Psychiatric Care Days-Adult Jail (JHS) *</t>
  </si>
  <si>
    <t>YDC Health Clinic Housing *</t>
  </si>
  <si>
    <t>Acute Psych Housing-Adult Jail *</t>
  </si>
  <si>
    <t>Note Reviewed By:    Pat Presson</t>
  </si>
  <si>
    <r>
      <t>4, 5</t>
    </r>
    <r>
      <rPr>
        <sz val="10"/>
        <rFont val="Arial"/>
        <family val="2"/>
      </rPr>
      <t xml:space="preserve"> 2011 Adopted Revenue Estimate = $15,000.  This is for JRA administrative holds only.  The 2012 contract will allow DAJD to charge JRA for new JRA commitments and variable rates, as well as administrative holds, which accounts for the increase over 2011 budget revenues.</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</si>
</sst>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409]dddd\,\ mmmm\ dd\,\ yyyy"/>
    <numFmt numFmtId="167" formatCode="[$-409]h:mm:ss\ AM/PM"/>
    <numFmt numFmtId="168" formatCode="0.0000%"/>
    <numFmt numFmtId="169" formatCode="&quot;$&quot;#,##0.00"/>
    <numFmt numFmtId="170" formatCode="&quot;$&quot;#,##0.0000"/>
    <numFmt numFmtId="171" formatCode="&quot;$&quot;#,##0.0"/>
    <numFmt numFmtId="172" formatCode="_(* #,##0.0_);_(* \(#,##0.0\);_(* &quot;-&quot;??_);_(@_)"/>
    <numFmt numFmtId="173" formatCode="_(* #,##0_);_(* \(#,##0\);_(* &quot;-&quot;??_);_(@_)"/>
    <numFmt numFmtId="174" formatCode="0.0"/>
    <numFmt numFmtId="175" formatCode="&quot;$&quot;#,##0;[Red]&quot;$&quot;#,##0"/>
  </numFmts>
  <fonts count="47">
    <font>
      <sz val="10"/>
      <name val="Arial"/>
      <family val="0"/>
    </font>
    <font>
      <sz val="10.5"/>
      <name val="Univers"/>
      <family val="2"/>
    </font>
    <font>
      <b/>
      <sz val="12"/>
      <name val="Univers"/>
      <family val="2"/>
    </font>
    <font>
      <sz val="8"/>
      <name val="Univers"/>
      <family val="2"/>
    </font>
    <font>
      <b/>
      <sz val="10.5"/>
      <name val="Univers"/>
      <family val="2"/>
    </font>
    <font>
      <vertAlign val="superscript"/>
      <sz val="10.5"/>
      <name val="Univers"/>
      <family val="2"/>
    </font>
    <font>
      <i/>
      <u val="single"/>
      <sz val="10"/>
      <name val="Univers"/>
      <family val="2"/>
    </font>
    <font>
      <sz val="10"/>
      <name val="Univers"/>
      <family val="2"/>
    </font>
    <font>
      <sz val="9"/>
      <name val="Univers"/>
      <family val="2"/>
    </font>
    <font>
      <sz val="8"/>
      <name val="Arial"/>
      <family val="2"/>
    </font>
    <font>
      <vertAlign val="superscript"/>
      <sz val="10"/>
      <name val="Arial"/>
      <family val="2"/>
    </font>
    <font>
      <b/>
      <sz val="10"/>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medium"/>
      <top style="medium"/>
      <bottom style="thin"/>
    </border>
    <border>
      <left style="thin"/>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1">
    <xf numFmtId="0" fontId="0" fillId="0" borderId="0" xfId="0" applyAlignment="1">
      <alignment/>
    </xf>
    <xf numFmtId="0" fontId="0" fillId="0" borderId="0" xfId="0" applyFill="1" applyAlignment="1">
      <alignment/>
    </xf>
    <xf numFmtId="0" fontId="0" fillId="0" borderId="0" xfId="0" applyFill="1" applyAlignment="1">
      <alignment/>
    </xf>
    <xf numFmtId="0" fontId="1" fillId="0" borderId="0" xfId="0" applyFont="1" applyFill="1" applyAlignment="1">
      <alignment/>
    </xf>
    <xf numFmtId="0" fontId="2" fillId="0" borderId="0" xfId="0" applyFont="1" applyFill="1" applyAlignment="1">
      <alignment horizontal="centerContinuous"/>
    </xf>
    <xf numFmtId="0" fontId="1" fillId="0" borderId="0" xfId="0" applyFont="1" applyFill="1" applyAlignment="1">
      <alignment horizontal="centerContinuous"/>
    </xf>
    <xf numFmtId="0" fontId="3" fillId="0" borderId="0" xfId="0" applyFont="1" applyFill="1" applyAlignment="1">
      <alignment horizontal="left"/>
    </xf>
    <xf numFmtId="0" fontId="1" fillId="0" borderId="10" xfId="0" applyFont="1" applyFill="1" applyBorder="1" applyAlignment="1">
      <alignment horizontal="left"/>
    </xf>
    <xf numFmtId="0" fontId="1" fillId="0" borderId="11" xfId="0" applyFont="1" applyFill="1" applyBorder="1" applyAlignment="1">
      <alignment horizontal="left"/>
    </xf>
    <xf numFmtId="0" fontId="1" fillId="0" borderId="11" xfId="0" applyFont="1" applyFill="1" applyBorder="1" applyAlignment="1">
      <alignment horizontal="centerContinuous"/>
    </xf>
    <xf numFmtId="0" fontId="1" fillId="0" borderId="12" xfId="0" applyFont="1" applyFill="1" applyBorder="1" applyAlignment="1">
      <alignment horizontal="centerContinuous"/>
    </xf>
    <xf numFmtId="0" fontId="1" fillId="0" borderId="13"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applyAlignment="1">
      <alignment horizontal="centerContinuous"/>
    </xf>
    <xf numFmtId="0" fontId="1" fillId="0" borderId="14" xfId="0" applyFont="1" applyFill="1" applyBorder="1" applyAlignment="1">
      <alignment horizontal="centerContinuous"/>
    </xf>
    <xf numFmtId="0" fontId="1" fillId="0" borderId="13" xfId="0" applyFont="1" applyFill="1" applyBorder="1" applyAlignment="1">
      <alignment/>
    </xf>
    <xf numFmtId="0" fontId="1" fillId="0" borderId="0" xfId="0" applyFont="1" applyFill="1" applyBorder="1" applyAlignment="1">
      <alignment/>
    </xf>
    <xf numFmtId="0" fontId="1" fillId="0" borderId="14" xfId="0" applyFont="1" applyFill="1" applyBorder="1" applyAlignment="1">
      <alignment/>
    </xf>
    <xf numFmtId="0" fontId="1" fillId="0" borderId="15" xfId="0" applyFont="1" applyFill="1" applyBorder="1" applyAlignment="1">
      <alignment/>
    </xf>
    <xf numFmtId="0" fontId="1" fillId="0" borderId="16" xfId="0" applyFont="1" applyFill="1" applyBorder="1" applyAlignment="1">
      <alignment/>
    </xf>
    <xf numFmtId="0" fontId="1" fillId="0" borderId="17" xfId="0" applyFont="1" applyFill="1" applyBorder="1" applyAlignment="1">
      <alignment/>
    </xf>
    <xf numFmtId="0" fontId="1" fillId="0" borderId="0" xfId="0" applyFont="1" applyFill="1" applyAlignment="1">
      <alignment/>
    </xf>
    <xf numFmtId="6" fontId="1" fillId="0" borderId="0" xfId="0" applyNumberFormat="1" applyFont="1" applyFill="1" applyAlignment="1">
      <alignment/>
    </xf>
    <xf numFmtId="0" fontId="4" fillId="0" borderId="0" xfId="0" applyFont="1" applyFill="1" applyAlignment="1">
      <alignment/>
    </xf>
    <xf numFmtId="0" fontId="1" fillId="0" borderId="18" xfId="0" applyFont="1" applyFill="1" applyBorder="1" applyAlignment="1">
      <alignment/>
    </xf>
    <xf numFmtId="0" fontId="1" fillId="0" borderId="19" xfId="0" applyFont="1" applyFill="1" applyBorder="1" applyAlignment="1">
      <alignment/>
    </xf>
    <xf numFmtId="0" fontId="1" fillId="0" borderId="20" xfId="0" applyFont="1" applyFill="1" applyBorder="1" applyAlignment="1">
      <alignment horizontal="center"/>
    </xf>
    <xf numFmtId="0" fontId="1" fillId="0" borderId="21" xfId="0" applyFont="1" applyFill="1" applyBorder="1" applyAlignment="1">
      <alignment/>
    </xf>
    <xf numFmtId="0" fontId="1" fillId="0" borderId="22" xfId="0" applyFont="1" applyFill="1" applyBorder="1" applyAlignment="1">
      <alignment/>
    </xf>
    <xf numFmtId="0" fontId="1" fillId="0" borderId="23" xfId="0" applyFont="1" applyFill="1" applyBorder="1" applyAlignment="1">
      <alignment horizontal="center"/>
    </xf>
    <xf numFmtId="0" fontId="6" fillId="0" borderId="23" xfId="0" applyFont="1" applyFill="1" applyBorder="1" applyAlignment="1">
      <alignment horizontal="center"/>
    </xf>
    <xf numFmtId="0" fontId="6" fillId="0" borderId="24" xfId="0" applyFont="1" applyFill="1" applyBorder="1" applyAlignment="1">
      <alignment horizontal="center"/>
    </xf>
    <xf numFmtId="0" fontId="6" fillId="0" borderId="25" xfId="0" applyFont="1" applyFill="1" applyBorder="1" applyAlignment="1">
      <alignment horizontal="center"/>
    </xf>
    <xf numFmtId="0" fontId="7" fillId="0" borderId="23" xfId="0" applyFont="1" applyFill="1" applyBorder="1" applyAlignment="1">
      <alignment horizontal="center" wrapText="1"/>
    </xf>
    <xf numFmtId="6" fontId="1" fillId="0" borderId="23" xfId="0" applyNumberFormat="1" applyFont="1" applyFill="1" applyBorder="1" applyAlignment="1">
      <alignment horizontal="center"/>
    </xf>
    <xf numFmtId="0" fontId="7" fillId="0" borderId="23" xfId="0" applyFont="1" applyFill="1" applyBorder="1" applyAlignment="1">
      <alignment horizontal="center"/>
    </xf>
    <xf numFmtId="6" fontId="1" fillId="0" borderId="23" xfId="0" applyNumberFormat="1" applyFont="1" applyFill="1" applyBorder="1" applyAlignment="1">
      <alignment horizontal="right"/>
    </xf>
    <xf numFmtId="6" fontId="1" fillId="0" borderId="24" xfId="0" applyNumberFormat="1" applyFont="1" applyFill="1" applyBorder="1" applyAlignment="1">
      <alignment/>
    </xf>
    <xf numFmtId="6" fontId="1" fillId="0" borderId="25" xfId="0" applyNumberFormat="1" applyFont="1" applyFill="1" applyBorder="1" applyAlignment="1">
      <alignment/>
    </xf>
    <xf numFmtId="0" fontId="1" fillId="0" borderId="26" xfId="0" applyFont="1" applyFill="1" applyBorder="1" applyAlignment="1">
      <alignment/>
    </xf>
    <xf numFmtId="0" fontId="1" fillId="0" borderId="27" xfId="0" applyFont="1" applyFill="1" applyBorder="1" applyAlignment="1">
      <alignment/>
    </xf>
    <xf numFmtId="0" fontId="1" fillId="0" borderId="28" xfId="0" applyFont="1" applyFill="1" applyBorder="1" applyAlignment="1">
      <alignment horizontal="center"/>
    </xf>
    <xf numFmtId="164" fontId="4" fillId="0" borderId="28" xfId="0" applyNumberFormat="1" applyFont="1" applyFill="1" applyBorder="1" applyAlignment="1">
      <alignment horizontal="center"/>
    </xf>
    <xf numFmtId="0" fontId="1" fillId="0" borderId="0" xfId="0" applyFont="1" applyFill="1" applyAlignment="1">
      <alignment horizontal="center"/>
    </xf>
    <xf numFmtId="3" fontId="1" fillId="0" borderId="0" xfId="0" applyNumberFormat="1" applyFont="1" applyFill="1" applyAlignment="1">
      <alignment/>
    </xf>
    <xf numFmtId="3" fontId="3" fillId="0" borderId="0" xfId="0" applyNumberFormat="1" applyFont="1" applyFill="1" applyAlignment="1">
      <alignment/>
    </xf>
    <xf numFmtId="0" fontId="4" fillId="0" borderId="0" xfId="0" applyFont="1" applyFill="1" applyBorder="1" applyAlignment="1">
      <alignment/>
    </xf>
    <xf numFmtId="0" fontId="1" fillId="0" borderId="0" xfId="0" applyFont="1" applyFill="1" applyBorder="1" applyAlignment="1">
      <alignment horizontal="center"/>
    </xf>
    <xf numFmtId="0" fontId="1" fillId="0" borderId="29" xfId="0" applyNumberFormat="1" applyFont="1" applyFill="1" applyBorder="1" applyAlignment="1" quotePrefix="1">
      <alignment horizontal="center"/>
    </xf>
    <xf numFmtId="0" fontId="7" fillId="0" borderId="23" xfId="0" applyFont="1" applyFill="1" applyBorder="1" applyAlignment="1">
      <alignment/>
    </xf>
    <xf numFmtId="6" fontId="1" fillId="0" borderId="23" xfId="0" applyNumberFormat="1" applyFont="1" applyFill="1" applyBorder="1" applyAlignment="1">
      <alignment/>
    </xf>
    <xf numFmtId="0" fontId="8" fillId="0" borderId="28" xfId="0" applyFont="1" applyFill="1" applyBorder="1" applyAlignment="1">
      <alignment/>
    </xf>
    <xf numFmtId="0" fontId="1" fillId="0" borderId="28" xfId="0" applyFont="1" applyFill="1" applyBorder="1" applyAlignment="1">
      <alignment/>
    </xf>
    <xf numFmtId="164" fontId="4" fillId="0" borderId="28" xfId="0" applyNumberFormat="1" applyFont="1" applyFill="1" applyBorder="1" applyAlignment="1">
      <alignment/>
    </xf>
    <xf numFmtId="3" fontId="7" fillId="0" borderId="23" xfId="42" applyNumberFormat="1" applyFont="1" applyFill="1" applyBorder="1" applyAlignment="1">
      <alignment/>
    </xf>
    <xf numFmtId="6" fontId="1" fillId="0" borderId="23" xfId="42" applyNumberFormat="1" applyFont="1" applyFill="1" applyBorder="1" applyAlignment="1">
      <alignment/>
    </xf>
    <xf numFmtId="0" fontId="0" fillId="0" borderId="30" xfId="0" applyFill="1" applyBorder="1" applyAlignment="1">
      <alignment/>
    </xf>
    <xf numFmtId="0" fontId="1" fillId="0" borderId="31" xfId="0" applyFont="1" applyFill="1" applyBorder="1" applyAlignment="1">
      <alignment horizontal="left"/>
    </xf>
    <xf numFmtId="0" fontId="4" fillId="0" borderId="0" xfId="0" applyFont="1" applyFill="1" applyAlignment="1">
      <alignment/>
    </xf>
    <xf numFmtId="0" fontId="1" fillId="0" borderId="32" xfId="0" applyFont="1" applyFill="1" applyBorder="1" applyAlignment="1">
      <alignment horizontal="center"/>
    </xf>
    <xf numFmtId="6" fontId="1" fillId="0" borderId="25" xfId="0" applyNumberFormat="1" applyFont="1" applyFill="1" applyBorder="1" applyAlignment="1">
      <alignment horizontal="center"/>
    </xf>
    <xf numFmtId="164" fontId="4" fillId="0" borderId="33" xfId="0" applyNumberFormat="1" applyFont="1" applyFill="1" applyBorder="1" applyAlignment="1">
      <alignment horizontal="center"/>
    </xf>
    <xf numFmtId="0" fontId="0" fillId="0" borderId="0" xfId="0" applyFont="1" applyFill="1" applyAlignment="1">
      <alignment/>
    </xf>
    <xf numFmtId="0" fontId="0" fillId="0" borderId="0" xfId="0" applyFont="1" applyFill="1" applyAlignment="1">
      <alignment horizontal="right"/>
    </xf>
    <xf numFmtId="0" fontId="0" fillId="0" borderId="0" xfId="0" applyAlignment="1">
      <alignment horizontal="center"/>
    </xf>
    <xf numFmtId="0" fontId="0" fillId="0" borderId="0" xfId="0" applyFont="1" applyAlignment="1">
      <alignment horizontal="right"/>
    </xf>
    <xf numFmtId="0" fontId="0" fillId="0" borderId="0" xfId="0" applyFont="1" applyAlignment="1">
      <alignment/>
    </xf>
    <xf numFmtId="0" fontId="0" fillId="0" borderId="23" xfId="0" applyFont="1" applyFill="1" applyBorder="1" applyAlignment="1">
      <alignment horizontal="center"/>
    </xf>
    <xf numFmtId="10" fontId="0" fillId="0" borderId="23" xfId="0" applyNumberFormat="1" applyFill="1" applyBorder="1" applyAlignment="1">
      <alignment horizontal="center"/>
    </xf>
    <xf numFmtId="10" fontId="12" fillId="0" borderId="23" xfId="0" applyNumberFormat="1" applyFont="1" applyBorder="1" applyAlignment="1">
      <alignment horizontal="center"/>
    </xf>
    <xf numFmtId="10" fontId="0" fillId="0" borderId="23" xfId="0" applyNumberFormat="1" applyBorder="1" applyAlignment="1">
      <alignment horizontal="center"/>
    </xf>
    <xf numFmtId="0" fontId="0" fillId="0" borderId="23" xfId="0" applyBorder="1" applyAlignment="1">
      <alignment horizontal="center"/>
    </xf>
    <xf numFmtId="0" fontId="0" fillId="0" borderId="22" xfId="0" applyBorder="1" applyAlignment="1">
      <alignment/>
    </xf>
    <xf numFmtId="0" fontId="0" fillId="0" borderId="0" xfId="0" applyFont="1" applyFill="1" applyBorder="1" applyAlignment="1">
      <alignment horizontal="left"/>
    </xf>
    <xf numFmtId="0" fontId="0" fillId="0" borderId="23" xfId="0" applyFont="1" applyBorder="1" applyAlignment="1">
      <alignment/>
    </xf>
    <xf numFmtId="0" fontId="0" fillId="0" borderId="23" xfId="0" applyFont="1" applyBorder="1" applyAlignment="1" quotePrefix="1">
      <alignment horizontal="center"/>
    </xf>
    <xf numFmtId="0" fontId="0" fillId="0" borderId="23" xfId="0" applyFont="1" applyBorder="1" applyAlignment="1">
      <alignment horizontal="center"/>
    </xf>
    <xf numFmtId="169" fontId="0" fillId="0" borderId="23" xfId="0" applyNumberFormat="1" applyFill="1" applyBorder="1" applyAlignment="1">
      <alignment/>
    </xf>
    <xf numFmtId="0" fontId="0" fillId="0" borderId="23" xfId="0" applyFill="1" applyBorder="1" applyAlignment="1">
      <alignment horizontal="center"/>
    </xf>
    <xf numFmtId="0" fontId="0" fillId="0" borderId="23" xfId="0" applyFill="1" applyBorder="1" applyAlignment="1">
      <alignment/>
    </xf>
    <xf numFmtId="164" fontId="0" fillId="0" borderId="23" xfId="0" applyNumberFormat="1" applyFill="1" applyBorder="1" applyAlignment="1">
      <alignment/>
    </xf>
    <xf numFmtId="0" fontId="0" fillId="0" borderId="23" xfId="42" applyNumberFormat="1" applyFont="1" applyFill="1" applyBorder="1" applyAlignment="1">
      <alignment/>
    </xf>
    <xf numFmtId="175" fontId="0" fillId="0" borderId="23" xfId="42" applyNumberFormat="1" applyFont="1" applyFill="1" applyBorder="1" applyAlignment="1">
      <alignment/>
    </xf>
    <xf numFmtId="0" fontId="11" fillId="0" borderId="0" xfId="0" applyFont="1" applyFill="1" applyAlignment="1">
      <alignment horizontal="right"/>
    </xf>
    <xf numFmtId="164" fontId="11" fillId="0" borderId="23" xfId="0" applyNumberFormat="1" applyFont="1" applyFill="1" applyBorder="1" applyAlignment="1">
      <alignment/>
    </xf>
    <xf numFmtId="0" fontId="0" fillId="0" borderId="0" xfId="0" applyFont="1" applyFill="1" applyAlignment="1">
      <alignment vertical="top" wrapText="1"/>
    </xf>
    <xf numFmtId="0" fontId="0" fillId="0" borderId="0" xfId="0" applyFill="1" applyAlignment="1">
      <alignment vertical="top" wrapText="1"/>
    </xf>
    <xf numFmtId="0" fontId="0" fillId="0" borderId="0" xfId="0" applyFont="1" applyFill="1" applyAlignment="1">
      <alignment horizontal="left" vertical="top" wrapText="1"/>
    </xf>
    <xf numFmtId="0" fontId="0" fillId="0" borderId="0" xfId="0" applyFill="1" applyAlignment="1">
      <alignment horizontal="left" vertical="top" wrapText="1"/>
    </xf>
    <xf numFmtId="0" fontId="10" fillId="0" borderId="0" xfId="0" applyFont="1" applyAlignment="1">
      <alignment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69"/>
  <sheetViews>
    <sheetView tabSelected="1" zoomScale="90" zoomScaleNormal="90" zoomScalePageLayoutView="0" workbookViewId="0" topLeftCell="A41">
      <selection activeCell="F51" sqref="F51"/>
    </sheetView>
  </sheetViews>
  <sheetFormatPr defaultColWidth="9.140625" defaultRowHeight="12.75"/>
  <cols>
    <col min="1" max="1" width="33.421875" style="0" customWidth="1"/>
    <col min="2" max="2" width="12.28125" style="0" customWidth="1"/>
    <col min="3" max="3" width="13.00390625" style="0" customWidth="1"/>
    <col min="4" max="4" width="12.28125" style="0" customWidth="1"/>
    <col min="5" max="5" width="14.28125" style="0" customWidth="1"/>
    <col min="6" max="8" width="14.57421875" style="0" customWidth="1"/>
  </cols>
  <sheetData>
    <row r="1" spans="1:8" ht="15">
      <c r="A1" s="2"/>
      <c r="B1" s="3"/>
      <c r="C1" s="3"/>
      <c r="D1" s="4" t="s">
        <v>0</v>
      </c>
      <c r="E1" s="5"/>
      <c r="F1" s="3"/>
      <c r="G1" s="3"/>
      <c r="H1" s="3"/>
    </row>
    <row r="2" spans="1:8" ht="14.25" thickBot="1">
      <c r="A2" s="6"/>
      <c r="B2" s="5"/>
      <c r="C2" s="5"/>
      <c r="D2" s="5"/>
      <c r="E2" s="5"/>
      <c r="F2" s="5"/>
      <c r="G2" s="5"/>
      <c r="H2" s="5"/>
    </row>
    <row r="3" spans="1:8" ht="14.25" thickTop="1">
      <c r="A3" s="7" t="s">
        <v>17</v>
      </c>
      <c r="B3" s="8"/>
      <c r="C3" s="9"/>
      <c r="D3" s="9"/>
      <c r="E3" s="9"/>
      <c r="F3" s="9"/>
      <c r="G3" s="9"/>
      <c r="H3" s="10"/>
    </row>
    <row r="4" spans="1:8" ht="13.5">
      <c r="A4" s="11" t="s">
        <v>15</v>
      </c>
      <c r="B4" s="12" t="s">
        <v>31</v>
      </c>
      <c r="C4" s="13"/>
      <c r="D4" s="13"/>
      <c r="E4" s="13"/>
      <c r="F4" s="13"/>
      <c r="G4" s="13"/>
      <c r="H4" s="14"/>
    </row>
    <row r="5" spans="1:8" ht="13.5">
      <c r="A5" s="15" t="s">
        <v>14</v>
      </c>
      <c r="B5" s="16"/>
      <c r="C5" s="16" t="s">
        <v>18</v>
      </c>
      <c r="D5" s="16"/>
      <c r="E5" s="16"/>
      <c r="F5" s="16"/>
      <c r="G5" s="16"/>
      <c r="H5" s="17"/>
    </row>
    <row r="6" spans="1:8" ht="13.5">
      <c r="A6" s="15" t="s">
        <v>16</v>
      </c>
      <c r="B6" s="16"/>
      <c r="C6" s="16"/>
      <c r="D6" s="16"/>
      <c r="E6" s="16"/>
      <c r="F6" s="16"/>
      <c r="G6" s="16"/>
      <c r="H6" s="17"/>
    </row>
    <row r="7" spans="1:8" ht="14.25" thickBot="1">
      <c r="A7" s="18" t="s">
        <v>58</v>
      </c>
      <c r="B7" s="19"/>
      <c r="C7" s="19"/>
      <c r="D7" s="19"/>
      <c r="E7" s="19"/>
      <c r="F7" s="19"/>
      <c r="G7" s="19"/>
      <c r="H7" s="20"/>
    </row>
    <row r="8" spans="1:8" ht="14.25" thickTop="1">
      <c r="A8" s="21"/>
      <c r="B8" s="1"/>
      <c r="C8" s="21"/>
      <c r="D8" s="16"/>
      <c r="E8" s="16"/>
      <c r="F8" s="16"/>
      <c r="G8" s="16"/>
      <c r="H8" s="16"/>
    </row>
    <row r="9" spans="1:8" ht="13.5">
      <c r="A9" s="16" t="s">
        <v>29</v>
      </c>
      <c r="B9" s="1"/>
      <c r="C9" s="21"/>
      <c r="D9" s="21"/>
      <c r="E9" s="21"/>
      <c r="F9" s="21"/>
      <c r="G9" s="22">
        <v>17901</v>
      </c>
      <c r="H9" s="21"/>
    </row>
    <row r="10" spans="1:8" ht="14.25" thickBot="1">
      <c r="A10" s="23" t="s">
        <v>1</v>
      </c>
      <c r="B10" s="16"/>
      <c r="C10" s="21"/>
      <c r="D10" s="21"/>
      <c r="E10" s="21"/>
      <c r="F10" s="21"/>
      <c r="G10" s="21"/>
      <c r="H10" s="21"/>
    </row>
    <row r="11" spans="1:8" ht="15.75">
      <c r="A11" s="24" t="s">
        <v>2</v>
      </c>
      <c r="B11" s="25"/>
      <c r="C11" s="26" t="s">
        <v>3</v>
      </c>
      <c r="D11" s="26" t="s">
        <v>4</v>
      </c>
      <c r="E11" s="26" t="s">
        <v>19</v>
      </c>
      <c r="F11" s="26" t="s">
        <v>26</v>
      </c>
      <c r="G11" s="26" t="s">
        <v>27</v>
      </c>
      <c r="H11" s="59" t="s">
        <v>28</v>
      </c>
    </row>
    <row r="12" spans="1:8" ht="13.5">
      <c r="A12" s="27"/>
      <c r="B12" s="28"/>
      <c r="C12" s="29" t="s">
        <v>5</v>
      </c>
      <c r="D12" s="29" t="s">
        <v>6</v>
      </c>
      <c r="E12" s="30">
        <v>2011</v>
      </c>
      <c r="F12" s="31">
        <v>2012</v>
      </c>
      <c r="G12" s="30">
        <v>2013</v>
      </c>
      <c r="H12" s="32">
        <v>2014</v>
      </c>
    </row>
    <row r="13" spans="1:8" ht="13.5">
      <c r="A13" s="74" t="s">
        <v>24</v>
      </c>
      <c r="B13" s="75" t="s">
        <v>25</v>
      </c>
      <c r="C13" s="76">
        <v>10</v>
      </c>
      <c r="D13" s="33" t="s">
        <v>32</v>
      </c>
      <c r="E13" s="34"/>
      <c r="F13" s="34">
        <f>B65</f>
        <v>24369.78</v>
      </c>
      <c r="G13" s="34">
        <f>C65</f>
        <v>25239.152933999998</v>
      </c>
      <c r="H13" s="60">
        <f>D65</f>
        <v>26175.008267587797</v>
      </c>
    </row>
    <row r="14" spans="1:8" ht="13.5">
      <c r="A14" s="27"/>
      <c r="B14" s="28"/>
      <c r="C14" s="33"/>
      <c r="D14" s="35"/>
      <c r="E14" s="36"/>
      <c r="F14" s="34"/>
      <c r="G14" s="37"/>
      <c r="H14" s="38"/>
    </row>
    <row r="15" spans="1:8" ht="14.25" thickBot="1">
      <c r="A15" s="39"/>
      <c r="B15" s="40" t="s">
        <v>7</v>
      </c>
      <c r="C15" s="41"/>
      <c r="D15" s="41"/>
      <c r="E15" s="42">
        <f>SUM(E13:E14)</f>
        <v>0</v>
      </c>
      <c r="F15" s="42">
        <f>SUM(F13:F14)</f>
        <v>24369.78</v>
      </c>
      <c r="G15" s="42">
        <f>SUM(G13:G14)</f>
        <v>25239.152933999998</v>
      </c>
      <c r="H15" s="61">
        <f>SUM(H13:H14)</f>
        <v>26175.008267587797</v>
      </c>
    </row>
    <row r="16" spans="1:8" ht="13.5">
      <c r="A16" s="21"/>
      <c r="B16" s="21"/>
      <c r="C16" s="43"/>
      <c r="D16" s="43"/>
      <c r="E16" s="44"/>
      <c r="F16" s="45"/>
      <c r="G16" s="44"/>
      <c r="H16" s="44"/>
    </row>
    <row r="17" spans="1:8" ht="14.25" thickBot="1">
      <c r="A17" s="46" t="s">
        <v>8</v>
      </c>
      <c r="B17" s="16"/>
      <c r="C17" s="47"/>
      <c r="D17" s="43"/>
      <c r="E17" s="21"/>
      <c r="F17" s="21"/>
      <c r="G17" s="21"/>
      <c r="H17" s="21"/>
    </row>
    <row r="18" spans="1:8" ht="15.75">
      <c r="A18" s="24" t="s">
        <v>2</v>
      </c>
      <c r="B18" s="25"/>
      <c r="C18" s="26" t="s">
        <v>3</v>
      </c>
      <c r="D18" s="26" t="s">
        <v>9</v>
      </c>
      <c r="E18" s="26" t="s">
        <v>19</v>
      </c>
      <c r="F18" s="26" t="s">
        <v>26</v>
      </c>
      <c r="G18" s="26" t="s">
        <v>27</v>
      </c>
      <c r="H18" s="59" t="s">
        <v>28</v>
      </c>
    </row>
    <row r="19" spans="1:8" ht="13.5">
      <c r="A19" s="27"/>
      <c r="B19" s="28" t="s">
        <v>10</v>
      </c>
      <c r="C19" s="29" t="s">
        <v>5</v>
      </c>
      <c r="D19" s="48"/>
      <c r="E19" s="30">
        <v>2011</v>
      </c>
      <c r="F19" s="31">
        <v>2012</v>
      </c>
      <c r="G19" s="30">
        <v>2013</v>
      </c>
      <c r="H19" s="32">
        <v>2014</v>
      </c>
    </row>
    <row r="20" spans="1:8" ht="13.5">
      <c r="A20" s="74" t="s">
        <v>24</v>
      </c>
      <c r="B20" s="75" t="s">
        <v>25</v>
      </c>
      <c r="C20" s="76">
        <v>10</v>
      </c>
      <c r="D20" s="49"/>
      <c r="E20" s="50"/>
      <c r="F20" s="50"/>
      <c r="G20" s="37"/>
      <c r="H20" s="38"/>
    </row>
    <row r="21" spans="1:8" ht="14.25" thickBot="1">
      <c r="A21" s="39"/>
      <c r="B21" s="40" t="s">
        <v>11</v>
      </c>
      <c r="C21" s="51"/>
      <c r="D21" s="52"/>
      <c r="E21" s="42">
        <f>SUM(E20:E20)</f>
        <v>0</v>
      </c>
      <c r="F21" s="42">
        <f>SUM(F20:F20)</f>
        <v>0</v>
      </c>
      <c r="G21" s="53">
        <f>SUM(G20:G20)</f>
        <v>0</v>
      </c>
      <c r="H21" s="61">
        <f>SUM(H20:H20)</f>
        <v>0</v>
      </c>
    </row>
    <row r="22" spans="1:8" ht="13.5">
      <c r="A22" s="21"/>
      <c r="B22" s="21"/>
      <c r="C22" s="21"/>
      <c r="D22" s="21"/>
      <c r="E22" s="44"/>
      <c r="F22" s="44"/>
      <c r="G22" s="44"/>
      <c r="H22" s="44"/>
    </row>
    <row r="23" spans="1:8" ht="14.25" thickBot="1">
      <c r="A23" s="46" t="s">
        <v>12</v>
      </c>
      <c r="B23" s="16"/>
      <c r="C23" s="16"/>
      <c r="D23" s="16"/>
      <c r="E23" s="21"/>
      <c r="F23" s="21"/>
      <c r="G23" s="21"/>
      <c r="H23" s="21"/>
    </row>
    <row r="24" spans="1:8" ht="15.75">
      <c r="A24" s="24"/>
      <c r="B24" s="25"/>
      <c r="C24" s="26" t="s">
        <v>3</v>
      </c>
      <c r="D24" s="26" t="s">
        <v>9</v>
      </c>
      <c r="E24" s="26" t="s">
        <v>19</v>
      </c>
      <c r="F24" s="26" t="s">
        <v>26</v>
      </c>
      <c r="G24" s="26" t="s">
        <v>27</v>
      </c>
      <c r="H24" s="59" t="s">
        <v>28</v>
      </c>
    </row>
    <row r="25" spans="1:8" ht="13.5">
      <c r="A25" s="27"/>
      <c r="B25" s="28"/>
      <c r="C25" s="29" t="s">
        <v>5</v>
      </c>
      <c r="D25" s="29"/>
      <c r="E25" s="30">
        <v>2011</v>
      </c>
      <c r="F25" s="31">
        <v>2012</v>
      </c>
      <c r="G25" s="30">
        <v>2013</v>
      </c>
      <c r="H25" s="32">
        <v>2014</v>
      </c>
    </row>
    <row r="26" spans="1:8" ht="13.5">
      <c r="A26" s="74" t="s">
        <v>24</v>
      </c>
      <c r="B26" s="75" t="s">
        <v>25</v>
      </c>
      <c r="C26" s="76">
        <v>10</v>
      </c>
      <c r="D26" s="54"/>
      <c r="E26" s="55"/>
      <c r="F26" s="50"/>
      <c r="G26" s="37"/>
      <c r="H26" s="38"/>
    </row>
    <row r="27" spans="1:8" ht="14.25" thickBot="1">
      <c r="A27" s="56"/>
      <c r="B27" s="57" t="s">
        <v>11</v>
      </c>
      <c r="C27" s="51"/>
      <c r="D27" s="52"/>
      <c r="E27" s="42">
        <v>0</v>
      </c>
      <c r="F27" s="42">
        <v>0</v>
      </c>
      <c r="G27" s="42">
        <v>0</v>
      </c>
      <c r="H27" s="61">
        <v>0</v>
      </c>
    </row>
    <row r="28" spans="1:8" ht="13.5">
      <c r="A28" s="58" t="s">
        <v>13</v>
      </c>
      <c r="B28" s="21"/>
      <c r="C28" s="21"/>
      <c r="D28" s="21"/>
      <c r="E28" s="44"/>
      <c r="F28" s="44"/>
      <c r="G28" s="44"/>
      <c r="H28" s="44"/>
    </row>
    <row r="29" spans="1:8" ht="32.25" customHeight="1">
      <c r="A29" s="85" t="s">
        <v>34</v>
      </c>
      <c r="B29" s="86"/>
      <c r="C29" s="86"/>
      <c r="D29" s="86"/>
      <c r="E29" s="86"/>
      <c r="F29" s="86"/>
      <c r="G29" s="86"/>
      <c r="H29" s="86"/>
    </row>
    <row r="30" spans="1:8" ht="36" customHeight="1">
      <c r="A30" s="87" t="s">
        <v>33</v>
      </c>
      <c r="B30" s="88"/>
      <c r="C30" s="88"/>
      <c r="D30" s="88"/>
      <c r="E30" s="88"/>
      <c r="F30" s="88"/>
      <c r="G30" s="88"/>
      <c r="H30" s="88"/>
    </row>
    <row r="31" spans="1:8" ht="12.75">
      <c r="A31" s="62" t="s">
        <v>30</v>
      </c>
      <c r="B31" s="67">
        <v>2013</v>
      </c>
      <c r="C31" s="67">
        <v>2014</v>
      </c>
      <c r="E31" s="1"/>
      <c r="F31" s="1"/>
      <c r="G31" s="1"/>
      <c r="H31" s="1"/>
    </row>
    <row r="32" spans="1:8" ht="12.75">
      <c r="A32" s="63" t="s">
        <v>20</v>
      </c>
      <c r="B32" s="68">
        <v>0.0203</v>
      </c>
      <c r="C32" s="68">
        <v>0.0217</v>
      </c>
      <c r="E32" s="1"/>
      <c r="F32" s="1"/>
      <c r="G32" s="1"/>
      <c r="H32" s="1"/>
    </row>
    <row r="33" spans="1:3" ht="12.75">
      <c r="A33" s="65" t="s">
        <v>21</v>
      </c>
      <c r="B33" s="69">
        <v>0.015</v>
      </c>
      <c r="C33" s="69">
        <v>0.015</v>
      </c>
    </row>
    <row r="34" spans="2:4" ht="12.75">
      <c r="B34" s="70">
        <v>0.0353</v>
      </c>
      <c r="C34" s="70">
        <v>0.0367</v>
      </c>
      <c r="D34" s="64"/>
    </row>
    <row r="35" spans="2:3" ht="12.75">
      <c r="B35" s="72"/>
      <c r="C35" s="72"/>
    </row>
    <row r="36" spans="1:3" ht="12.75">
      <c r="A36" s="63" t="s">
        <v>20</v>
      </c>
      <c r="B36" s="68">
        <v>0.0203</v>
      </c>
      <c r="C36" s="68">
        <v>0.0217</v>
      </c>
    </row>
    <row r="37" spans="1:3" ht="12.75">
      <c r="A37" s="65" t="s">
        <v>22</v>
      </c>
      <c r="B37" s="69">
        <v>0.03</v>
      </c>
      <c r="C37" s="69">
        <v>0.03</v>
      </c>
    </row>
    <row r="38" spans="2:3" ht="12.75">
      <c r="B38" s="70">
        <v>0.0503</v>
      </c>
      <c r="C38" s="70">
        <v>0.0517</v>
      </c>
    </row>
    <row r="40" ht="15">
      <c r="A40" s="66" t="s">
        <v>47</v>
      </c>
    </row>
    <row r="41" spans="2:4" ht="12.75">
      <c r="B41" s="71">
        <v>2012</v>
      </c>
      <c r="C41" s="71">
        <v>2013</v>
      </c>
      <c r="D41" s="71">
        <v>2014</v>
      </c>
    </row>
    <row r="42" spans="1:4" s="1" customFormat="1" ht="12.75">
      <c r="A42" s="63" t="s">
        <v>35</v>
      </c>
      <c r="B42" s="77">
        <v>132.01</v>
      </c>
      <c r="C42" s="77">
        <f>B42*1.0353</f>
        <v>136.669953</v>
      </c>
      <c r="D42" s="77">
        <f>C42*1.0367</f>
        <v>141.6857402751</v>
      </c>
    </row>
    <row r="43" spans="1:4" s="1" customFormat="1" ht="12.75">
      <c r="A43" s="63" t="s">
        <v>36</v>
      </c>
      <c r="B43" s="77">
        <v>57.67</v>
      </c>
      <c r="C43" s="77">
        <f>B43*1.0353</f>
        <v>59.70575100000001</v>
      </c>
      <c r="D43" s="77">
        <f>C43*1.0367</f>
        <v>61.896952061700006</v>
      </c>
    </row>
    <row r="44" spans="1:4" s="1" customFormat="1" ht="12.75">
      <c r="A44" s="63" t="s">
        <v>40</v>
      </c>
      <c r="B44" s="77">
        <v>181.99</v>
      </c>
      <c r="C44" s="77">
        <f>B44*1.0503</f>
        <v>191.14409700000002</v>
      </c>
      <c r="D44" s="77">
        <f>C44*1.0517</f>
        <v>201.02624681490002</v>
      </c>
    </row>
    <row r="45" spans="1:4" s="1" customFormat="1" ht="12.75">
      <c r="A45" s="63" t="s">
        <v>37</v>
      </c>
      <c r="B45" s="77">
        <v>170.11</v>
      </c>
      <c r="C45" s="77">
        <f>B45*1.0503</f>
        <v>178.66653300000002</v>
      </c>
      <c r="D45" s="77">
        <f>C45*1.0517</f>
        <v>187.90359275610004</v>
      </c>
    </row>
    <row r="46" spans="1:4" s="1" customFormat="1" ht="12.75">
      <c r="A46" s="63" t="s">
        <v>39</v>
      </c>
      <c r="B46" s="77">
        <v>193.87</v>
      </c>
      <c r="C46" s="77">
        <f>B46*1.0503</f>
        <v>203.62166100000002</v>
      </c>
      <c r="D46" s="77">
        <f>C46*1.0517</f>
        <v>214.14890087370003</v>
      </c>
    </row>
    <row r="47" spans="1:4" s="1" customFormat="1" ht="12.75">
      <c r="A47" s="63" t="s">
        <v>38</v>
      </c>
      <c r="B47" s="77">
        <v>61</v>
      </c>
      <c r="C47" s="77">
        <f>B47*1.0503</f>
        <v>64.0683</v>
      </c>
      <c r="D47" s="77">
        <f>C47*1.0517</f>
        <v>67.38063111</v>
      </c>
    </row>
    <row r="48" s="1" customFormat="1" ht="12.75"/>
    <row r="49" spans="1:4" s="1" customFormat="1" ht="15">
      <c r="A49" s="73" t="s">
        <v>23</v>
      </c>
      <c r="B49" s="78">
        <v>2012</v>
      </c>
      <c r="C49" s="78">
        <v>2013</v>
      </c>
      <c r="D49" s="78">
        <v>2014</v>
      </c>
    </row>
    <row r="50" spans="1:4" s="1" customFormat="1" ht="12.75">
      <c r="A50" s="63" t="s">
        <v>41</v>
      </c>
      <c r="B50" s="79">
        <v>180</v>
      </c>
      <c r="C50" s="79">
        <v>180</v>
      </c>
      <c r="D50" s="79">
        <v>180</v>
      </c>
    </row>
    <row r="51" spans="1:4" s="1" customFormat="1" ht="12.75">
      <c r="A51" s="63" t="s">
        <v>44</v>
      </c>
      <c r="B51" s="79">
        <v>0</v>
      </c>
      <c r="C51" s="79">
        <v>0</v>
      </c>
      <c r="D51" s="79">
        <v>0</v>
      </c>
    </row>
    <row r="52" spans="1:4" s="1" customFormat="1" ht="12.75">
      <c r="A52" s="63" t="s">
        <v>49</v>
      </c>
      <c r="B52" s="81">
        <v>2</v>
      </c>
      <c r="C52" s="81">
        <v>2</v>
      </c>
      <c r="D52" s="81">
        <v>2</v>
      </c>
    </row>
    <row r="53" spans="1:4" s="1" customFormat="1" ht="12.75">
      <c r="A53" s="63" t="s">
        <v>50</v>
      </c>
      <c r="B53" s="79">
        <v>0</v>
      </c>
      <c r="C53" s="79">
        <v>0</v>
      </c>
      <c r="D53" s="79">
        <v>0</v>
      </c>
    </row>
    <row r="54" spans="1:4" s="1" customFormat="1" ht="12.75">
      <c r="A54" s="63" t="s">
        <v>54</v>
      </c>
      <c r="B54" s="79">
        <v>0</v>
      </c>
      <c r="C54" s="79">
        <v>0</v>
      </c>
      <c r="D54" s="79">
        <v>0</v>
      </c>
    </row>
    <row r="55" spans="1:4" s="1" customFormat="1" ht="12.75">
      <c r="A55" s="63" t="s">
        <v>55</v>
      </c>
      <c r="B55" s="79">
        <v>4</v>
      </c>
      <c r="C55" s="79">
        <v>4</v>
      </c>
      <c r="D55" s="79">
        <v>4</v>
      </c>
    </row>
    <row r="56" s="1" customFormat="1" ht="12.75"/>
    <row r="57" spans="1:4" s="1" customFormat="1" ht="15">
      <c r="A57" s="73" t="s">
        <v>42</v>
      </c>
      <c r="B57" s="78">
        <v>2012</v>
      </c>
      <c r="C57" s="78">
        <v>2013</v>
      </c>
      <c r="D57" s="78">
        <v>2014</v>
      </c>
    </row>
    <row r="58" spans="1:4" s="1" customFormat="1" ht="12.75">
      <c r="A58" s="63" t="s">
        <v>43</v>
      </c>
      <c r="B58" s="80">
        <f aca="true" t="shared" si="0" ref="B58:D60">B50*B42</f>
        <v>23761.8</v>
      </c>
      <c r="C58" s="80">
        <f t="shared" si="0"/>
        <v>24600.591539999998</v>
      </c>
      <c r="D58" s="80">
        <f t="shared" si="0"/>
        <v>25503.433249518</v>
      </c>
    </row>
    <row r="59" spans="1:4" s="1" customFormat="1" ht="12.75">
      <c r="A59" s="63" t="s">
        <v>45</v>
      </c>
      <c r="B59" s="80">
        <f t="shared" si="0"/>
        <v>0</v>
      </c>
      <c r="C59" s="80">
        <f t="shared" si="0"/>
        <v>0</v>
      </c>
      <c r="D59" s="80">
        <f t="shared" si="0"/>
        <v>0</v>
      </c>
    </row>
    <row r="60" spans="1:4" s="1" customFormat="1" ht="12.75">
      <c r="A60" s="63" t="s">
        <v>56</v>
      </c>
      <c r="B60" s="80">
        <f t="shared" si="0"/>
        <v>363.98</v>
      </c>
      <c r="C60" s="80">
        <f t="shared" si="0"/>
        <v>382.28819400000003</v>
      </c>
      <c r="D60" s="80">
        <f t="shared" si="0"/>
        <v>402.05249362980004</v>
      </c>
    </row>
    <row r="61" spans="1:4" s="1" customFormat="1" ht="12.75">
      <c r="A61" s="63" t="s">
        <v>57</v>
      </c>
      <c r="B61" s="82">
        <f>(B45+B47)*B54</f>
        <v>0</v>
      </c>
      <c r="C61" s="82">
        <f>(C45+C47)*C54*365</f>
        <v>0</v>
      </c>
      <c r="D61" s="82">
        <f>(D45+D47)*D54*365</f>
        <v>0</v>
      </c>
    </row>
    <row r="62" spans="1:4" s="1" customFormat="1" ht="12.75">
      <c r="A62" s="63" t="s">
        <v>51</v>
      </c>
      <c r="B62" s="80">
        <f>B53*B46*365</f>
        <v>0</v>
      </c>
      <c r="C62" s="80">
        <f>C53*C46*365</f>
        <v>0</v>
      </c>
      <c r="D62" s="80">
        <f>D53*D46*365</f>
        <v>0</v>
      </c>
    </row>
    <row r="63" spans="1:4" s="1" customFormat="1" ht="12.75">
      <c r="A63" s="63" t="s">
        <v>53</v>
      </c>
      <c r="B63" s="80">
        <f>B55*B47</f>
        <v>244</v>
      </c>
      <c r="C63" s="80">
        <f>C55*C47</f>
        <v>256.2732</v>
      </c>
      <c r="D63" s="80">
        <f>D55*D47</f>
        <v>269.52252444</v>
      </c>
    </row>
    <row r="64" s="1" customFormat="1" ht="12.75"/>
    <row r="65" spans="1:4" s="1" customFormat="1" ht="12.75">
      <c r="A65" s="83" t="s">
        <v>52</v>
      </c>
      <c r="B65" s="84">
        <f>B58+B59+B60+B61+B62+B63</f>
        <v>24369.78</v>
      </c>
      <c r="C65" s="84">
        <f>C58+C59+C60+C61+C62+C63</f>
        <v>25239.152933999998</v>
      </c>
      <c r="D65" s="84">
        <f>D58+D59+D60+D61+D62+D63</f>
        <v>26175.008267587797</v>
      </c>
    </row>
    <row r="67" spans="1:2" ht="12.75">
      <c r="A67" s="65" t="s">
        <v>46</v>
      </c>
      <c r="B67" s="66" t="s">
        <v>48</v>
      </c>
    </row>
    <row r="69" spans="1:7" ht="28.5" customHeight="1">
      <c r="A69" s="89" t="s">
        <v>59</v>
      </c>
      <c r="B69" s="90"/>
      <c r="C69" s="90"/>
      <c r="D69" s="90"/>
      <c r="E69" s="90"/>
      <c r="F69" s="90"/>
      <c r="G69" s="90"/>
    </row>
  </sheetData>
  <sheetProtection/>
  <mergeCells count="3">
    <mergeCell ref="A29:H29"/>
    <mergeCell ref="A30:H30"/>
    <mergeCell ref="A69:G69"/>
  </mergeCells>
  <printOptions horizontalCentered="1"/>
  <pageMargins left="0.33" right="0.34" top="0.79" bottom="1" header="0.5" footer="0.5"/>
  <pageSetup fitToHeight="1" fitToWidth="1" horizontalDpi="600" verticalDpi="600" orientation="portrait"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 Office</dc:creator>
  <cp:keywords/>
  <dc:description/>
  <cp:lastModifiedBy>foxj</cp:lastModifiedBy>
  <cp:lastPrinted>2011-10-18T23:33:15Z</cp:lastPrinted>
  <dcterms:created xsi:type="dcterms:W3CDTF">2004-07-26T17:42:03Z</dcterms:created>
  <dcterms:modified xsi:type="dcterms:W3CDTF">2011-10-18T23:33:36Z</dcterms:modified>
  <cp:category/>
  <cp:version/>
  <cp:contentType/>
  <cp:contentStatus/>
</cp:coreProperties>
</file>