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  <sheet name="Sheet2" sheetId="2" r:id="rId2"/>
    <sheet name="Sheet3" sheetId="3" r:id="rId3"/>
  </sheets>
  <definedNames>
    <definedName name="_xlnm.Print_Area" localSheetId="0">'A-1 fiscal note'!$A$1:$H$69</definedName>
  </definedNames>
  <calcPr fullCalcOnLoad="1"/>
</workbook>
</file>

<file path=xl/sharedStrings.xml><?xml version="1.0" encoding="utf-8"?>
<sst xmlns="http://schemas.openxmlformats.org/spreadsheetml/2006/main" count="81" uniqueCount="55">
  <si>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</si>
  <si>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</si>
  <si>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</si>
  <si>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</si>
  <si>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</si>
  <si>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</si>
  <si>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</si>
  <si>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</si>
  <si>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</si>
  <si>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</si>
  <si>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</si>
  <si>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</si>
  <si>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</si>
  <si>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</si>
  <si>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</si>
  <si>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  </t>
  </si>
  <si>
    <t>Note Prepared By:     Jo Anne Fox</t>
  </si>
  <si>
    <t>Note Reviewed By:    Krista Camenzind</t>
  </si>
  <si>
    <t>2012 Jail Services Agreement</t>
  </si>
  <si>
    <t>Ordinance/Motion No.   201X XXX</t>
  </si>
  <si>
    <t>Adult and Juvenile Detention</t>
  </si>
  <si>
    <t>Current Year</t>
  </si>
  <si>
    <t>OEFA Forecast - Seattle CPI-W</t>
  </si>
  <si>
    <t>Additional 1.5% non-medical rates</t>
  </si>
  <si>
    <t>Additional 3% medical rates</t>
  </si>
  <si>
    <t>Maintenance Day</t>
  </si>
  <si>
    <t>WER</t>
  </si>
  <si>
    <t>Booking</t>
  </si>
  <si>
    <t>Acute Psych Housing</t>
  </si>
  <si>
    <t>Infirmary (JHS)</t>
  </si>
  <si>
    <t>Psychiatric Care (JHS)</t>
  </si>
  <si>
    <t>Hospital Guarding / Hour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</si>
  <si>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2012 and Estimated 2013-2014 Contract Rates (Includes Capital Expenditure Charges):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</si>
  <si>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Estimated Revenues (Range):</t>
    </r>
  </si>
  <si>
    <t>Secure Bed Floor</t>
  </si>
  <si>
    <t>Secure Bed Cap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</si>
  <si>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Estimated Contract Population:</t>
    </r>
  </si>
  <si>
    <t>Bookings</t>
  </si>
  <si>
    <t>Infirmary</t>
  </si>
  <si>
    <t>Acute Psych</t>
  </si>
  <si>
    <t>General Population Psych</t>
  </si>
  <si>
    <t>Maintenance Day-Minimum</t>
  </si>
  <si>
    <t>Estimated Total - Minimum</t>
  </si>
  <si>
    <t>Estimated Total - @ CAP</t>
  </si>
  <si>
    <t>Maintenance Day @ Cap</t>
  </si>
  <si>
    <t>Seattle</t>
  </si>
  <si>
    <t>General Fund / DAJD</t>
  </si>
  <si>
    <t>0910</t>
  </si>
  <si>
    <r>
      <t>1st Year</t>
    </r>
    <r>
      <rPr>
        <vertAlign val="superscript"/>
        <sz val="10.5"/>
        <rFont val="Univers"/>
        <family val="2"/>
      </rPr>
      <t xml:space="preserve"> 2,3,4,5</t>
    </r>
  </si>
  <si>
    <r>
      <t>2nd Year</t>
    </r>
    <r>
      <rPr>
        <vertAlign val="superscript"/>
        <sz val="10.5"/>
        <rFont val="Univers"/>
        <family val="2"/>
      </rPr>
      <t xml:space="preserve"> 2,3,4,5</t>
    </r>
  </si>
  <si>
    <r>
      <t>3rd Year</t>
    </r>
    <r>
      <rPr>
        <vertAlign val="superscript"/>
        <sz val="10.5"/>
        <rFont val="Univers"/>
        <family val="2"/>
      </rPr>
      <t xml:space="preserve"> 2,3,4,5</t>
    </r>
  </si>
  <si>
    <t xml:space="preserve">  Impact of the above legislation on the fiscal affairs of King County is estimated to be (2012):</t>
  </si>
  <si>
    <t>Estimated Inflation Rates: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</si>
  <si>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2012 rates established per Agreement.  2013 and 2014 rates estimated from OEFA March 9, 2011 forecasts of Seattle-area CPI-W, </t>
    </r>
    <r>
      <rPr>
        <b/>
        <sz val="10"/>
        <rFont val="Arial"/>
        <family val="2"/>
      </rPr>
      <t>plus</t>
    </r>
    <r>
      <rPr>
        <sz val="10"/>
        <rFont val="Arial"/>
        <family val="0"/>
      </rPr>
      <t xml:space="preserve"> additional contract inflators of 1.5% for maintenance days, WER, booking, and non-medical surcharge rates, and 3% for medical surcharges of infirmary and psychiatric care.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</si>
  <si>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Interlocal Agreement Between  King County and The City of Seattle for Jail Services.  Effective Dates: January 1, 2012 through December 31, 2030.  Revenue impacts in the fiscal note are estimated at the secure bed floor.
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</si>
</sst>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&quot;$&quot;#,##0;[Red]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/>
    </xf>
    <xf numFmtId="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/>
    </xf>
    <xf numFmtId="6" fontId="2" fillId="0" borderId="23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3" fontId="8" fillId="0" borderId="23" xfId="42" applyNumberFormat="1" applyFont="1" applyFill="1" applyBorder="1" applyAlignment="1">
      <alignment/>
    </xf>
    <xf numFmtId="6" fontId="2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10" fontId="13" fillId="0" borderId="23" xfId="0" applyNumberFormat="1" applyFon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65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0" fillId="0" borderId="23" xfId="0" applyNumberFormat="1" applyBorder="1" applyAlignment="1">
      <alignment/>
    </xf>
    <xf numFmtId="166" fontId="0" fillId="0" borderId="23" xfId="42" applyNumberFormat="1" applyFont="1" applyBorder="1" applyAlignment="1">
      <alignment/>
    </xf>
    <xf numFmtId="167" fontId="0" fillId="0" borderId="23" xfId="42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12" fillId="0" borderId="0" xfId="0" applyFont="1" applyAlignment="1">
      <alignment horizontal="right"/>
    </xf>
    <xf numFmtId="164" fontId="12" fillId="0" borderId="23" xfId="0" applyNumberFormat="1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="90" zoomScaleNormal="90" zoomScalePageLayoutView="0" workbookViewId="0" topLeftCell="A1">
      <selection activeCell="N14" sqref="N14"/>
    </sheetView>
  </sheetViews>
  <sheetFormatPr defaultColWidth="9.140625" defaultRowHeight="12.75"/>
  <cols>
    <col min="1" max="1" width="30.28125" style="0" customWidth="1"/>
    <col min="2" max="2" width="12.8515625" style="0" customWidth="1"/>
    <col min="3" max="3" width="12.7109375" style="0" customWidth="1"/>
    <col min="4" max="4" width="12.28125" style="0" customWidth="1"/>
    <col min="5" max="5" width="14.28125" style="0" customWidth="1"/>
    <col min="6" max="8" width="14.5742187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19</v>
      </c>
      <c r="B3" s="8"/>
      <c r="C3" s="9"/>
      <c r="D3" s="9"/>
      <c r="E3" s="9"/>
      <c r="F3" s="9"/>
      <c r="G3" s="9"/>
      <c r="H3" s="10"/>
    </row>
    <row r="4" spans="1:8" ht="13.5">
      <c r="A4" s="11" t="s">
        <v>15</v>
      </c>
      <c r="B4" s="12" t="s">
        <v>18</v>
      </c>
      <c r="C4" s="13"/>
      <c r="D4" s="13"/>
      <c r="E4" s="13"/>
      <c r="F4" s="13"/>
      <c r="G4" s="13"/>
      <c r="H4" s="14"/>
    </row>
    <row r="5" spans="1:8" ht="13.5">
      <c r="A5" s="15" t="s">
        <v>14</v>
      </c>
      <c r="B5" s="16"/>
      <c r="C5" s="16" t="s">
        <v>20</v>
      </c>
      <c r="D5" s="16"/>
      <c r="E5" s="16"/>
      <c r="F5" s="16"/>
      <c r="G5" s="16"/>
      <c r="H5" s="17"/>
    </row>
    <row r="6" spans="1:8" ht="13.5">
      <c r="A6" s="15" t="s">
        <v>16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17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51</v>
      </c>
      <c r="B9" s="1"/>
      <c r="C9" s="21"/>
      <c r="D9" s="21"/>
      <c r="E9" s="21"/>
      <c r="F9" s="21"/>
      <c r="G9" s="22">
        <v>10983336</v>
      </c>
      <c r="H9" s="21"/>
    </row>
    <row r="10" spans="1:8" ht="14.25" thickBot="1">
      <c r="A10" s="23" t="s">
        <v>1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2</v>
      </c>
      <c r="B11" s="25"/>
      <c r="C11" s="26" t="s">
        <v>3</v>
      </c>
      <c r="D11" s="26" t="s">
        <v>4</v>
      </c>
      <c r="E11" s="26" t="s">
        <v>21</v>
      </c>
      <c r="F11" s="26" t="s">
        <v>48</v>
      </c>
      <c r="G11" s="26" t="s">
        <v>49</v>
      </c>
      <c r="H11" s="59" t="s">
        <v>50</v>
      </c>
    </row>
    <row r="12" spans="1:8" ht="13.5">
      <c r="A12" s="27"/>
      <c r="B12" s="28"/>
      <c r="C12" s="29" t="s">
        <v>5</v>
      </c>
      <c r="D12" s="29" t="s">
        <v>6</v>
      </c>
      <c r="E12" s="30">
        <v>2011</v>
      </c>
      <c r="F12" s="31">
        <v>2012</v>
      </c>
      <c r="G12" s="30">
        <v>2013</v>
      </c>
      <c r="H12" s="32">
        <v>2014</v>
      </c>
    </row>
    <row r="13" spans="1:8" ht="13.5">
      <c r="A13" s="80" t="s">
        <v>46</v>
      </c>
      <c r="B13" s="81" t="s">
        <v>47</v>
      </c>
      <c r="C13" s="82">
        <v>10</v>
      </c>
      <c r="D13" s="33" t="s">
        <v>45</v>
      </c>
      <c r="E13" s="34"/>
      <c r="F13" s="34">
        <v>10983365.8</v>
      </c>
      <c r="G13" s="34">
        <v>11479755.22749</v>
      </c>
      <c r="H13" s="60">
        <v>11964951.377867058</v>
      </c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7</v>
      </c>
      <c r="C15" s="41"/>
      <c r="D15" s="41"/>
      <c r="E15" s="42">
        <f>SUM(E13:E14)</f>
        <v>0</v>
      </c>
      <c r="F15" s="42">
        <f>SUM(F13:F14)</f>
        <v>10983365.8</v>
      </c>
      <c r="G15" s="42">
        <f>SUM(G13:G14)</f>
        <v>11479755.22749</v>
      </c>
      <c r="H15" s="61">
        <f>SUM(H13:H14)</f>
        <v>11964951.377867058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8</v>
      </c>
      <c r="B17" s="16"/>
      <c r="C17" s="47"/>
      <c r="D17" s="43"/>
      <c r="E17" s="21"/>
      <c r="F17" s="21"/>
      <c r="G17" s="21"/>
      <c r="H17" s="21"/>
    </row>
    <row r="18" spans="1:8" ht="15.75">
      <c r="A18" s="24" t="s">
        <v>2</v>
      </c>
      <c r="B18" s="25"/>
      <c r="C18" s="26" t="s">
        <v>3</v>
      </c>
      <c r="D18" s="26" t="s">
        <v>9</v>
      </c>
      <c r="E18" s="26" t="s">
        <v>21</v>
      </c>
      <c r="F18" s="26" t="s">
        <v>48</v>
      </c>
      <c r="G18" s="26" t="s">
        <v>49</v>
      </c>
      <c r="H18" s="59" t="s">
        <v>50</v>
      </c>
    </row>
    <row r="19" spans="1:8" ht="13.5">
      <c r="A19" s="27"/>
      <c r="B19" s="28" t="s">
        <v>10</v>
      </c>
      <c r="C19" s="29" t="s">
        <v>5</v>
      </c>
      <c r="D19" s="48"/>
      <c r="E19" s="30">
        <v>2011</v>
      </c>
      <c r="F19" s="31">
        <v>2012</v>
      </c>
      <c r="G19" s="30">
        <v>2013</v>
      </c>
      <c r="H19" s="32">
        <v>2014</v>
      </c>
    </row>
    <row r="20" spans="1:8" ht="13.5">
      <c r="A20" s="80" t="s">
        <v>46</v>
      </c>
      <c r="B20" s="81" t="s">
        <v>47</v>
      </c>
      <c r="C20" s="82">
        <v>10</v>
      </c>
      <c r="D20" s="49"/>
      <c r="E20" s="50"/>
      <c r="F20" s="50"/>
      <c r="G20" s="37"/>
      <c r="H20" s="38"/>
    </row>
    <row r="21" spans="1:8" ht="14.25" thickBot="1">
      <c r="A21" s="39"/>
      <c r="B21" s="40" t="s">
        <v>11</v>
      </c>
      <c r="C21" s="51"/>
      <c r="D21" s="52"/>
      <c r="E21" s="42">
        <f>SUM(E20:E20)</f>
        <v>0</v>
      </c>
      <c r="F21" s="42">
        <f>SUM(F20:F20)</f>
        <v>0</v>
      </c>
      <c r="G21" s="53">
        <f>SUM(G20:G20)</f>
        <v>0</v>
      </c>
      <c r="H21" s="61">
        <f>SUM(H20:H20)</f>
        <v>0</v>
      </c>
    </row>
    <row r="22" spans="1:8" ht="13.5">
      <c r="A22" s="21"/>
      <c r="B22" s="21"/>
      <c r="C22" s="21"/>
      <c r="D22" s="21"/>
      <c r="E22" s="44"/>
      <c r="F22" s="44"/>
      <c r="G22" s="44"/>
      <c r="H22" s="44"/>
    </row>
    <row r="23" spans="1:8" ht="14.25" thickBot="1">
      <c r="A23" s="46" t="s">
        <v>12</v>
      </c>
      <c r="B23" s="16"/>
      <c r="C23" s="16"/>
      <c r="D23" s="16"/>
      <c r="E23" s="21"/>
      <c r="F23" s="21"/>
      <c r="G23" s="21"/>
      <c r="H23" s="21"/>
    </row>
    <row r="24" spans="1:8" ht="15.75">
      <c r="A24" s="24"/>
      <c r="B24" s="25"/>
      <c r="C24" s="26" t="s">
        <v>3</v>
      </c>
      <c r="D24" s="26" t="s">
        <v>9</v>
      </c>
      <c r="E24" s="26" t="s">
        <v>21</v>
      </c>
      <c r="F24" s="26" t="s">
        <v>48</v>
      </c>
      <c r="G24" s="26" t="s">
        <v>49</v>
      </c>
      <c r="H24" s="59" t="s">
        <v>50</v>
      </c>
    </row>
    <row r="25" spans="1:8" ht="13.5">
      <c r="A25" s="27"/>
      <c r="B25" s="28"/>
      <c r="C25" s="29" t="s">
        <v>5</v>
      </c>
      <c r="D25" s="29"/>
      <c r="E25" s="30">
        <v>2011</v>
      </c>
      <c r="F25" s="31">
        <v>2012</v>
      </c>
      <c r="G25" s="30">
        <v>2013</v>
      </c>
      <c r="H25" s="32">
        <v>2014</v>
      </c>
    </row>
    <row r="26" spans="1:8" ht="13.5">
      <c r="A26" s="80" t="s">
        <v>46</v>
      </c>
      <c r="B26" s="81" t="s">
        <v>47</v>
      </c>
      <c r="C26" s="82">
        <v>10</v>
      </c>
      <c r="D26" s="54"/>
      <c r="E26" s="55"/>
      <c r="F26" s="50"/>
      <c r="G26" s="37"/>
      <c r="H26" s="38"/>
    </row>
    <row r="27" spans="1:8" ht="14.25" thickBot="1">
      <c r="A27" s="56"/>
      <c r="B27" s="57" t="s">
        <v>11</v>
      </c>
      <c r="C27" s="51"/>
      <c r="D27" s="52"/>
      <c r="E27" s="42">
        <v>0</v>
      </c>
      <c r="F27" s="42">
        <v>0</v>
      </c>
      <c r="G27" s="42">
        <v>0</v>
      </c>
      <c r="H27" s="61">
        <v>0</v>
      </c>
    </row>
    <row r="28" spans="1:8" ht="13.5">
      <c r="A28" s="58" t="s">
        <v>13</v>
      </c>
      <c r="B28" s="21"/>
      <c r="C28" s="21"/>
      <c r="D28" s="21"/>
      <c r="E28" s="44"/>
      <c r="F28" s="44"/>
      <c r="G28" s="44"/>
      <c r="H28" s="44"/>
    </row>
    <row r="29" spans="1:8" ht="27" customHeight="1">
      <c r="A29" s="85" t="s">
        <v>54</v>
      </c>
      <c r="B29" s="86"/>
      <c r="C29" s="86"/>
      <c r="D29" s="86"/>
      <c r="E29" s="86"/>
      <c r="F29" s="86"/>
      <c r="G29" s="86"/>
      <c r="H29" s="86"/>
    </row>
    <row r="30" spans="1:8" ht="40.5" customHeight="1">
      <c r="A30" s="85" t="s">
        <v>53</v>
      </c>
      <c r="B30" s="86"/>
      <c r="C30" s="86"/>
      <c r="D30" s="86"/>
      <c r="E30" s="86"/>
      <c r="F30" s="86"/>
      <c r="G30" s="86"/>
      <c r="H30" s="86"/>
    </row>
    <row r="31" spans="1:8" ht="12.75">
      <c r="A31" s="62" t="s">
        <v>52</v>
      </c>
      <c r="B31" s="67">
        <v>2013</v>
      </c>
      <c r="C31" s="67">
        <v>2014</v>
      </c>
      <c r="E31" s="1"/>
      <c r="F31" s="1"/>
      <c r="G31" s="1"/>
      <c r="H31" s="1"/>
    </row>
    <row r="32" spans="1:8" ht="12.75">
      <c r="A32" s="63" t="s">
        <v>22</v>
      </c>
      <c r="B32" s="68">
        <v>0.0203</v>
      </c>
      <c r="C32" s="68">
        <v>0.0217</v>
      </c>
      <c r="E32" s="1"/>
      <c r="F32" s="1"/>
      <c r="G32" s="1"/>
      <c r="H32" s="1"/>
    </row>
    <row r="33" spans="1:3" ht="12.75">
      <c r="A33" s="65" t="s">
        <v>23</v>
      </c>
      <c r="B33" s="69">
        <v>0.015</v>
      </c>
      <c r="C33" s="69">
        <v>0.015</v>
      </c>
    </row>
    <row r="34" spans="2:4" ht="12.75">
      <c r="B34" s="70">
        <v>0.0353</v>
      </c>
      <c r="C34" s="70">
        <v>0.0367</v>
      </c>
      <c r="D34" s="64"/>
    </row>
    <row r="35" spans="2:3" ht="12.75">
      <c r="B35" s="74"/>
      <c r="C35" s="74"/>
    </row>
    <row r="36" spans="1:3" ht="12.75">
      <c r="A36" s="63" t="s">
        <v>22</v>
      </c>
      <c r="B36" s="68">
        <v>0.0203</v>
      </c>
      <c r="C36" s="68">
        <v>0.0217</v>
      </c>
    </row>
    <row r="37" spans="1:3" ht="12.75">
      <c r="A37" s="65" t="s">
        <v>24</v>
      </c>
      <c r="B37" s="69">
        <v>0.03</v>
      </c>
      <c r="C37" s="69">
        <v>0.03</v>
      </c>
    </row>
    <row r="38" spans="2:3" ht="12.75">
      <c r="B38" s="70">
        <v>0.0503</v>
      </c>
      <c r="C38" s="70">
        <v>0.0517</v>
      </c>
    </row>
    <row r="40" ht="14.25">
      <c r="A40" s="66" t="s">
        <v>32</v>
      </c>
    </row>
    <row r="41" spans="2:4" ht="12.75">
      <c r="B41" s="72">
        <v>2012</v>
      </c>
      <c r="C41" s="72">
        <v>2013</v>
      </c>
      <c r="D41" s="72">
        <v>2014</v>
      </c>
    </row>
    <row r="42" spans="1:4" ht="12.75">
      <c r="A42" s="65" t="s">
        <v>25</v>
      </c>
      <c r="B42" s="73">
        <v>125</v>
      </c>
      <c r="C42" s="73">
        <f>B42*1.0353</f>
        <v>129.41250000000002</v>
      </c>
      <c r="D42" s="73">
        <f>C42*1.0367</f>
        <v>134.16193875000002</v>
      </c>
    </row>
    <row r="43" spans="1:4" ht="12.75">
      <c r="A43" s="65" t="s">
        <v>26</v>
      </c>
      <c r="B43" s="73">
        <v>92.14</v>
      </c>
      <c r="C43" s="73">
        <f>B43*1.0353</f>
        <v>95.392542</v>
      </c>
      <c r="D43" s="73">
        <f>C43*1.0367</f>
        <v>98.8934482914</v>
      </c>
    </row>
    <row r="44" spans="1:4" ht="12.75">
      <c r="A44" s="65" t="s">
        <v>27</v>
      </c>
      <c r="B44" s="73">
        <v>95</v>
      </c>
      <c r="C44" s="73">
        <f>B44*1.0353</f>
        <v>98.35350000000001</v>
      </c>
      <c r="D44" s="73">
        <f>C44*1.0367</f>
        <v>101.96307345000001</v>
      </c>
    </row>
    <row r="45" spans="1:4" ht="12.75">
      <c r="A45" s="65" t="s">
        <v>28</v>
      </c>
      <c r="B45" s="73">
        <v>170.11</v>
      </c>
      <c r="C45" s="73">
        <f>B45*1.0353</f>
        <v>176.11488300000002</v>
      </c>
      <c r="D45" s="73">
        <f>C45*1.0367</f>
        <v>182.5782992061</v>
      </c>
    </row>
    <row r="46" spans="1:4" ht="12.75">
      <c r="A46" s="65" t="s">
        <v>31</v>
      </c>
      <c r="B46" s="73">
        <v>57.67</v>
      </c>
      <c r="C46" s="73">
        <f>B46*1.0353</f>
        <v>59.70575100000001</v>
      </c>
      <c r="D46" s="73">
        <f>C46*1.0367</f>
        <v>61.896952061700006</v>
      </c>
    </row>
    <row r="47" spans="1:4" ht="12.75">
      <c r="A47" s="65" t="s">
        <v>29</v>
      </c>
      <c r="B47" s="73">
        <v>193.87</v>
      </c>
      <c r="C47" s="73">
        <f>B47*1.0503</f>
        <v>203.62166100000002</v>
      </c>
      <c r="D47" s="73">
        <f>C47*1.0517</f>
        <v>214.14890087370003</v>
      </c>
    </row>
    <row r="48" spans="1:4" ht="12.75">
      <c r="A48" s="65" t="s">
        <v>30</v>
      </c>
      <c r="B48" s="73">
        <v>61</v>
      </c>
      <c r="C48" s="73">
        <f>B48*1.0503</f>
        <v>64.0683</v>
      </c>
      <c r="D48" s="73">
        <f>C48*1.0517</f>
        <v>67.38063111</v>
      </c>
    </row>
    <row r="50" spans="1:4" ht="14.25">
      <c r="A50" s="76" t="s">
        <v>36</v>
      </c>
      <c r="B50" s="72">
        <v>2012</v>
      </c>
      <c r="C50" s="72">
        <v>2013</v>
      </c>
      <c r="D50" s="72">
        <v>2014</v>
      </c>
    </row>
    <row r="51" spans="1:4" ht="12.75">
      <c r="A51" s="65" t="s">
        <v>34</v>
      </c>
      <c r="B51" s="71">
        <v>175</v>
      </c>
      <c r="C51" s="71">
        <v>177</v>
      </c>
      <c r="D51" s="71">
        <v>178</v>
      </c>
    </row>
    <row r="52" spans="1:4" ht="12.75">
      <c r="A52" s="65" t="s">
        <v>35</v>
      </c>
      <c r="B52" s="71">
        <v>228</v>
      </c>
      <c r="C52" s="71">
        <v>230</v>
      </c>
      <c r="D52" s="71">
        <v>231</v>
      </c>
    </row>
    <row r="53" spans="1:4" ht="12.75">
      <c r="A53" s="65" t="s">
        <v>26</v>
      </c>
      <c r="B53" s="71">
        <v>15</v>
      </c>
      <c r="C53" s="71">
        <v>15</v>
      </c>
      <c r="D53" s="71">
        <v>15</v>
      </c>
    </row>
    <row r="54" spans="1:4" ht="12.75">
      <c r="A54" s="75" t="s">
        <v>37</v>
      </c>
      <c r="B54" s="78">
        <v>9100</v>
      </c>
      <c r="C54" s="78">
        <v>9100</v>
      </c>
      <c r="D54" s="78">
        <v>9100</v>
      </c>
    </row>
    <row r="55" spans="1:4" ht="12.75">
      <c r="A55" s="75" t="s">
        <v>38</v>
      </c>
      <c r="B55" s="71">
        <v>3</v>
      </c>
      <c r="C55" s="71">
        <v>3</v>
      </c>
      <c r="D55" s="71">
        <v>3</v>
      </c>
    </row>
    <row r="56" spans="1:4" ht="12.75">
      <c r="A56" s="75" t="s">
        <v>39</v>
      </c>
      <c r="B56" s="71">
        <v>11</v>
      </c>
      <c r="C56" s="71">
        <v>11</v>
      </c>
      <c r="D56" s="71">
        <v>11</v>
      </c>
    </row>
    <row r="57" spans="1:4" ht="12.75">
      <c r="A57" s="75" t="s">
        <v>40</v>
      </c>
      <c r="B57" s="71">
        <v>22</v>
      </c>
      <c r="C57" s="71">
        <v>22</v>
      </c>
      <c r="D57" s="71">
        <v>22</v>
      </c>
    </row>
    <row r="59" spans="1:4" ht="14.25">
      <c r="A59" s="76" t="s">
        <v>33</v>
      </c>
      <c r="B59" s="72">
        <v>2012</v>
      </c>
      <c r="C59" s="72">
        <v>2013</v>
      </c>
      <c r="D59" s="72">
        <v>2014</v>
      </c>
    </row>
    <row r="60" spans="1:4" ht="12.75">
      <c r="A60" s="65" t="s">
        <v>41</v>
      </c>
      <c r="B60" s="77">
        <f>B51*B42*365</f>
        <v>7984375</v>
      </c>
      <c r="C60" s="77">
        <f>C51*C42*365</f>
        <v>8360694.562500002</v>
      </c>
      <c r="D60" s="77">
        <f>D51*D42*365</f>
        <v>8716501.1605875</v>
      </c>
    </row>
    <row r="61" spans="1:4" ht="12.75">
      <c r="A61" s="65" t="s">
        <v>44</v>
      </c>
      <c r="B61" s="77">
        <f aca="true" t="shared" si="0" ref="B61:D62">B52*B42*365</f>
        <v>10402500</v>
      </c>
      <c r="C61" s="77">
        <f t="shared" si="0"/>
        <v>10864179.375000002</v>
      </c>
      <c r="D61" s="77">
        <f t="shared" si="0"/>
        <v>11311863.865706252</v>
      </c>
    </row>
    <row r="62" spans="1:4" ht="12.75">
      <c r="A62" s="65" t="s">
        <v>26</v>
      </c>
      <c r="B62" s="77">
        <f t="shared" si="0"/>
        <v>504466.49999999994</v>
      </c>
      <c r="C62" s="77">
        <f t="shared" si="0"/>
        <v>522274.16745</v>
      </c>
      <c r="D62" s="77">
        <f t="shared" si="0"/>
        <v>541441.629395415</v>
      </c>
    </row>
    <row r="63" spans="1:4" ht="12.75">
      <c r="A63" s="65" t="s">
        <v>27</v>
      </c>
      <c r="B63" s="77">
        <f>B54*B44</f>
        <v>864500</v>
      </c>
      <c r="C63" s="77">
        <f>C54*C44</f>
        <v>895016.8500000001</v>
      </c>
      <c r="D63" s="77">
        <f>D54*D44</f>
        <v>927863.9683950001</v>
      </c>
    </row>
    <row r="64" spans="1:4" ht="12.75">
      <c r="A64" s="65" t="s">
        <v>28</v>
      </c>
      <c r="B64" s="79">
        <f>(B45+B48)*B56*365</f>
        <v>927906.65</v>
      </c>
      <c r="C64" s="79">
        <f>(C45+C48)*C56*365</f>
        <v>964335.479745</v>
      </c>
      <c r="D64" s="79">
        <f>(D45+D48)*D56*365</f>
        <v>1003585.1052191415</v>
      </c>
    </row>
    <row r="65" spans="1:4" ht="12.75">
      <c r="A65" s="65" t="s">
        <v>29</v>
      </c>
      <c r="B65" s="77">
        <f>B55*B47*365</f>
        <v>212287.65</v>
      </c>
      <c r="C65" s="77">
        <f>C55*C47*365</f>
        <v>222965.71879500002</v>
      </c>
      <c r="D65" s="77">
        <f>D55*D47*365</f>
        <v>234493.0464567015</v>
      </c>
    </row>
    <row r="66" spans="1:4" ht="12.75">
      <c r="A66" s="65" t="s">
        <v>30</v>
      </c>
      <c r="B66" s="77">
        <f>B57*B48*365</f>
        <v>489830</v>
      </c>
      <c r="C66" s="77">
        <f>C57*C48*365</f>
        <v>514468.4489999999</v>
      </c>
      <c r="D66" s="77">
        <f>D57*D48*365</f>
        <v>541066.4678133</v>
      </c>
    </row>
    <row r="68" spans="1:4" ht="12.75">
      <c r="A68" s="83" t="s">
        <v>42</v>
      </c>
      <c r="B68" s="84">
        <f>B60+B62+B63+B64+B65+B66</f>
        <v>10983365.8</v>
      </c>
      <c r="C68" s="84">
        <f>C60+C62+C63+C64+C65+C66</f>
        <v>11479755.22749</v>
      </c>
      <c r="D68" s="84">
        <f>D60+D62+D63+D64+D65+D66</f>
        <v>11964951.377867058</v>
      </c>
    </row>
    <row r="69" spans="1:4" ht="12.75">
      <c r="A69" s="83" t="s">
        <v>43</v>
      </c>
      <c r="B69" s="84">
        <f>B61+B62+B63+B64+B65+B66</f>
        <v>13401490.8</v>
      </c>
      <c r="C69" s="84">
        <f>C61+C62+C63+C64+C65+C66</f>
        <v>13983240.03999</v>
      </c>
      <c r="D69" s="84">
        <f>D61+D62+D63+D64+D65+D66</f>
        <v>14560314.08298581</v>
      </c>
    </row>
  </sheetData>
  <sheetProtection/>
  <mergeCells count="2">
    <mergeCell ref="A29:H29"/>
    <mergeCell ref="A30:H30"/>
  </mergeCells>
  <printOptions horizontalCentered="1"/>
  <pageMargins left="0.33" right="0.34" top="0.79" bottom="1" header="0.5" footer="0.5"/>
  <pageSetup fitToHeight="0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2011-07-20T01:21:31Z</cp:lastPrinted>
  <dcterms:created xsi:type="dcterms:W3CDTF">2004-07-26T17:42:03Z</dcterms:created>
  <dcterms:modified xsi:type="dcterms:W3CDTF">2011-07-21T19:32:41Z</dcterms:modified>
  <cp:category/>
  <cp:version/>
  <cp:contentType/>
  <cp:contentStatus/>
</cp:coreProperties>
</file>