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fiscalnote" sheetId="1" r:id="rId1"/>
    <sheet name="Sheet1" sheetId="2" r:id="rId2"/>
  </sheets>
  <definedNames>
    <definedName name="FIVE">#REF!</definedName>
    <definedName name="FOUR">#REF!</definedName>
    <definedName name="ONE">#REF!</definedName>
    <definedName name="_xlnm.Print_Area" localSheetId="0">'fiscalnote'!$A$1:$F$53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<sst xmlns="http://schemas.openxmlformats.org/spreadsheetml/2006/main" count="48" uniqueCount="35">
  <si>
    <t>FISCAL NOTE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</si>
  <si>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</si>
  <si>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</si>
  <si>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</si>
  <si>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</si>
  <si>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</si>
  <si>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</si>
  <si>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</si>
  <si>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</si>
  <si>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</si>
  <si>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</si>
  <si>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</si>
  <si>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</si>
  <si>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</si>
  <si>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</si>
  <si>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</si>
  <si>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</si>
  <si>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</si>
  <si>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</si>
  <si>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Note Prepared By:  Jill Krecklow</t>
  </si>
  <si>
    <t>Total 2012 to 2014</t>
  </si>
  <si>
    <t>Congestion Reduction Charge</t>
  </si>
  <si>
    <t>Annual Hours</t>
  </si>
  <si>
    <t>Budget Hours</t>
  </si>
  <si>
    <t>Assume average direct cost from adopted cashflow</t>
  </si>
  <si>
    <t>Assume service reductions planned for September service change</t>
  </si>
  <si>
    <t>Assume delayed service reductions in version 1 are 146,000 in June and 225,000 in September</t>
  </si>
  <si>
    <t>Assume delayed service reductions in version 2 are 146,000 and 225,000 in September</t>
  </si>
  <si>
    <t>Assume there are no fleet impacts.</t>
  </si>
  <si>
    <t>Title:  Congestion Reduction Plan</t>
  </si>
  <si>
    <t xml:space="preserve"> </t>
  </si>
  <si>
    <t>1)  This ordinance adopts the Congestion Reduction Plan which, in and of itself, does not have fiscal impacts.</t>
  </si>
  <si>
    <t>2)  Fiscal impacts of the Congestion Reduction Charge can be found on the fiscal note that accompanies that ordinance.</t>
  </si>
  <si>
    <t xml:space="preserve">  </t>
  </si>
  <si>
    <t>Ordinance/Motion No.:  2011-XXXX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</si>
</sst>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#,##0.0000000000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2" xfId="57" applyFont="1" applyBorder="1">
      <alignment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horizontal="left"/>
      <protection/>
    </xf>
    <xf numFmtId="0" fontId="6" fillId="0" borderId="0" xfId="57" applyFont="1">
      <alignment/>
      <protection/>
    </xf>
    <xf numFmtId="0" fontId="6" fillId="0" borderId="17" xfId="57" applyFont="1" applyBorder="1" applyAlignment="1">
      <alignment/>
      <protection/>
    </xf>
    <xf numFmtId="0" fontId="6" fillId="0" borderId="18" xfId="57" applyFont="1" applyBorder="1" applyAlignment="1">
      <alignment horizontal="center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wrapText="1"/>
      <protection/>
    </xf>
    <xf numFmtId="190" fontId="4" fillId="0" borderId="22" xfId="57" applyNumberFormat="1" applyFont="1" applyBorder="1">
      <alignment/>
      <protection/>
    </xf>
    <xf numFmtId="0" fontId="4" fillId="0" borderId="22" xfId="57" applyFont="1" applyBorder="1" applyAlignment="1">
      <alignment horizontal="center" wrapText="1"/>
      <protection/>
    </xf>
    <xf numFmtId="191" fontId="4" fillId="0" borderId="23" xfId="57" applyNumberFormat="1" applyFont="1" applyFill="1" applyBorder="1">
      <alignment/>
      <protection/>
    </xf>
    <xf numFmtId="191" fontId="4" fillId="0" borderId="24" xfId="57" applyNumberFormat="1" applyFont="1" applyFill="1" applyBorder="1">
      <alignment/>
      <protection/>
    </xf>
    <xf numFmtId="191" fontId="0" fillId="0" borderId="0" xfId="57" applyNumberFormat="1">
      <alignment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1" fontId="6" fillId="0" borderId="26" xfId="57" applyNumberFormat="1" applyFont="1" applyBorder="1">
      <alignment/>
      <protection/>
    </xf>
    <xf numFmtId="191" fontId="6" fillId="0" borderId="27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0" fontId="4" fillId="0" borderId="22" xfId="57" applyNumberFormat="1" applyFont="1" applyBorder="1" applyAlignment="1">
      <alignment horizontal="center" wrapText="1"/>
      <protection/>
    </xf>
    <xf numFmtId="191" fontId="4" fillId="0" borderId="23" xfId="57" applyNumberFormat="1" applyFont="1" applyBorder="1">
      <alignment/>
      <protection/>
    </xf>
    <xf numFmtId="191" fontId="4" fillId="0" borderId="24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57" applyNumberFormat="1" applyFont="1" applyBorder="1" applyAlignment="1">
      <alignment horizontal="center"/>
      <protection/>
    </xf>
    <xf numFmtId="3" fontId="4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73" fontId="0" fillId="0" borderId="24" xfId="42" applyNumberFormat="1" applyBorder="1" applyAlignment="1">
      <alignment/>
    </xf>
    <xf numFmtId="191" fontId="6" fillId="0" borderId="28" xfId="44" applyNumberFormat="1" applyFont="1" applyBorder="1" applyAlignment="1">
      <alignment horizontal="right"/>
    </xf>
    <xf numFmtId="191" fontId="6" fillId="0" borderId="27" xfId="44" applyNumberFormat="1" applyFont="1" applyBorder="1" applyAlignment="1">
      <alignment horizontal="right"/>
    </xf>
    <xf numFmtId="3" fontId="7" fillId="0" borderId="0" xfId="57" applyNumberFormat="1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191" fontId="4" fillId="0" borderId="22" xfId="42" applyNumberFormat="1" applyFont="1" applyBorder="1" applyAlignment="1">
      <alignment/>
    </xf>
    <xf numFmtId="191" fontId="4" fillId="0" borderId="23" xfId="42" applyNumberFormat="1" applyFont="1" applyBorder="1" applyAlignment="1">
      <alignment/>
    </xf>
    <xf numFmtId="191" fontId="4" fillId="0" borderId="24" xfId="42" applyNumberFormat="1" applyFont="1" applyBorder="1" applyAlignment="1">
      <alignment/>
    </xf>
    <xf numFmtId="3" fontId="0" fillId="0" borderId="0" xfId="57" applyNumberFormat="1" applyBorder="1">
      <alignment/>
      <protection/>
    </xf>
    <xf numFmtId="191" fontId="4" fillId="0" borderId="22" xfId="57" applyNumberFormat="1" applyFont="1" applyBorder="1">
      <alignment/>
      <protection/>
    </xf>
    <xf numFmtId="191" fontId="0" fillId="0" borderId="0" xfId="57" applyNumberFormat="1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4" xfId="57" applyFont="1" applyBorder="1">
      <alignment/>
      <protection/>
    </xf>
    <xf numFmtId="3" fontId="0" fillId="0" borderId="0" xfId="57" applyNumberFormat="1">
      <alignment/>
      <protection/>
    </xf>
    <xf numFmtId="173" fontId="0" fillId="0" borderId="0" xfId="42" applyNumberFormat="1" applyAlignment="1">
      <alignment/>
    </xf>
    <xf numFmtId="173" fontId="0" fillId="0" borderId="0" xfId="42" applyNumberFormat="1" applyFont="1" applyAlignment="1">
      <alignment/>
    </xf>
    <xf numFmtId="43" fontId="0" fillId="0" borderId="0" xfId="42" applyAlignment="1">
      <alignment/>
    </xf>
    <xf numFmtId="3" fontId="8" fillId="0" borderId="0" xfId="57" applyNumberFormat="1" applyFont="1">
      <alignment/>
      <protection/>
    </xf>
    <xf numFmtId="0" fontId="8" fillId="0" borderId="0" xfId="57" applyFont="1">
      <alignment/>
      <protection/>
    </xf>
    <xf numFmtId="0" fontId="1" fillId="0" borderId="0" xfId="57" applyFont="1" applyFill="1" applyBorder="1">
      <alignment/>
      <protection/>
    </xf>
    <xf numFmtId="0" fontId="1" fillId="0" borderId="0" xfId="0" applyFont="1" applyAlignment="1">
      <alignment/>
    </xf>
    <xf numFmtId="3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0" fontId="4" fillId="0" borderId="35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4" fillId="0" borderId="13" xfId="57" applyFont="1" applyBorder="1" applyAlignment="1">
      <alignment/>
      <protection/>
    </xf>
    <xf numFmtId="0" fontId="0" fillId="0" borderId="0" xfId="0" applyAlignment="1">
      <alignment/>
    </xf>
    <xf numFmtId="0" fontId="4" fillId="0" borderId="13" xfId="57" applyFont="1" applyBorder="1" applyAlignment="1">
      <alignment horizontal="left"/>
      <protection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9" width="9.140625" style="5" customWidth="1"/>
    <col min="10" max="10" width="10.8515625" style="5" bestFit="1" customWidth="1"/>
    <col min="11" max="12" width="11.8515625" style="5" bestFit="1" customWidth="1"/>
    <col min="13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80" t="s">
        <v>34</v>
      </c>
      <c r="B3" s="81"/>
      <c r="C3" s="81"/>
      <c r="D3" s="9"/>
      <c r="E3" s="9"/>
      <c r="F3" s="10"/>
      <c r="G3" s="8"/>
    </row>
    <row r="4" spans="1:7" ht="18" customHeight="1">
      <c r="A4" s="84" t="s">
        <v>29</v>
      </c>
      <c r="B4" s="83"/>
      <c r="C4" s="83"/>
      <c r="D4" s="83"/>
      <c r="E4" s="83"/>
      <c r="F4" s="85"/>
      <c r="G4" s="8"/>
    </row>
    <row r="5" spans="1:6" ht="18" customHeight="1">
      <c r="A5" s="82" t="s">
        <v>1</v>
      </c>
      <c r="B5" s="83"/>
      <c r="C5" s="12"/>
      <c r="D5" s="13"/>
      <c r="E5" s="14"/>
      <c r="F5" s="11"/>
    </row>
    <row r="6" spans="1:6" ht="18" customHeight="1">
      <c r="A6" s="15" t="s">
        <v>19</v>
      </c>
      <c r="B6" s="14"/>
      <c r="C6" s="14"/>
      <c r="D6" s="14"/>
      <c r="E6" s="14"/>
      <c r="F6" s="11"/>
    </row>
    <row r="7" spans="1:6" ht="18" customHeight="1" thickBot="1">
      <c r="A7" s="16" t="s">
        <v>2</v>
      </c>
      <c r="B7" s="17"/>
      <c r="C7" s="17"/>
      <c r="D7" s="17"/>
      <c r="E7" s="17"/>
      <c r="F7" s="18"/>
    </row>
    <row r="8" spans="1:7" ht="18" customHeight="1" thickTop="1">
      <c r="A8" s="19"/>
      <c r="B8" s="19"/>
      <c r="C8" s="14"/>
      <c r="D8" s="14"/>
      <c r="E8" s="14"/>
      <c r="F8" s="14"/>
      <c r="G8" s="20"/>
    </row>
    <row r="9" spans="1:6" ht="18" customHeight="1">
      <c r="A9" s="14" t="s">
        <v>3</v>
      </c>
      <c r="B9" s="19"/>
      <c r="C9" s="19"/>
      <c r="D9" s="19"/>
      <c r="E9" s="19"/>
      <c r="F9" s="19"/>
    </row>
    <row r="10" spans="1:7" ht="18" customHeight="1" thickBot="1">
      <c r="A10" s="21" t="s">
        <v>4</v>
      </c>
      <c r="B10" s="19"/>
      <c r="C10" s="19"/>
      <c r="D10" s="19"/>
      <c r="E10" s="19"/>
      <c r="F10" s="19"/>
      <c r="G10" s="20"/>
    </row>
    <row r="11" spans="1:6" ht="27">
      <c r="A11" s="22" t="s">
        <v>5</v>
      </c>
      <c r="B11" s="23" t="s">
        <v>6</v>
      </c>
      <c r="C11" s="23" t="s">
        <v>7</v>
      </c>
      <c r="D11" s="24">
        <v>2012</v>
      </c>
      <c r="E11" s="25">
        <f>D11+1</f>
        <v>2013</v>
      </c>
      <c r="F11" s="26">
        <f>E11+1</f>
        <v>2014</v>
      </c>
    </row>
    <row r="12" spans="1:6" ht="13.5">
      <c r="A12" s="27" t="s">
        <v>8</v>
      </c>
      <c r="B12" s="28">
        <v>4640</v>
      </c>
      <c r="C12" s="29" t="s">
        <v>30</v>
      </c>
      <c r="D12" s="30">
        <v>0</v>
      </c>
      <c r="E12" s="30">
        <v>0</v>
      </c>
      <c r="F12" s="31">
        <f>ROUND(SUM(F32:F37)*11*1.3145,0)</f>
        <v>0</v>
      </c>
    </row>
    <row r="13" spans="1:7" ht="13.5">
      <c r="A13" s="27"/>
      <c r="B13" s="28"/>
      <c r="C13" s="29"/>
      <c r="D13" s="30"/>
      <c r="E13" s="30"/>
      <c r="F13" s="31"/>
      <c r="G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9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19"/>
      <c r="B16" s="19"/>
      <c r="C16" s="19"/>
      <c r="D16" s="40"/>
      <c r="E16" s="40"/>
      <c r="F16" s="40"/>
    </row>
    <row r="17" spans="1:6" ht="18" customHeight="1" thickBot="1">
      <c r="A17" s="41" t="s">
        <v>10</v>
      </c>
      <c r="B17" s="14"/>
      <c r="C17" s="19"/>
      <c r="D17" s="19"/>
      <c r="E17" s="19"/>
      <c r="F17" s="19"/>
    </row>
    <row r="18" spans="1:6" ht="27">
      <c r="A18" s="22" t="s">
        <v>5</v>
      </c>
      <c r="B18" s="23" t="s">
        <v>6</v>
      </c>
      <c r="C18" s="23" t="s">
        <v>11</v>
      </c>
      <c r="D18" s="24">
        <f>D11</f>
        <v>2012</v>
      </c>
      <c r="E18" s="25">
        <f>D18+1</f>
        <v>2013</v>
      </c>
      <c r="F18" s="26">
        <f>E18+1</f>
        <v>2014</v>
      </c>
    </row>
    <row r="19" spans="1:6" ht="13.5">
      <c r="A19" s="27" t="s">
        <v>8</v>
      </c>
      <c r="B19" s="28">
        <v>4640</v>
      </c>
      <c r="C19" s="42" t="s">
        <v>12</v>
      </c>
      <c r="D19" s="43">
        <v>0</v>
      </c>
      <c r="E19" s="43">
        <v>0</v>
      </c>
      <c r="F19" s="44">
        <f>ROUND((F32*F39+F33*F40+F34*F41+F35*F42+F36*F43+F37*F44),0)</f>
        <v>0</v>
      </c>
    </row>
    <row r="20" spans="1:6" ht="18" customHeight="1">
      <c r="A20" s="45"/>
      <c r="B20" s="46"/>
      <c r="C20" s="47"/>
      <c r="D20" s="48"/>
      <c r="E20" s="49"/>
      <c r="F20" s="44"/>
    </row>
    <row r="21" spans="1:6" ht="18" customHeight="1">
      <c r="A21" s="45"/>
      <c r="B21" s="46"/>
      <c r="C21" s="47"/>
      <c r="D21" s="48"/>
      <c r="E21" s="49"/>
      <c r="F21" s="50"/>
    </row>
    <row r="22" spans="1:7" ht="18" customHeight="1" thickBot="1">
      <c r="A22" s="36" t="s">
        <v>9</v>
      </c>
      <c r="B22" s="37"/>
      <c r="C22" s="37"/>
      <c r="D22" s="51">
        <f>SUM(D19:D21)</f>
        <v>0</v>
      </c>
      <c r="E22" s="51">
        <f>SUM(E19:E21)</f>
        <v>0</v>
      </c>
      <c r="F22" s="52">
        <f>SUM(F19:F21)</f>
        <v>0</v>
      </c>
      <c r="G22" s="53"/>
    </row>
    <row r="23" spans="1:6" ht="18" customHeight="1">
      <c r="A23" s="19"/>
      <c r="B23" s="19"/>
      <c r="C23" s="19"/>
      <c r="D23" s="40"/>
      <c r="E23" s="40"/>
      <c r="F23" s="40"/>
    </row>
    <row r="24" spans="1:6" ht="18" customHeight="1" thickBot="1">
      <c r="A24" s="41" t="s">
        <v>13</v>
      </c>
      <c r="B24" s="14"/>
      <c r="C24" s="14"/>
      <c r="D24" s="19"/>
      <c r="E24" s="19"/>
      <c r="F24" s="19"/>
    </row>
    <row r="25" spans="1:8" ht="18" customHeight="1">
      <c r="A25" s="54"/>
      <c r="B25" s="55"/>
      <c r="C25" s="56"/>
      <c r="D25" s="24">
        <f>D18</f>
        <v>2012</v>
      </c>
      <c r="E25" s="25">
        <f>D25+1</f>
        <v>2013</v>
      </c>
      <c r="F25" s="26">
        <f>E25+1</f>
        <v>2014</v>
      </c>
      <c r="G25" s="57"/>
      <c r="H25" s="57"/>
    </row>
    <row r="26" spans="1:8" ht="18" customHeight="1">
      <c r="A26" s="45" t="s">
        <v>14</v>
      </c>
      <c r="B26" s="58"/>
      <c r="C26" s="59"/>
      <c r="D26" s="43">
        <f>0.75*D19</f>
        <v>0</v>
      </c>
      <c r="E26" s="43">
        <f>0.75*E19</f>
        <v>0</v>
      </c>
      <c r="F26" s="44">
        <f>ROUND(F32*F46+F33*F47+F34*F48+F35*F49+F36*F50,0)</f>
        <v>0</v>
      </c>
      <c r="G26" s="57"/>
      <c r="H26" s="57"/>
    </row>
    <row r="27" spans="1:8" ht="18" customHeight="1">
      <c r="A27" s="45" t="s">
        <v>15</v>
      </c>
      <c r="B27" s="60"/>
      <c r="C27" s="61"/>
      <c r="D27" s="62">
        <f>+D22-D26</f>
        <v>0</v>
      </c>
      <c r="E27" s="63">
        <f>+E22-E26</f>
        <v>0</v>
      </c>
      <c r="F27" s="64">
        <f>+F22-F26</f>
        <v>0</v>
      </c>
      <c r="G27" s="65"/>
      <c r="H27" s="65"/>
    </row>
    <row r="28" spans="1:8" ht="18" customHeight="1">
      <c r="A28" s="45" t="s">
        <v>16</v>
      </c>
      <c r="B28" s="60"/>
      <c r="C28" s="61"/>
      <c r="D28" s="43"/>
      <c r="E28" s="43"/>
      <c r="F28" s="44"/>
      <c r="G28" s="65"/>
      <c r="H28" s="65"/>
    </row>
    <row r="29" spans="1:6" ht="18" customHeight="1">
      <c r="A29" s="45" t="s">
        <v>17</v>
      </c>
      <c r="B29" s="60"/>
      <c r="C29" s="61"/>
      <c r="D29" s="66"/>
      <c r="E29" s="67"/>
      <c r="F29" s="44"/>
    </row>
    <row r="30" spans="1:8" ht="18" customHeight="1" thickBot="1">
      <c r="A30" s="36" t="s">
        <v>9</v>
      </c>
      <c r="B30" s="68"/>
      <c r="C30" s="69"/>
      <c r="D30" s="38">
        <f>SUM(D26:D29)</f>
        <v>0</v>
      </c>
      <c r="E30" s="38">
        <f>SUM(E26:E29)</f>
        <v>0</v>
      </c>
      <c r="F30" s="39">
        <f>SUM(F26:F29)</f>
        <v>0</v>
      </c>
      <c r="G30" s="70"/>
      <c r="H30" s="70"/>
    </row>
    <row r="31" spans="1:8" ht="18" customHeight="1">
      <c r="A31"/>
      <c r="B31"/>
      <c r="C31"/>
      <c r="D31"/>
      <c r="E31"/>
      <c r="F31"/>
      <c r="G31" s="70"/>
      <c r="H31" s="70"/>
    </row>
    <row r="32" spans="1:9" ht="12" customHeight="1">
      <c r="A32" s="76" t="s">
        <v>18</v>
      </c>
      <c r="B32" s="77"/>
      <c r="C32" s="77"/>
      <c r="D32" s="77"/>
      <c r="E32" s="77"/>
      <c r="F32" s="77"/>
      <c r="G32" s="78"/>
      <c r="H32" s="74"/>
      <c r="I32" s="75"/>
    </row>
    <row r="33" spans="1:9" ht="12" customHeight="1">
      <c r="A33" s="76" t="s">
        <v>31</v>
      </c>
      <c r="B33" s="77"/>
      <c r="C33" s="77"/>
      <c r="D33" s="77"/>
      <c r="E33" s="77"/>
      <c r="F33" s="77"/>
      <c r="G33" s="78"/>
      <c r="H33" s="74"/>
      <c r="I33" s="75"/>
    </row>
    <row r="34" spans="1:9" ht="12" customHeight="1">
      <c r="A34" s="76" t="s">
        <v>32</v>
      </c>
      <c r="B34" s="77"/>
      <c r="C34" s="77"/>
      <c r="D34" s="77"/>
      <c r="E34" s="77"/>
      <c r="F34" s="77"/>
      <c r="G34" s="78"/>
      <c r="H34" s="74"/>
      <c r="I34" s="75"/>
    </row>
    <row r="35" spans="1:9" ht="12" customHeight="1">
      <c r="A35" s="76" t="s">
        <v>30</v>
      </c>
      <c r="B35" s="77"/>
      <c r="C35" s="77"/>
      <c r="D35" s="77"/>
      <c r="E35" s="77"/>
      <c r="F35" s="77"/>
      <c r="G35" s="78"/>
      <c r="H35" s="74"/>
      <c r="I35" s="75"/>
    </row>
    <row r="36" spans="1:9" ht="12" customHeight="1">
      <c r="A36" s="76" t="s">
        <v>30</v>
      </c>
      <c r="B36" s="77"/>
      <c r="C36" s="77"/>
      <c r="D36" s="77"/>
      <c r="E36" s="77"/>
      <c r="F36" s="77"/>
      <c r="G36" s="78"/>
      <c r="H36" s="74"/>
      <c r="I36" s="75"/>
    </row>
    <row r="37" spans="1:9" ht="12" customHeight="1">
      <c r="A37" s="76" t="s">
        <v>33</v>
      </c>
      <c r="B37" s="77"/>
      <c r="C37" s="77"/>
      <c r="D37" s="77"/>
      <c r="E37" s="77"/>
      <c r="F37" s="77"/>
      <c r="G37" s="78"/>
      <c r="H37" s="74"/>
      <c r="I37" s="75"/>
    </row>
    <row r="38" spans="1:7" ht="16.5" customHeight="1">
      <c r="A38" s="77"/>
      <c r="B38" s="77"/>
      <c r="C38" s="77"/>
      <c r="D38" s="77"/>
      <c r="E38" s="77"/>
      <c r="F38" s="77"/>
      <c r="G38" s="79"/>
    </row>
    <row r="39" spans="1:6" ht="12" customHeight="1">
      <c r="A39"/>
      <c r="B39"/>
      <c r="C39"/>
      <c r="D39"/>
      <c r="E39"/>
      <c r="F39"/>
    </row>
    <row r="40" spans="1:6" ht="12" customHeight="1">
      <c r="A40"/>
      <c r="B40"/>
      <c r="C40"/>
      <c r="D40"/>
      <c r="E40"/>
      <c r="F40"/>
    </row>
    <row r="41" spans="1:6" ht="12" customHeight="1">
      <c r="A41"/>
      <c r="B41"/>
      <c r="C41"/>
      <c r="D41"/>
      <c r="E41"/>
      <c r="F41"/>
    </row>
    <row r="42" spans="1:6" ht="12" customHeight="1">
      <c r="A42"/>
      <c r="B42"/>
      <c r="C42"/>
      <c r="D42"/>
      <c r="E42"/>
      <c r="F42"/>
    </row>
    <row r="43" spans="1:6" ht="12" customHeight="1">
      <c r="A43"/>
      <c r="B43"/>
      <c r="C43"/>
      <c r="D43"/>
      <c r="E43"/>
      <c r="F43"/>
    </row>
    <row r="44" spans="1:6" ht="12" customHeight="1">
      <c r="A44"/>
      <c r="B44"/>
      <c r="C44"/>
      <c r="D44"/>
      <c r="E44"/>
      <c r="F44"/>
    </row>
    <row r="45" spans="1:6" ht="12" customHeight="1">
      <c r="A45"/>
      <c r="B45"/>
      <c r="C45"/>
      <c r="D45"/>
      <c r="E45"/>
      <c r="F45"/>
    </row>
    <row r="46" spans="1:6" ht="12" customHeight="1">
      <c r="A46"/>
      <c r="B46"/>
      <c r="C46"/>
      <c r="D46"/>
      <c r="E46"/>
      <c r="F46"/>
    </row>
    <row r="47" spans="1:6" ht="12" customHeight="1">
      <c r="A47"/>
      <c r="B47"/>
      <c r="C47"/>
      <c r="D47"/>
      <c r="E47"/>
      <c r="F47"/>
    </row>
    <row r="48" spans="1:6" ht="12" customHeight="1">
      <c r="A48"/>
      <c r="B48"/>
      <c r="C48"/>
      <c r="D48"/>
      <c r="E48"/>
      <c r="F48"/>
    </row>
    <row r="49" spans="1:6" ht="12" customHeight="1">
      <c r="A49"/>
      <c r="B49"/>
      <c r="C49"/>
      <c r="D49"/>
      <c r="E49"/>
      <c r="F49"/>
    </row>
    <row r="50" spans="1:6" ht="12" customHeight="1">
      <c r="A50"/>
      <c r="B50"/>
      <c r="C50"/>
      <c r="D50"/>
      <c r="E50"/>
      <c r="F50"/>
    </row>
    <row r="51" spans="1:6" ht="12" customHeight="1">
      <c r="A51"/>
      <c r="B51"/>
      <c r="C51"/>
      <c r="D51"/>
      <c r="E51"/>
      <c r="F51"/>
    </row>
    <row r="52" spans="1:6" ht="12" customHeight="1">
      <c r="A52"/>
      <c r="B52"/>
      <c r="C52"/>
      <c r="D52"/>
      <c r="E52"/>
      <c r="F52"/>
    </row>
    <row r="53" spans="1:6" ht="12" customHeight="1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</sheetData>
  <sheetProtection/>
  <mergeCells count="3">
    <mergeCell ref="A3:C3"/>
    <mergeCell ref="A5:B5"/>
    <mergeCell ref="A4:F4"/>
  </mergeCells>
  <printOptions horizontalCentered="1"/>
  <pageMargins left="0.25" right="0.25" top="0.52" bottom="0.82" header="0.23" footer="0.5"/>
  <pageSetup fitToHeight="1" fitToWidth="1" horizontalDpi="600" verticalDpi="600" orientation="portrait" scale="86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47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26.140625" style="71" customWidth="1"/>
    <col min="2" max="2" width="16.7109375" style="71" customWidth="1"/>
    <col min="3" max="3" width="14.140625" style="71" bestFit="1" customWidth="1"/>
    <col min="4" max="5" width="14.00390625" style="71" bestFit="1" customWidth="1"/>
    <col min="6" max="16384" width="9.140625" style="71" customWidth="1"/>
  </cols>
  <sheetData>
    <row r="5" spans="2:5" ht="12.75">
      <c r="B5" s="72" t="s">
        <v>20</v>
      </c>
      <c r="C5" s="71">
        <v>2012</v>
      </c>
      <c r="D5" s="71">
        <v>2013</v>
      </c>
      <c r="E5" s="71">
        <v>2014</v>
      </c>
    </row>
    <row r="7" spans="1:5" ht="12.75">
      <c r="A7" s="72" t="s">
        <v>21</v>
      </c>
      <c r="B7" s="71">
        <f>SUM(C7:E7)</f>
        <v>50000000</v>
      </c>
      <c r="C7" s="71">
        <v>12500000</v>
      </c>
      <c r="D7" s="71">
        <v>25000000</v>
      </c>
      <c r="E7" s="71">
        <v>12500000</v>
      </c>
    </row>
    <row r="10" spans="1:5" ht="12.75">
      <c r="A10" s="72" t="s">
        <v>22</v>
      </c>
      <c r="C10" s="71">
        <v>146000</v>
      </c>
      <c r="D10" s="71">
        <v>225000</v>
      </c>
      <c r="E10" s="71">
        <v>-371000</v>
      </c>
    </row>
    <row r="11" spans="1:5" ht="12.75">
      <c r="A11" s="72" t="s">
        <v>23</v>
      </c>
      <c r="C11" s="71">
        <f>+C10/3</f>
        <v>48666.666666666664</v>
      </c>
      <c r="D11" s="71">
        <f>+SUM($C10:C10)+D10/3</f>
        <v>221000</v>
      </c>
      <c r="E11" s="71">
        <f>+SUM($C10:D10)-C10*(7/12)-D10/3</f>
        <v>210833.3333333333</v>
      </c>
    </row>
    <row r="13" spans="3:6" ht="12.75">
      <c r="C13" s="73">
        <v>97.63</v>
      </c>
      <c r="D13" s="73">
        <v>101.34</v>
      </c>
      <c r="E13" s="73">
        <v>105.19</v>
      </c>
      <c r="F13" s="73">
        <v>109.19</v>
      </c>
    </row>
    <row r="15" spans="2:5" ht="12.75">
      <c r="B15" s="71">
        <f>SUM(C15:E15)</f>
        <v>49325025</v>
      </c>
      <c r="C15" s="71">
        <f>+C13*C11</f>
        <v>4751326.666666666</v>
      </c>
      <c r="D15" s="71">
        <f>+D13*D11</f>
        <v>22396140</v>
      </c>
      <c r="E15" s="71">
        <f>+E13*E11</f>
        <v>22177558.333333332</v>
      </c>
    </row>
    <row r="18" spans="1:5" ht="12.75">
      <c r="A18" s="72" t="s">
        <v>21</v>
      </c>
      <c r="B18" s="71">
        <f>SUM(C18:E18)</f>
        <v>50000000</v>
      </c>
      <c r="C18" s="71">
        <v>12500000</v>
      </c>
      <c r="D18" s="71">
        <v>25000000</v>
      </c>
      <c r="E18" s="71">
        <v>12500000</v>
      </c>
    </row>
    <row r="21" spans="1:5" ht="12.75">
      <c r="A21" s="72" t="s">
        <v>22</v>
      </c>
      <c r="C21" s="71">
        <v>146000</v>
      </c>
      <c r="D21" s="71">
        <v>225000</v>
      </c>
      <c r="E21" s="71">
        <v>-371000</v>
      </c>
    </row>
    <row r="22" spans="1:5" ht="12.75">
      <c r="A22" s="72" t="s">
        <v>23</v>
      </c>
      <c r="C22" s="71">
        <f>+C21/3</f>
        <v>48666.666666666664</v>
      </c>
      <c r="D22" s="71">
        <f>+SUM($C21:C21)+D21/3</f>
        <v>221000</v>
      </c>
      <c r="E22" s="71">
        <f>+SUM($C21:D21)+E21/3</f>
        <v>247333.3333333333</v>
      </c>
    </row>
    <row r="24" spans="3:6" ht="12.75">
      <c r="C24" s="73">
        <v>97.63</v>
      </c>
      <c r="D24" s="73">
        <v>101.34</v>
      </c>
      <c r="E24" s="73">
        <v>105.19</v>
      </c>
      <c r="F24" s="73">
        <v>109.19</v>
      </c>
    </row>
    <row r="26" spans="2:5" ht="12.75">
      <c r="B26" s="71">
        <f>SUM(C26:E26)</f>
        <v>53164460</v>
      </c>
      <c r="C26" s="71">
        <f>+C24*C22</f>
        <v>4751326.666666666</v>
      </c>
      <c r="D26" s="71">
        <f>+D24*D22</f>
        <v>22396140</v>
      </c>
      <c r="E26" s="71">
        <f>+E24*E22</f>
        <v>26016993.333333332</v>
      </c>
    </row>
    <row r="29" spans="1:5" ht="12.75">
      <c r="A29" s="72" t="s">
        <v>21</v>
      </c>
      <c r="B29" s="71">
        <f>SUM(C29:E29)</f>
        <v>50000000</v>
      </c>
      <c r="C29" s="71">
        <v>12500000</v>
      </c>
      <c r="D29" s="71">
        <v>25000000</v>
      </c>
      <c r="E29" s="71">
        <v>12500000</v>
      </c>
    </row>
    <row r="32" spans="1:5" ht="12.75">
      <c r="A32" s="72" t="s">
        <v>22</v>
      </c>
      <c r="C32" s="71">
        <v>146000</v>
      </c>
      <c r="D32" s="71">
        <v>225000</v>
      </c>
      <c r="E32" s="71">
        <v>-371000</v>
      </c>
    </row>
    <row r="33" spans="1:5" ht="12.75">
      <c r="A33" s="72" t="s">
        <v>23</v>
      </c>
      <c r="C33" s="71">
        <v>146000</v>
      </c>
      <c r="D33" s="71">
        <f>+SUM($C32:D32)</f>
        <v>371000</v>
      </c>
      <c r="E33" s="71">
        <f>+SUM($C32:E32)</f>
        <v>0</v>
      </c>
    </row>
    <row r="35" spans="3:6" ht="12.75">
      <c r="C35" s="73">
        <v>97.63</v>
      </c>
      <c r="D35" s="73">
        <v>101.34</v>
      </c>
      <c r="E35" s="73">
        <v>105.19</v>
      </c>
      <c r="F35" s="73">
        <v>109.19</v>
      </c>
    </row>
    <row r="37" spans="2:5" ht="12.75">
      <c r="B37" s="71">
        <f>SUM(C37:E37)</f>
        <v>51851120</v>
      </c>
      <c r="C37" s="71">
        <f>+C35*C33</f>
        <v>14253980</v>
      </c>
      <c r="D37" s="71">
        <f>+D35*D33</f>
        <v>37597140</v>
      </c>
      <c r="E37" s="71">
        <f>+E35*E33</f>
        <v>0</v>
      </c>
    </row>
    <row r="39" spans="2:4" ht="12.75">
      <c r="B39" s="71">
        <f>SUM(C39:E39)</f>
        <v>51750000</v>
      </c>
      <c r="C39" s="71">
        <v>14250000</v>
      </c>
      <c r="D39" s="71">
        <v>37500000</v>
      </c>
    </row>
    <row r="42" ht="12.75">
      <c r="A42" s="72" t="s">
        <v>24</v>
      </c>
    </row>
    <row r="43" ht="12.75">
      <c r="A43" s="72" t="s">
        <v>25</v>
      </c>
    </row>
    <row r="44" ht="12.75">
      <c r="A44" s="72" t="s">
        <v>26</v>
      </c>
    </row>
    <row r="45" ht="12.75">
      <c r="A45" s="72" t="s">
        <v>27</v>
      </c>
    </row>
    <row r="47" ht="12.75">
      <c r="A47" s="72" t="s">
        <v>28</v>
      </c>
    </row>
  </sheetData>
  <sheetProtection/>
  <printOptions gridLines="1"/>
  <pageMargins left="0.3" right="0.2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Chalmers</dc:creator>
  <cp:keywords/>
  <dc:description/>
  <cp:lastModifiedBy>Krecklow, Jill</cp:lastModifiedBy>
  <cp:lastPrinted>2011-06-14T16:40:38Z</cp:lastPrinted>
  <dcterms:created xsi:type="dcterms:W3CDTF">2008-03-11T23:48:05Z</dcterms:created>
  <dcterms:modified xsi:type="dcterms:W3CDTF">2011-06-14T16:41:55Z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