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/>
  <bookViews>
    <workbookView xWindow="65416" yWindow="65416" windowWidth="29040" windowHeight="15840" tabRatio="871" activeTab="0"/>
  </bookViews>
  <sheets>
    <sheet name="Attachment A" sheetId="30" r:id="rId1"/>
  </sheets>
  <externalReferences>
    <externalReference r:id="rId4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gency">#REF!</definedName>
    <definedName name="allinalert">OFFSET(#REF!,,,,years)</definedName>
    <definedName name="allindsc">OFFSET(#REF!,,,,years)</definedName>
    <definedName name="allinreq">OFFSET(#REF!,,,,years)</definedName>
    <definedName name="allintarget">OFFSET(#REF!,,,,years)</definedName>
    <definedName name="amconvey">OFFSET(#REF!,,,,years)</definedName>
    <definedName name="amplants">OFFSET(#REF!,,,,years)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ssetyear">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ien_amcon">OFFSET(#REF!,,,,years)</definedName>
    <definedName name="bien_amplant">OFFSET(#REF!,,,,years)</definedName>
    <definedName name="bien_bond">OFFSET(#REF!,,,,years)</definedName>
    <definedName name="bien_capimp">OFFSET(#REF!,,,,years)</definedName>
    <definedName name="bien_cash">OFFSET(#REF!,,,,years)</definedName>
    <definedName name="bien_grant">OFFSET(#REF!,,,,years)</definedName>
    <definedName name="bien_open">OFFSET(#REF!,,,,years)</definedName>
    <definedName name="bien_plan">OFFSET(#REF!,,,,years)</definedName>
    <definedName name="bien_regul">OFFSET(#REF!,,,,years)</definedName>
    <definedName name="bien_resil">OFFSET(#REF!,,,,years)</definedName>
    <definedName name="bien_resource">OFFSET(#REF!,,,,years)</definedName>
    <definedName name="bien_srf">OFFSET(#REF!,,,,years)</definedName>
    <definedName name="bien_wifia">OFFSET(#REF!,,,,years)</definedName>
    <definedName name="bondfund">OFFSET(#REF!,,,,years)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apimp">OFFSET(#REF!,,,,years)</definedName>
    <definedName name="capres">OFFSET(#REF!,,,,years)</definedName>
    <definedName name="cashcip">OFFSET(#REF!,,,,years)</definedName>
    <definedName name="cashfund1">OFFSET(#REF!,,,,years)</definedName>
    <definedName name="cashfund2">OFFSET(#REF!,,,,years)</definedName>
    <definedName name="cashfundtarget">OFFSET(#REF!,,,,years)</definedName>
    <definedName name="cc" hidden="1">{"NonWhole",#N/A,FALSE,"ReorgRevisted"}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v">OFFSET(#REF!,,,,years)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ebtres">OFFSET(#REF!,,,,years)</definedName>
    <definedName name="debttype">#REF!</definedName>
    <definedName name="donya" hidden="1">{"Whole",#N/A,FALSE,"ReorgRevisted"}</definedName>
    <definedName name="dtaratio_1">OFFSET(#REF!,,,,years)</definedName>
    <definedName name="dtaratio_2">OFFSET(#REF!,,,,years)</definedName>
    <definedName name="e" hidden="1">{"Whole",#N/A,FALSE,"ReorgRevisted"}</definedName>
    <definedName name="edebt">OFFSET(#REF!,,,,years)</definedName>
    <definedName name="efg" hidden="1">{"cxtransfer",#N/A,FALSE,"ReorgRevisted"}</definedName>
    <definedName name="exist_debtouts">OFFSET(#REF!,,,,years)</definedName>
    <definedName name="existingdebt">OFFSET(#REF!,,,,years)</definedName>
    <definedName name="expinflate">#REF!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grantfund">OFFSET(#REF!,,,,years)</definedName>
    <definedName name="graphstart">#REF!</definedName>
    <definedName name="HazWaste" hidden="1">{"cxtransfer",#N/A,FALSE,"ReorgRevisted"}</definedName>
    <definedName name="iii" hidden="1">{"Dis",#N/A,FALSE,"ReorgRevisted"}</definedName>
    <definedName name="inflateoption">#REF!</definedName>
    <definedName name="inn" hidden="1">{"NonWhole",#N/A,FALSE,"ReorgRevisted"}</definedName>
    <definedName name="k" hidden="1">{"NonWhole",#N/A,FALSE,"ReorgRevisted"}</definedName>
    <definedName name="kk" hidden="1">{"cxtransfer",#N/A,FALSE,"ReorgRevisted"}</definedName>
    <definedName name="maxtarget">OFFSET(#REF!,,,,years)</definedName>
    <definedName name="mental" hidden="1">{"NonWhole",#N/A,FALSE,"ReorgRevisted"}</definedName>
    <definedName name="minallin">OFFSET(#REF!,,,,years)</definedName>
    <definedName name="mintarget">OFFSET(#REF!,,,,years)</definedName>
    <definedName name="model">#REF!</definedName>
    <definedName name="Monthly_Ind_Ins">58.01</definedName>
    <definedName name="Monthly_Medical">1142</definedName>
    <definedName name="ndebt">OFFSET(#REF!,,,,years)</definedName>
    <definedName name="netcash">OFFSET(#REF!,,,,years)</definedName>
    <definedName name="new_debtouts">OFFSET(#REF!,,,,years)</definedName>
    <definedName name="newdebt">OFFSET(#REF!,,,,years)</definedName>
    <definedName name="ob" hidden="1">{"cxtransfer",#N/A,FALSE,"ReorgRevisted"}</definedName>
    <definedName name="omexp">OFFSET(#REF!,,,,years)</definedName>
    <definedName name="operen">OFFSET(#REF!,,,,years)</definedName>
    <definedName name="opres">OFFSET(#REF!,,,,years)</definedName>
    <definedName name="p" hidden="1">{"Dis",#N/A,FALSE,"ReorgRevisted"}</definedName>
    <definedName name="PERS_Percent">0.0613</definedName>
    <definedName name="planadmin">OFFSET(#REF!,,,,years)</definedName>
    <definedName name="prorev">OFFSET(#REF!,,,,years)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gulatory">OFFSET(#REF!,,,,years)</definedName>
    <definedName name="remprincipal_1">OFFSET(#REF!,,,,years)</definedName>
    <definedName name="remprincipal_2">OFFSET(#REF!,,,,years)</definedName>
    <definedName name="rename" hidden="1">{"NonWhole",#N/A,FALSE,"ReorgRevisted"}</definedName>
    <definedName name="resiliency">OFFSET(#REF!,,,,years)</definedName>
    <definedName name="resource">OFFSET(#REF!,,,,years)</definedName>
    <definedName name="revinflate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werrate_c">OFFSET(#REF!,,,,years)</definedName>
    <definedName name="sewerrate_s">OFFSET(#REF!,,,,years)</definedName>
    <definedName name="sick.sick" hidden="1">{"Whole",#N/A,FALSE,"ReorgRevisted"}</definedName>
    <definedName name="sod" hidden="1">{"NonWhole",#N/A,FALSE,"ReorgRevisted"}</definedName>
    <definedName name="srffund">OFFSET(#REF!,,,,years)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ifiafund">OFFSET(#REF!,,,,years)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s">#REF!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<sst xmlns="http://schemas.openxmlformats.org/spreadsheetml/2006/main" count="68" uniqueCount="56">
  <si>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King County Wastewater Treatment Division</t>
  </si>
  <si>
    <t>Industrial Waste</t>
  </si>
  <si>
    <t>X</t>
  </si>
  <si>
    <t>Projected</t>
  </si>
  <si>
    <t>O&amp;M Expenses</t>
  </si>
  <si>
    <t>Existing Debt Service</t>
  </si>
  <si>
    <t>Beginning Balance</t>
  </si>
  <si>
    <t>Ending Balance</t>
  </si>
  <si>
    <t>Investment Income</t>
  </si>
  <si>
    <t>New Debt Service</t>
  </si>
  <si>
    <t>Resource Recovery</t>
  </si>
  <si>
    <t>Revenue</t>
  </si>
  <si>
    <t>Monthly Sewer Rate</t>
  </si>
  <si>
    <t>WIFIA Proceeds</t>
  </si>
  <si>
    <t>Capital Expenditures</t>
  </si>
  <si>
    <t>Capital Liquidity Reserve</t>
  </si>
  <si>
    <t>Rate Increase</t>
  </si>
  <si>
    <t>Residential Customer Equivalents (RCEs)</t>
  </si>
  <si>
    <t xml:space="preserve">Sewer Rate </t>
  </si>
  <si>
    <t>Capacity Charge</t>
  </si>
  <si>
    <t>Other Income</t>
  </si>
  <si>
    <t>Use (Transfer to) Rate Stabilization Reserve</t>
  </si>
  <si>
    <t>Total - Revenue</t>
  </si>
  <si>
    <t xml:space="preserve">Expenditures &amp; Transfers </t>
  </si>
  <si>
    <t>Debt Retirement/ Defeasance Use of Cash</t>
  </si>
  <si>
    <t>Minimum Operating Reserve Contribution</t>
  </si>
  <si>
    <t>Total - Expenditures &amp; Transfers</t>
  </si>
  <si>
    <t>Debt Service Coverage - All-In Debt Service</t>
  </si>
  <si>
    <t>Water Quality Operating Liquidity Reserve</t>
  </si>
  <si>
    <t>Rate Stabilization Reserve Account</t>
  </si>
  <si>
    <t>State Loan Proceeds</t>
  </si>
  <si>
    <t>Commercial Paper / Interim Financing</t>
  </si>
  <si>
    <t>Retirement of Interim Financing</t>
  </si>
  <si>
    <t>Net Bond Proceeds</t>
  </si>
  <si>
    <t>Emergency Capital Reserve</t>
  </si>
  <si>
    <t xml:space="preserve">Debt Service Coverage - Parity Bonds (Senior Lien) </t>
  </si>
  <si>
    <t xml:space="preserve">Net Cash Flow </t>
  </si>
  <si>
    <t>Variable Rate Debt Proceeds</t>
  </si>
  <si>
    <t>Grants, Settlements, and Other</t>
  </si>
  <si>
    <t>Revenue Bonds Reserve Account</t>
  </si>
  <si>
    <t>Operating Financial Plan - 4611 ($ '000)</t>
  </si>
  <si>
    <t>Capital Funding Plan - 3611 &amp; 3612 ($ '000)</t>
  </si>
  <si>
    <t>Net Cash Flow</t>
  </si>
  <si>
    <t xml:space="preserve">Debt Reserve Contribution/(Requirement) </t>
  </si>
  <si>
    <t>Ending Balance Before Transfers</t>
  </si>
  <si>
    <t>Ending Reserve Balances</t>
  </si>
  <si>
    <t>State Revolving Fund Reserve Account</t>
  </si>
  <si>
    <t>Rate Proposal</t>
  </si>
  <si>
    <t>Year-end Transfers from Operating Fund</t>
  </si>
  <si>
    <t xml:space="preserve">Beginning Balance </t>
  </si>
  <si>
    <r>
      <t>Policy Cash-Funded Capital (Transfer to Capital Fund)</t>
    </r>
    <r>
      <rPr>
        <vertAlign val="superscript"/>
        <sz val="9.35"/>
        <rFont val="Calibri"/>
        <family val="2"/>
      </rPr>
      <t>1</t>
    </r>
  </si>
  <si>
    <r>
      <rPr>
        <vertAlign val="superscript"/>
        <sz val="9.35"/>
        <rFont val="Calibri"/>
        <family val="2"/>
      </rPr>
      <t>1</t>
    </r>
    <r>
      <rPr>
        <sz val="11"/>
        <rFont val="Calibri"/>
        <family val="2"/>
        <scheme val="minor"/>
      </rPr>
      <t>Includes target 40% capital funding from rates, plus excess transfer from the operating reserve in 2022</t>
    </r>
  </si>
  <si>
    <t>Adopted</t>
  </si>
  <si>
    <t>Wastewater Treatment Division Financial Plan</t>
  </si>
  <si>
    <t>Attachment A</t>
  </si>
  <si>
    <t>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</si>
</sst>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#,##0.0,;\(#,##0.0,\)"/>
    <numFmt numFmtId="169" formatCode="#,##0.00000_);\(#,##0.00000\)"/>
    <numFmt numFmtId="170" formatCode="_(&quot;$&quot;* #,##0.000_);_(&quot;$&quot;* \(#,##0.000\);_(&quot;$&quot;* &quot;-&quot;??_);_(@_)"/>
    <numFmt numFmtId="171" formatCode="&quot;$&quot;* #,##0_);[Red]&quot;$&quot;* \(#,##0\);&quot;$&quot;* \-0\-_)"/>
    <numFmt numFmtId="172" formatCode="#,##0_);\(#,##0\);\-0\-_)"/>
    <numFmt numFmtId="173" formatCode="&quot;$&quot;#,##0.0;\-&quot;$&quot;#,##0.0"/>
    <numFmt numFmtId="174" formatCode="0000"/>
    <numFmt numFmtId="175" formatCode="&quot;$&quot;#,##0\ ;\(&quot;$&quot;#,##0\)"/>
    <numFmt numFmtId="176" formatCode="#,##0.00;[Red]\(#,##0.00\)"/>
    <numFmt numFmtId="177" formatCode="00000"/>
    <numFmt numFmtId="178" formatCode="mm/dd/yy"/>
    <numFmt numFmtId="179" formatCode="000000000"/>
    <numFmt numFmtId="180" formatCode="00\-000\-000\-0"/>
    <numFmt numFmtId="181" formatCode="[&lt;=9999999]000\-0000;[&gt;9999999]\(000\)\ 000\-0000;General"/>
    <numFmt numFmtId="182" formatCode="000000"/>
    <numFmt numFmtId="183" formatCode="000"/>
    <numFmt numFmtId="184" formatCode="&quot;$&quot;* #,##0.00_);[Red]&quot;$&quot;* \(#,##0.00\)"/>
    <numFmt numFmtId="185" formatCode="0_)"/>
    <numFmt numFmtId="186" formatCode="&quot;$&quot;#,##0.00;\-&quot;$&quot;#,##0.00"/>
    <numFmt numFmtId="187" formatCode="#,##0;\(#,##0\)"/>
    <numFmt numFmtId="188" formatCode="0.00\x"/>
  </numFmts>
  <fonts count="52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name val="Helv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sz val="10"/>
      <name val="Helv"/>
      <family val="2"/>
    </font>
    <font>
      <b/>
      <sz val="11"/>
      <color theme="0"/>
      <name val="Calibri"/>
      <family val="2"/>
      <scheme val="minor"/>
    </font>
    <font>
      <b/>
      <sz val="11"/>
      <color rgb="FF9BE5E9"/>
      <name val="Calibri"/>
      <family val="2"/>
      <scheme val="minor"/>
    </font>
    <font>
      <sz val="11"/>
      <color rgb="FF9BE5E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 tint="0.24998000264167786"/>
      <name val="Calibri"/>
      <family val="2"/>
      <scheme val="minor"/>
    </font>
    <font>
      <vertAlign val="superscript"/>
      <sz val="9.35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 style="thin"/>
      <right style="thin"/>
      <top/>
      <bottom/>
    </border>
    <border>
      <left/>
      <right style="medium">
        <color theme="3"/>
      </right>
      <top/>
      <bottom/>
    </border>
    <border>
      <left/>
      <right/>
      <top/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/>
      <right/>
      <top/>
      <bottom/>
    </border>
  </borders>
  <cellStyleXfs count="6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37" fontId="9" fillId="0" borderId="0">
      <alignment/>
      <protection/>
    </xf>
    <xf numFmtId="167" fontId="10" fillId="0" borderId="0">
      <alignment/>
      <protection/>
    </xf>
    <xf numFmtId="165" fontId="10" fillId="0" borderId="0">
      <alignment/>
      <protection/>
    </xf>
    <xf numFmtId="167" fontId="11" fillId="0" borderId="0">
      <alignment horizontal="center"/>
      <protection/>
    </xf>
    <xf numFmtId="170" fontId="9" fillId="0" borderId="1">
      <alignment horizontal="center"/>
      <protection/>
    </xf>
    <xf numFmtId="0" fontId="12" fillId="0" borderId="0">
      <alignment horizontal="center"/>
      <protection/>
    </xf>
    <xf numFmtId="167" fontId="13" fillId="0" borderId="0">
      <alignment horizontal="center"/>
      <protection/>
    </xf>
    <xf numFmtId="43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3" fillId="2" borderId="0" applyNumberFormat="0" applyFont="0" applyBorder="0" applyProtection="0">
      <alignment/>
    </xf>
    <xf numFmtId="176" fontId="1" fillId="0" borderId="1">
      <alignment horizontal="center"/>
      <protection/>
    </xf>
    <xf numFmtId="176" fontId="1" fillId="0" borderId="1">
      <alignment horizontal="center"/>
      <protection/>
    </xf>
    <xf numFmtId="171" fontId="5" fillId="0" borderId="2" applyFont="0" applyFill="0" applyProtection="0">
      <alignment/>
    </xf>
    <xf numFmtId="0" fontId="3" fillId="3" borderId="0" applyNumberFormat="0" applyFont="0" applyBorder="0" applyProtection="0">
      <alignment/>
    </xf>
    <xf numFmtId="0" fontId="3" fillId="4" borderId="0" applyNumberFormat="0" applyFont="0" applyBorder="0" applyProtection="0">
      <alignment/>
    </xf>
    <xf numFmtId="0" fontId="3" fillId="5" borderId="0" applyNumberFormat="0" applyFont="0" applyBorder="0" applyProtection="0">
      <alignment/>
    </xf>
    <xf numFmtId="0" fontId="3" fillId="6" borderId="0" applyNumberFormat="0" applyFont="0" applyBorder="0" applyProtection="0">
      <alignment/>
    </xf>
    <xf numFmtId="1" fontId="12" fillId="0" borderId="0">
      <alignment horizontal="center"/>
      <protection/>
    </xf>
    <xf numFmtId="37" fontId="12" fillId="0" borderId="0">
      <alignment/>
      <protection/>
    </xf>
    <xf numFmtId="174" fontId="15" fillId="0" borderId="1">
      <alignment horizontal="center"/>
      <protection/>
    </xf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9" fontId="9" fillId="0" borderId="3">
      <alignment horizontal="center"/>
      <protection/>
    </xf>
    <xf numFmtId="0" fontId="14" fillId="0" borderId="0">
      <alignment vertical="top"/>
      <protection/>
    </xf>
    <xf numFmtId="165" fontId="10" fillId="7" borderId="2">
      <alignment/>
      <protection/>
    </xf>
    <xf numFmtId="165" fontId="10" fillId="7" borderId="4">
      <alignment/>
      <protection/>
    </xf>
    <xf numFmtId="172" fontId="5" fillId="0" borderId="5" applyFont="0" applyFill="0" applyProtection="0">
      <alignment/>
    </xf>
    <xf numFmtId="165" fontId="10" fillId="7" borderId="4">
      <alignment/>
      <protection/>
    </xf>
    <xf numFmtId="165" fontId="10" fillId="0" borderId="6">
      <alignment/>
      <protection/>
    </xf>
    <xf numFmtId="165" fontId="10" fillId="0" borderId="6">
      <alignment/>
      <protection/>
    </xf>
    <xf numFmtId="165" fontId="10" fillId="7" borderId="4">
      <alignment/>
      <protection/>
    </xf>
    <xf numFmtId="173" fontId="9" fillId="0" borderId="3">
      <alignment horizontal="center"/>
      <protection/>
    </xf>
    <xf numFmtId="168" fontId="12" fillId="0" borderId="0">
      <alignment/>
      <protection/>
    </xf>
    <xf numFmtId="0" fontId="3" fillId="8" borderId="0" applyNumberFormat="0" applyFont="0" applyBorder="0" applyProtection="0">
      <alignment/>
    </xf>
    <xf numFmtId="0" fontId="1" fillId="0" borderId="0">
      <alignment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7" applyNumberFormat="0" applyAlignment="0" applyProtection="0"/>
    <xf numFmtId="0" fontId="21" fillId="27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9" borderId="13" applyNumberFormat="0" applyFont="0" applyAlignment="0" applyProtection="0"/>
    <xf numFmtId="0" fontId="31" fillId="7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6" fillId="30" borderId="0" applyNumberFormat="0" applyBorder="0" applyAlignment="0" applyProtection="0"/>
    <xf numFmtId="0" fontId="17" fillId="10" borderId="0" applyNumberFormat="0" applyBorder="0" applyAlignment="0" applyProtection="0"/>
    <xf numFmtId="0" fontId="16" fillId="31" borderId="0" applyNumberFormat="0" applyBorder="0" applyAlignment="0" applyProtection="0"/>
    <xf numFmtId="0" fontId="17" fillId="11" borderId="0" applyNumberFormat="0" applyBorder="0" applyAlignment="0" applyProtection="0"/>
    <xf numFmtId="0" fontId="16" fillId="3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7" fillId="14" borderId="0" applyNumberFormat="0" applyBorder="0" applyAlignment="0" applyProtection="0"/>
    <xf numFmtId="0" fontId="16" fillId="34" borderId="0" applyNumberFormat="0" applyBorder="0" applyAlignment="0" applyProtection="0"/>
    <xf numFmtId="0" fontId="17" fillId="15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0" applyNumberFormat="0" applyBorder="0" applyAlignment="0" applyProtection="0"/>
    <xf numFmtId="0" fontId="17" fillId="12" borderId="0" applyNumberFormat="0" applyBorder="0" applyAlignment="0" applyProtection="0"/>
    <xf numFmtId="0" fontId="16" fillId="37" borderId="0" applyNumberFormat="0" applyBorder="0" applyAlignment="0" applyProtection="0"/>
    <xf numFmtId="0" fontId="17" fillId="15" borderId="0" applyNumberFormat="0" applyBorder="0" applyAlignment="0" applyProtection="0"/>
    <xf numFmtId="0" fontId="16" fillId="38" borderId="0" applyNumberFormat="0" applyBorder="0" applyAlignment="0" applyProtection="0"/>
    <xf numFmtId="0" fontId="17" fillId="18" borderId="0" applyNumberFormat="0" applyBorder="0" applyAlignment="0" applyProtection="0"/>
    <xf numFmtId="0" fontId="16" fillId="3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7" fillId="40" borderId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0" fontId="19" fillId="10" borderId="0" applyNumberFormat="0" applyBorder="0" applyAlignment="0" applyProtection="0"/>
    <xf numFmtId="0" fontId="20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" fillId="0" borderId="0">
      <alignment horizontal="center"/>
      <protection locked="0"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80" fontId="1" fillId="0" borderId="0">
      <alignment horizontal="center"/>
      <protection locked="0"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0" fontId="1" fillId="0" borderId="0">
      <alignment horizontal="center"/>
      <protection/>
    </xf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2" fillId="0" borderId="0">
      <alignment/>
      <protection/>
    </xf>
    <xf numFmtId="0" fontId="1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41" borderId="16" applyNumberFormat="0" applyFont="0" applyAlignment="0" applyProtection="0"/>
    <xf numFmtId="0" fontId="1" fillId="29" borderId="13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0" fontId="31" fillId="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42" fontId="6" fillId="0" borderId="17" applyFont="0">
      <alignment/>
      <protection/>
    </xf>
    <xf numFmtId="0" fontId="1" fillId="0" borderId="0" applyNumberFormat="0" applyBorder="0">
      <alignment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184" fontId="1" fillId="0" borderId="4" applyFont="0" applyFill="0" applyProtection="0">
      <alignment/>
    </xf>
    <xf numFmtId="41" fontId="36" fillId="0" borderId="18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/>
    <xf numFmtId="0" fontId="46" fillId="42" borderId="0" xfId="0" applyFont="1" applyFill="1" applyAlignment="1">
      <alignment vertical="center"/>
    </xf>
    <xf numFmtId="0" fontId="46" fillId="42" borderId="0" xfId="0" applyFont="1" applyFill="1" applyAlignment="1">
      <alignment horizontal="center" vertical="center"/>
    </xf>
    <xf numFmtId="0" fontId="46" fillId="4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22" applyFont="1" applyAlignment="1">
      <alignment vertical="center"/>
      <protection/>
    </xf>
    <xf numFmtId="39" fontId="48" fillId="0" borderId="0" xfId="23" applyNumberFormat="1" applyFont="1" applyAlignment="1">
      <alignment vertical="center"/>
    </xf>
    <xf numFmtId="39" fontId="48" fillId="0" borderId="0" xfId="23" applyNumberFormat="1" applyFont="1" applyBorder="1" applyAlignment="1">
      <alignment vertical="center"/>
    </xf>
    <xf numFmtId="0" fontId="45" fillId="43" borderId="0" xfId="0" applyFont="1" applyFill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7" fontId="48" fillId="0" borderId="0" xfId="22" applyNumberFormat="1" applyFont="1" applyAlignment="1">
      <alignment horizontal="left" vertical="center"/>
      <protection/>
    </xf>
    <xf numFmtId="10" fontId="48" fillId="0" borderId="0" xfId="24" applyNumberFormat="1" applyFont="1" applyBorder="1" applyAlignment="1">
      <alignment vertical="center"/>
    </xf>
    <xf numFmtId="164" fontId="48" fillId="0" borderId="0" xfId="24" applyNumberFormat="1" applyFont="1" applyBorder="1" applyAlignment="1">
      <alignment vertical="center"/>
    </xf>
    <xf numFmtId="164" fontId="48" fillId="0" borderId="20" xfId="24" applyNumberFormat="1" applyFont="1" applyBorder="1" applyAlignment="1">
      <alignment vertical="center"/>
    </xf>
    <xf numFmtId="0" fontId="46" fillId="42" borderId="21" xfId="22" applyFont="1" applyFill="1" applyBorder="1" applyAlignment="1">
      <alignment horizontal="left" vertical="center"/>
      <protection/>
    </xf>
    <xf numFmtId="185" fontId="47" fillId="42" borderId="22" xfId="22" applyNumberFormat="1" applyFont="1" applyFill="1" applyBorder="1" applyAlignment="1">
      <alignment horizontal="center" vertical="center"/>
      <protection/>
    </xf>
    <xf numFmtId="185" fontId="47" fillId="42" borderId="23" xfId="22" applyNumberFormat="1" applyFont="1" applyFill="1" applyBorder="1" applyAlignment="1">
      <alignment horizontal="center" vertical="center"/>
      <protection/>
    </xf>
    <xf numFmtId="186" fontId="48" fillId="0" borderId="24" xfId="25" applyNumberFormat="1" applyFont="1" applyBorder="1" applyAlignment="1">
      <alignment horizontal="left" vertical="center"/>
    </xf>
    <xf numFmtId="7" fontId="2" fillId="0" borderId="0" xfId="0" applyNumberFormat="1" applyFont="1" applyAlignment="1">
      <alignment vertical="center"/>
    </xf>
    <xf numFmtId="7" fontId="2" fillId="0" borderId="0" xfId="0" applyNumberFormat="1" applyFont="1" applyBorder="1" applyAlignment="1">
      <alignment vertical="center"/>
    </xf>
    <xf numFmtId="7" fontId="2" fillId="0" borderId="19" xfId="0" applyNumberFormat="1" applyFont="1" applyBorder="1" applyAlignment="1">
      <alignment vertical="center"/>
    </xf>
    <xf numFmtId="37" fontId="48" fillId="0" borderId="24" xfId="22" applyNumberFormat="1" applyFont="1" applyBorder="1" applyAlignment="1">
      <alignment horizontal="left" vertical="center"/>
      <protection/>
    </xf>
    <xf numFmtId="10" fontId="48" fillId="0" borderId="19" xfId="24" applyNumberFormat="1" applyFont="1" applyBorder="1" applyAlignment="1">
      <alignment vertical="center"/>
    </xf>
    <xf numFmtId="43" fontId="48" fillId="0" borderId="0" xfId="26" applyFont="1" applyBorder="1" applyAlignment="1">
      <alignment vertical="center"/>
    </xf>
    <xf numFmtId="37" fontId="48" fillId="0" borderId="0" xfId="22" applyNumberFormat="1" applyFont="1" applyAlignment="1">
      <alignment vertical="center"/>
      <protection/>
    </xf>
    <xf numFmtId="37" fontId="48" fillId="0" borderId="0" xfId="22" applyNumberFormat="1" applyFont="1" applyBorder="1" applyAlignment="1">
      <alignment vertical="center"/>
      <protection/>
    </xf>
    <xf numFmtId="37" fontId="48" fillId="0" borderId="19" xfId="22" applyNumberFormat="1" applyFont="1" applyBorder="1" applyAlignment="1">
      <alignment vertical="center"/>
      <protection/>
    </xf>
    <xf numFmtId="37" fontId="49" fillId="0" borderId="24" xfId="22" applyNumberFormat="1" applyFont="1" applyBorder="1" applyAlignment="1">
      <alignment horizontal="left" vertical="center"/>
      <protection/>
    </xf>
    <xf numFmtId="165" fontId="48" fillId="0" borderId="0" xfId="26" applyNumberFormat="1" applyFont="1" applyBorder="1" applyAlignment="1">
      <alignment vertical="center"/>
    </xf>
    <xf numFmtId="165" fontId="48" fillId="0" borderId="19" xfId="26" applyNumberFormat="1" applyFont="1" applyBorder="1" applyAlignment="1">
      <alignment vertical="center"/>
    </xf>
    <xf numFmtId="37" fontId="48" fillId="0" borderId="24" xfId="22" applyNumberFormat="1" applyFont="1" applyBorder="1" applyAlignment="1">
      <alignment horizontal="left" vertical="center" indent="1"/>
      <protection/>
    </xf>
    <xf numFmtId="166" fontId="48" fillId="0" borderId="0" xfId="23" applyNumberFormat="1" applyFont="1" applyBorder="1" applyAlignment="1">
      <alignment vertical="center"/>
    </xf>
    <xf numFmtId="166" fontId="48" fillId="0" borderId="19" xfId="23" applyNumberFormat="1" applyFont="1" applyBorder="1" applyAlignment="1">
      <alignment vertical="center"/>
    </xf>
    <xf numFmtId="165" fontId="48" fillId="0" borderId="0" xfId="28" applyNumberFormat="1" applyFont="1" applyBorder="1" applyAlignment="1">
      <alignment vertical="center"/>
    </xf>
    <xf numFmtId="165" fontId="48" fillId="0" borderId="19" xfId="28" applyNumberFormat="1" applyFont="1" applyBorder="1" applyAlignment="1">
      <alignment vertical="center"/>
    </xf>
    <xf numFmtId="166" fontId="49" fillId="0" borderId="0" xfId="23" applyNumberFormat="1" applyFont="1" applyBorder="1" applyAlignment="1">
      <alignment vertical="center"/>
    </xf>
    <xf numFmtId="166" fontId="49" fillId="0" borderId="19" xfId="23" applyNumberFormat="1" applyFont="1" applyBorder="1" applyAlignment="1">
      <alignment vertical="center"/>
    </xf>
    <xf numFmtId="37" fontId="48" fillId="0" borderId="24" xfId="22" applyNumberFormat="1" applyFont="1" applyBorder="1" applyAlignment="1">
      <alignment vertical="center"/>
      <protection/>
    </xf>
    <xf numFmtId="187" fontId="49" fillId="0" borderId="24" xfId="22" applyNumberFormat="1" applyFont="1" applyBorder="1" applyAlignment="1">
      <alignment horizontal="left" vertical="center"/>
      <protection/>
    </xf>
    <xf numFmtId="187" fontId="48" fillId="0" borderId="24" xfId="22" applyNumberFormat="1" applyFont="1" applyBorder="1" applyAlignment="1">
      <alignment horizontal="left" vertical="center" indent="1"/>
      <protection/>
    </xf>
    <xf numFmtId="187" fontId="48" fillId="0" borderId="24" xfId="22" applyNumberFormat="1" applyFont="1" applyBorder="1" applyAlignment="1">
      <alignment horizontal="left" vertical="center"/>
      <protection/>
    </xf>
    <xf numFmtId="39" fontId="48" fillId="0" borderId="24" xfId="22" applyNumberFormat="1" applyFont="1" applyBorder="1" applyAlignment="1">
      <alignment horizontal="left" vertical="center"/>
      <protection/>
    </xf>
    <xf numFmtId="188" fontId="48" fillId="0" borderId="0" xfId="26" applyNumberFormat="1" applyFont="1" applyBorder="1" applyAlignment="1">
      <alignment vertical="center"/>
    </xf>
    <xf numFmtId="188" fontId="48" fillId="0" borderId="19" xfId="26" applyNumberFormat="1" applyFont="1" applyBorder="1" applyAlignment="1">
      <alignment vertical="center"/>
    </xf>
    <xf numFmtId="43" fontId="48" fillId="0" borderId="19" xfId="26" applyFont="1" applyBorder="1" applyAlignment="1">
      <alignment vertical="center"/>
    </xf>
    <xf numFmtId="39" fontId="49" fillId="0" borderId="24" xfId="22" applyNumberFormat="1" applyFont="1" applyBorder="1" applyAlignment="1">
      <alignment horizontal="left" vertical="center"/>
      <protection/>
    </xf>
    <xf numFmtId="39" fontId="48" fillId="0" borderId="24" xfId="22" applyNumberFormat="1" applyFont="1" applyBorder="1" applyAlignment="1">
      <alignment horizontal="left" vertical="center" indent="1"/>
      <protection/>
    </xf>
    <xf numFmtId="186" fontId="48" fillId="0" borderId="24" xfId="25" applyNumberFormat="1" applyFont="1" applyBorder="1" applyAlignment="1">
      <alignment horizontal="left" vertical="center" indent="1"/>
    </xf>
    <xf numFmtId="187" fontId="48" fillId="0" borderId="25" xfId="22" applyNumberFormat="1" applyFont="1" applyBorder="1" applyAlignment="1">
      <alignment vertical="center"/>
      <protection/>
    </xf>
    <xf numFmtId="166" fontId="48" fillId="0" borderId="20" xfId="23" applyNumberFormat="1" applyFont="1" applyBorder="1" applyAlignment="1">
      <alignment vertical="center"/>
    </xf>
    <xf numFmtId="166" fontId="48" fillId="0" borderId="26" xfId="23" applyNumberFormat="1" applyFont="1" applyBorder="1" applyAlignment="1">
      <alignment vertical="center"/>
    </xf>
    <xf numFmtId="187" fontId="48" fillId="0" borderId="0" xfId="22" applyNumberFormat="1" applyFont="1" applyAlignment="1">
      <alignment vertical="center"/>
      <protection/>
    </xf>
    <xf numFmtId="187" fontId="48" fillId="0" borderId="25" xfId="22" applyNumberFormat="1" applyFont="1" applyBorder="1" applyAlignment="1">
      <alignment horizontal="left" vertical="center" indent="1"/>
      <protection/>
    </xf>
    <xf numFmtId="165" fontId="48" fillId="0" borderId="20" xfId="28" applyNumberFormat="1" applyFont="1" applyBorder="1" applyAlignment="1">
      <alignment vertical="center"/>
    </xf>
    <xf numFmtId="165" fontId="48" fillId="0" borderId="26" xfId="28" applyNumberFormat="1" applyFont="1" applyBorder="1" applyAlignment="1">
      <alignment vertical="center"/>
    </xf>
    <xf numFmtId="187" fontId="48" fillId="0" borderId="0" xfId="22" applyNumberFormat="1" applyFont="1" applyAlignment="1">
      <alignment horizontal="left" vertical="center"/>
      <protection/>
    </xf>
    <xf numFmtId="0" fontId="50" fillId="0" borderId="0" xfId="0" applyFont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1" fontId="48" fillId="0" borderId="5" xfId="23" applyNumberFormat="1" applyFont="1" applyBorder="1" applyAlignment="1">
      <alignment vertical="center"/>
    </xf>
    <xf numFmtId="186" fontId="49" fillId="0" borderId="24" xfId="25" applyNumberFormat="1" applyFont="1" applyBorder="1" applyAlignment="1">
      <alignment horizontal="left" vertical="center" indent="1"/>
    </xf>
    <xf numFmtId="41" fontId="49" fillId="0" borderId="0" xfId="23" applyNumberFormat="1" applyFont="1" applyBorder="1" applyAlignment="1">
      <alignment vertical="center"/>
    </xf>
    <xf numFmtId="41" fontId="48" fillId="0" borderId="0" xfId="26" applyNumberFormat="1" applyFont="1" applyBorder="1" applyAlignment="1">
      <alignment vertical="center"/>
    </xf>
    <xf numFmtId="41" fontId="48" fillId="0" borderId="0" xfId="22" applyNumberFormat="1" applyFont="1" applyAlignment="1">
      <alignment vertical="center"/>
      <protection/>
    </xf>
    <xf numFmtId="41" fontId="48" fillId="0" borderId="0" xfId="22" applyNumberFormat="1" applyFont="1" applyBorder="1" applyAlignment="1">
      <alignment vertical="center"/>
      <protection/>
    </xf>
    <xf numFmtId="41" fontId="48" fillId="0" borderId="0" xfId="28" applyNumberFormat="1" applyFont="1" applyBorder="1" applyAlignment="1">
      <alignment vertical="center"/>
    </xf>
    <xf numFmtId="42" fontId="48" fillId="0" borderId="0" xfId="23" applyNumberFormat="1" applyFont="1" applyBorder="1" applyAlignment="1">
      <alignment vertical="center"/>
    </xf>
    <xf numFmtId="42" fontId="49" fillId="0" borderId="6" xfId="23" applyNumberFormat="1" applyFont="1" applyBorder="1" applyAlignment="1">
      <alignment vertical="center"/>
    </xf>
    <xf numFmtId="42" fontId="49" fillId="0" borderId="0" xfId="23" applyNumberFormat="1" applyFont="1" applyBorder="1" applyAlignment="1">
      <alignment vertical="center"/>
    </xf>
    <xf numFmtId="42" fontId="48" fillId="0" borderId="0" xfId="26" applyNumberFormat="1" applyFont="1" applyBorder="1" applyAlignment="1">
      <alignment vertical="center"/>
    </xf>
    <xf numFmtId="42" fontId="48" fillId="0" borderId="6" xfId="23" applyNumberFormat="1" applyFont="1" applyBorder="1" applyAlignment="1">
      <alignment vertical="center"/>
    </xf>
    <xf numFmtId="164" fontId="48" fillId="0" borderId="0" xfId="26" applyNumberFormat="1" applyFont="1" applyBorder="1" applyAlignment="1">
      <alignment vertical="center"/>
    </xf>
    <xf numFmtId="164" fontId="48" fillId="0" borderId="0" xfId="28" applyNumberFormat="1" applyFont="1" applyBorder="1" applyAlignment="1">
      <alignment vertical="center"/>
    </xf>
    <xf numFmtId="0" fontId="6" fillId="0" borderId="0" xfId="22" applyFont="1" applyAlignment="1">
      <alignment vertical="center"/>
      <protection/>
    </xf>
    <xf numFmtId="39" fontId="49" fillId="0" borderId="0" xfId="23" applyNumberFormat="1" applyFont="1" applyAlignment="1">
      <alignment vertical="center"/>
    </xf>
  </cellXfs>
  <cellStyles count="6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2" xfId="20"/>
    <cellStyle name="Normal 2" xfId="21"/>
    <cellStyle name="Normal 3" xfId="22"/>
    <cellStyle name="Currency 2" xfId="23"/>
    <cellStyle name="Percent 2" xfId="24"/>
    <cellStyle name="Currency 2 2" xfId="25"/>
    <cellStyle name="Comma 2" xfId="26"/>
    <cellStyle name="Percent 3" xfId="27"/>
    <cellStyle name="Comma 2 2" xfId="28"/>
    <cellStyle name="Normal 3 2" xfId="29"/>
    <cellStyle name="Percent 2 2" xfId="30"/>
    <cellStyle name="Currency 3" xfId="31"/>
    <cellStyle name="Normal 2 2" xfId="32"/>
    <cellStyle name="Normal 21" xfId="33"/>
    <cellStyle name="Comma 13" xfId="34"/>
    <cellStyle name="Currency 8" xfId="35"/>
    <cellStyle name="Percent 8" xfId="36"/>
    <cellStyle name="Title 3" xfId="37"/>
    <cellStyle name="Normal 2 17" xfId="38"/>
    <cellStyle name="8pt bold" xfId="39"/>
    <cellStyle name="8pt bold comma" xfId="40"/>
    <cellStyle name="8pt bold red" xfId="41"/>
    <cellStyle name="Account" xfId="42"/>
    <cellStyle name="arial 9" xfId="43"/>
    <cellStyle name="BLACK ITAL" xfId="44"/>
    <cellStyle name="Comma 3" xfId="45"/>
    <cellStyle name="Comma0" xfId="46"/>
    <cellStyle name="Currency0" xfId="47"/>
    <cellStyle name="Date" xfId="48"/>
    <cellStyle name="Fixed" xfId="49"/>
    <cellStyle name="Formula" xfId="50"/>
    <cellStyle name="Fund" xfId="51"/>
    <cellStyle name="Fund 2" xfId="52"/>
    <cellStyle name="Grand-Total" xfId="53"/>
    <cellStyle name="Hardcode" xfId="54"/>
    <cellStyle name="LinkedCalc" xfId="55"/>
    <cellStyle name="Macro" xfId="56"/>
    <cellStyle name="Manual" xfId="57"/>
    <cellStyle name="NORM ARIEL 9 #" xfId="58"/>
    <cellStyle name="Norm-9 Ariel" xfId="59"/>
    <cellStyle name="Org" xfId="60"/>
    <cellStyle name="Phone" xfId="61"/>
    <cellStyle name="Phone 2" xfId="62"/>
    <cellStyle name="Project" xfId="63"/>
    <cellStyle name="Style 1" xfId="64"/>
    <cellStyle name="Subno" xfId="65"/>
    <cellStyle name="SUBTOTAL" xfId="66"/>
    <cellStyle name="Sub-total" xfId="67"/>
    <cellStyle name="SUBTOTAL 2" xfId="68"/>
    <cellStyle name="SUBTOTAL APP" xfId="69"/>
    <cellStyle name="SUBTOTAL APP 2" xfId="70"/>
    <cellStyle name="SUBTOTAL_2008 Budget FP Rate Model" xfId="71"/>
    <cellStyle name="task" xfId="72"/>
    <cellStyle name="THOUSANDS FORMAT" xfId="73"/>
    <cellStyle name="WatchOut" xfId="74"/>
    <cellStyle name="Normal 2 2 19" xfId="75"/>
    <cellStyle name="20% - Accent1 2" xfId="76"/>
    <cellStyle name="20% - Accent2 2" xfId="77"/>
    <cellStyle name="20% - Accent3 2" xfId="78"/>
    <cellStyle name="20% - Accent4 2" xfId="79"/>
    <cellStyle name="20% - Accent5 2" xfId="80"/>
    <cellStyle name="20% - Accent6 2" xfId="81"/>
    <cellStyle name="40% - Accent1 2" xfId="82"/>
    <cellStyle name="40% - Accent2 2" xfId="83"/>
    <cellStyle name="40% - Accent3 2" xfId="84"/>
    <cellStyle name="40% - Accent4 2" xfId="85"/>
    <cellStyle name="40% - Accent5 2" xfId="86"/>
    <cellStyle name="40% - Accent6 2" xfId="87"/>
    <cellStyle name="60% - Accent1 2" xfId="88"/>
    <cellStyle name="60% - Accent2 2" xfId="89"/>
    <cellStyle name="60% - Accent3 2" xfId="90"/>
    <cellStyle name="60% - Accent4 2" xfId="91"/>
    <cellStyle name="60% - Accent5 2" xfId="92"/>
    <cellStyle name="60% - Accent6 2" xfId="93"/>
    <cellStyle name="Accent1 2" xfId="94"/>
    <cellStyle name="Accent2 2" xfId="95"/>
    <cellStyle name="Accent3 2" xfId="96"/>
    <cellStyle name="Accent4 2" xfId="97"/>
    <cellStyle name="Accent5 2" xfId="98"/>
    <cellStyle name="Accent6 2" xfId="99"/>
    <cellStyle name="Bad 2" xfId="100"/>
    <cellStyle name="Calculation 2" xfId="101"/>
    <cellStyle name="Check Cell 2" xfId="102"/>
    <cellStyle name="Comma 2 3" xfId="103"/>
    <cellStyle name="Comma 3 2" xfId="104"/>
    <cellStyle name="Comma 4" xfId="105"/>
    <cellStyle name="Explanatory Text 2" xfId="106"/>
    <cellStyle name="Good 2" xfId="107"/>
    <cellStyle name="Heading 1 2" xfId="108"/>
    <cellStyle name="Heading 2 2" xfId="109"/>
    <cellStyle name="Heading 3 2" xfId="110"/>
    <cellStyle name="Heading 4 2" xfId="111"/>
    <cellStyle name="Input 2" xfId="112"/>
    <cellStyle name="Linked Cell 2" xfId="113"/>
    <cellStyle name="Neutral 2" xfId="114"/>
    <cellStyle name="Normal 3 9" xfId="115"/>
    <cellStyle name="Normal 3 2 6" xfId="116"/>
    <cellStyle name="Normal 3 3" xfId="117"/>
    <cellStyle name="Normal 4" xfId="118"/>
    <cellStyle name="Note 2" xfId="119"/>
    <cellStyle name="Output 2" xfId="120"/>
    <cellStyle name="Title 2" xfId="121"/>
    <cellStyle name="Total 2" xfId="122"/>
    <cellStyle name="Warning Text 2" xfId="123"/>
    <cellStyle name="Hyperlink 4" xfId="124"/>
    <cellStyle name="Normal 5" xfId="125"/>
    <cellStyle name="Normal 17" xfId="126"/>
    <cellStyle name="Percent 4 2" xfId="127"/>
    <cellStyle name="Comma 5" xfId="128"/>
    <cellStyle name="20% - Accent1 2 2" xfId="129"/>
    <cellStyle name="20% - Accent1 3" xfId="130"/>
    <cellStyle name="20% - Accent2 2 2" xfId="131"/>
    <cellStyle name="20% - Accent2 3" xfId="132"/>
    <cellStyle name="20% - Accent3 2 2" xfId="133"/>
    <cellStyle name="20% - Accent3 3" xfId="134"/>
    <cellStyle name="20% - Accent4 2 2" xfId="135"/>
    <cellStyle name="20% - Accent4 3" xfId="136"/>
    <cellStyle name="20% - Accent5 3" xfId="137"/>
    <cellStyle name="20% - Accent6 2 2" xfId="138"/>
    <cellStyle name="20% - Accent6 3" xfId="139"/>
    <cellStyle name="40% - Accent1 2 2" xfId="140"/>
    <cellStyle name="40% - Accent1 3" xfId="141"/>
    <cellStyle name="40% - Accent2 3" xfId="142"/>
    <cellStyle name="40% - Accent3 2 2" xfId="143"/>
    <cellStyle name="40% - Accent3 3" xfId="144"/>
    <cellStyle name="40% - Accent4 2 2" xfId="145"/>
    <cellStyle name="40% - Accent4 3" xfId="146"/>
    <cellStyle name="40% - Accent5 2 2" xfId="147"/>
    <cellStyle name="40% - Accent5 3" xfId="148"/>
    <cellStyle name="40% - Accent6 2 2" xfId="149"/>
    <cellStyle name="40% - Accent6 3" xfId="150"/>
    <cellStyle name="60% - Accent1 2 2" xfId="151"/>
    <cellStyle name="60% - Accent2 2 2" xfId="152"/>
    <cellStyle name="60% - Accent3 2 2" xfId="153"/>
    <cellStyle name="60% - Accent4 2 2" xfId="154"/>
    <cellStyle name="60% - Accent5 2 2" xfId="155"/>
    <cellStyle name="60% - Accent6 2 2" xfId="156"/>
    <cellStyle name="60% Accent1" xfId="157"/>
    <cellStyle name="Accent1 2 2" xfId="158"/>
    <cellStyle name="Accent2 2 2" xfId="159"/>
    <cellStyle name="Accent3 2 2" xfId="160"/>
    <cellStyle name="Accent4 2 2" xfId="161"/>
    <cellStyle name="Accent6 2 2" xfId="162"/>
    <cellStyle name="Account 10" xfId="163"/>
    <cellStyle name="Account 10 2" xfId="164"/>
    <cellStyle name="Account 10 2 2" xfId="165"/>
    <cellStyle name="Account 10 3" xfId="166"/>
    <cellStyle name="Account 11" xfId="167"/>
    <cellStyle name="Account 11 2" xfId="168"/>
    <cellStyle name="Account 11 2 2" xfId="169"/>
    <cellStyle name="Account 11 3" xfId="170"/>
    <cellStyle name="Account 12" xfId="171"/>
    <cellStyle name="Account 12 2" xfId="172"/>
    <cellStyle name="Account 12 2 2" xfId="173"/>
    <cellStyle name="Account 12 3" xfId="174"/>
    <cellStyle name="Account 13" xfId="175"/>
    <cellStyle name="Account 13 2" xfId="176"/>
    <cellStyle name="Account 13 2 2" xfId="177"/>
    <cellStyle name="Account 13 3" xfId="178"/>
    <cellStyle name="Account 14" xfId="179"/>
    <cellStyle name="Account 14 2" xfId="180"/>
    <cellStyle name="Account 14 2 2" xfId="181"/>
    <cellStyle name="Account 14 3" xfId="182"/>
    <cellStyle name="Account 15" xfId="183"/>
    <cellStyle name="Account 15 2" xfId="184"/>
    <cellStyle name="Account 15 2 2" xfId="185"/>
    <cellStyle name="Account 15 3" xfId="186"/>
    <cellStyle name="Account 2" xfId="187"/>
    <cellStyle name="Account 2 2" xfId="188"/>
    <cellStyle name="Account 2 2 2" xfId="189"/>
    <cellStyle name="Account 2 3" xfId="190"/>
    <cellStyle name="Account 3" xfId="191"/>
    <cellStyle name="Account 3 2" xfId="192"/>
    <cellStyle name="Account 3 2 2" xfId="193"/>
    <cellStyle name="Account 3 3" xfId="194"/>
    <cellStyle name="Account 4" xfId="195"/>
    <cellStyle name="Account 4 2" xfId="196"/>
    <cellStyle name="Account 4 2 2" xfId="197"/>
    <cellStyle name="Account 4 3" xfId="198"/>
    <cellStyle name="Account 5" xfId="199"/>
    <cellStyle name="Account 5 2" xfId="200"/>
    <cellStyle name="Account 5 2 2" xfId="201"/>
    <cellStyle name="Account 5 3" xfId="202"/>
    <cellStyle name="Account 6" xfId="203"/>
    <cellStyle name="Account 6 2" xfId="204"/>
    <cellStyle name="Account 6 2 2" xfId="205"/>
    <cellStyle name="Account 6 3" xfId="206"/>
    <cellStyle name="Account 7" xfId="207"/>
    <cellStyle name="Account 7 2" xfId="208"/>
    <cellStyle name="Account 7 2 2" xfId="209"/>
    <cellStyle name="Account 7 3" xfId="210"/>
    <cellStyle name="Account 8" xfId="211"/>
    <cellStyle name="Account 8 2" xfId="212"/>
    <cellStyle name="Account 8 2 2" xfId="213"/>
    <cellStyle name="Account 8 3" xfId="214"/>
    <cellStyle name="Account 9" xfId="215"/>
    <cellStyle name="Account 9 2" xfId="216"/>
    <cellStyle name="Account 9 2 2" xfId="217"/>
    <cellStyle name="Account 9 3" xfId="218"/>
    <cellStyle name="Bad 2 2" xfId="219"/>
    <cellStyle name="Calculation 2 2" xfId="220"/>
    <cellStyle name="Comma 10" xfId="221"/>
    <cellStyle name="Comma 11" xfId="222"/>
    <cellStyle name="Comma 12" xfId="223"/>
    <cellStyle name="Comma 2 2 2" xfId="224"/>
    <cellStyle name="Comma 2 2 2 2" xfId="225"/>
    <cellStyle name="Comma 2 2 2 3" xfId="226"/>
    <cellStyle name="Comma 2 3 2" xfId="227"/>
    <cellStyle name="Comma 2 3 3" xfId="228"/>
    <cellStyle name="Comma 2 3 4" xfId="229"/>
    <cellStyle name="Comma 3 2 2" xfId="230"/>
    <cellStyle name="Comma 3 2 3" xfId="231"/>
    <cellStyle name="Comma 4 2" xfId="232"/>
    <cellStyle name="Comma 4 2 2" xfId="233"/>
    <cellStyle name="Comma 4 3" xfId="234"/>
    <cellStyle name="Comma 5 2" xfId="235"/>
    <cellStyle name="Comma 5 3" xfId="236"/>
    <cellStyle name="Comma 6" xfId="237"/>
    <cellStyle name="Comma 6 2" xfId="238"/>
    <cellStyle name="Comma 6 3" xfId="239"/>
    <cellStyle name="Comma 6 4" xfId="240"/>
    <cellStyle name="Comma 7" xfId="241"/>
    <cellStyle name="Comma 7 2" xfId="242"/>
    <cellStyle name="Comma 8" xfId="243"/>
    <cellStyle name="Comma 9" xfId="244"/>
    <cellStyle name="Currency 2 2 2" xfId="245"/>
    <cellStyle name="Currency 2 3" xfId="246"/>
    <cellStyle name="Currency 2 4" xfId="247"/>
    <cellStyle name="Currency 2 5" xfId="248"/>
    <cellStyle name="Currency 2 5 2" xfId="249"/>
    <cellStyle name="Currency 2 6" xfId="250"/>
    <cellStyle name="Currency 3 6" xfId="251"/>
    <cellStyle name="Currency 3 2" xfId="252"/>
    <cellStyle name="Currency 3 3" xfId="253"/>
    <cellStyle name="Currency 3 4" xfId="254"/>
    <cellStyle name="Currency 3 4 2" xfId="255"/>
    <cellStyle name="Currency 3 5" xfId="256"/>
    <cellStyle name="Currency 4" xfId="257"/>
    <cellStyle name="Currency 4 2" xfId="258"/>
    <cellStyle name="Currency 5" xfId="259"/>
    <cellStyle name="Currency 5 2" xfId="260"/>
    <cellStyle name="Currency 6" xfId="261"/>
    <cellStyle name="Currency 6 2" xfId="262"/>
    <cellStyle name="Currency 7" xfId="263"/>
    <cellStyle name="Date 2" xfId="264"/>
    <cellStyle name="Fund 10" xfId="265"/>
    <cellStyle name="Fund 10 2" xfId="266"/>
    <cellStyle name="Fund 10 2 2" xfId="267"/>
    <cellStyle name="Fund 10 3" xfId="268"/>
    <cellStyle name="Fund 11" xfId="269"/>
    <cellStyle name="Fund 11 2" xfId="270"/>
    <cellStyle name="Fund 11 2 2" xfId="271"/>
    <cellStyle name="Fund 11 3" xfId="272"/>
    <cellStyle name="Fund 12" xfId="273"/>
    <cellStyle name="Fund 12 2" xfId="274"/>
    <cellStyle name="Fund 12 2 2" xfId="275"/>
    <cellStyle name="Fund 12 3" xfId="276"/>
    <cellStyle name="Fund 13" xfId="277"/>
    <cellStyle name="Fund 13 2" xfId="278"/>
    <cellStyle name="Fund 13 2 2" xfId="279"/>
    <cellStyle name="Fund 13 3" xfId="280"/>
    <cellStyle name="Fund 14" xfId="281"/>
    <cellStyle name="Fund 14 2" xfId="282"/>
    <cellStyle name="Fund 14 2 2" xfId="283"/>
    <cellStyle name="Fund 14 3" xfId="284"/>
    <cellStyle name="Fund 15" xfId="285"/>
    <cellStyle name="Fund 15 2" xfId="286"/>
    <cellStyle name="Fund 15 2 2" xfId="287"/>
    <cellStyle name="Fund 15 3" xfId="288"/>
    <cellStyle name="Fund 16" xfId="289"/>
    <cellStyle name="Fund 2 2" xfId="290"/>
    <cellStyle name="Fund 2 2 2" xfId="291"/>
    <cellStyle name="Fund 2 3" xfId="292"/>
    <cellStyle name="Fund 3" xfId="293"/>
    <cellStyle name="Fund 3 2" xfId="294"/>
    <cellStyle name="Fund 3 2 2" xfId="295"/>
    <cellStyle name="Fund 3 3" xfId="296"/>
    <cellStyle name="Fund 4" xfId="297"/>
    <cellStyle name="Fund 4 2" xfId="298"/>
    <cellStyle name="Fund 4 2 2" xfId="299"/>
    <cellStyle name="Fund 4 3" xfId="300"/>
    <cellStyle name="Fund 5" xfId="301"/>
    <cellStyle name="Fund 5 2" xfId="302"/>
    <cellStyle name="Fund 5 2 2" xfId="303"/>
    <cellStyle name="Fund 5 3" xfId="304"/>
    <cellStyle name="Fund 6" xfId="305"/>
    <cellStyle name="Fund 6 2" xfId="306"/>
    <cellStyle name="Fund 6 2 2" xfId="307"/>
    <cellStyle name="Fund 6 3" xfId="308"/>
    <cellStyle name="Fund 7" xfId="309"/>
    <cellStyle name="Fund 7 2" xfId="310"/>
    <cellStyle name="Fund 7 2 2" xfId="311"/>
    <cellStyle name="Fund 7 3" xfId="312"/>
    <cellStyle name="Fund 8" xfId="313"/>
    <cellStyle name="Fund 8 2" xfId="314"/>
    <cellStyle name="Fund 8 2 2" xfId="315"/>
    <cellStyle name="Fund 8 3" xfId="316"/>
    <cellStyle name="Fund 9" xfId="317"/>
    <cellStyle name="Fund 9 2" xfId="318"/>
    <cellStyle name="Fund 9 2 2" xfId="319"/>
    <cellStyle name="Fund 9 3" xfId="320"/>
    <cellStyle name="General" xfId="321"/>
    <cellStyle name="Good 2 2" xfId="322"/>
    <cellStyle name="Heading 1 2 2" xfId="323"/>
    <cellStyle name="Heading 2 2 2" xfId="324"/>
    <cellStyle name="Heading 3 2 2" xfId="325"/>
    <cellStyle name="Heading 4 2 2" xfId="326"/>
    <cellStyle name="Hyperlink 2" xfId="327"/>
    <cellStyle name="Hyperlink 3" xfId="328"/>
    <cellStyle name="Input 2 2" xfId="329"/>
    <cellStyle name="Linked Cell 2 2" xfId="330"/>
    <cellStyle name="Neutral 2 2" xfId="331"/>
    <cellStyle name="Normal 10" xfId="332"/>
    <cellStyle name="Normal 11" xfId="333"/>
    <cellStyle name="Normal 11 2" xfId="334"/>
    <cellStyle name="Normal 12" xfId="335"/>
    <cellStyle name="Normal 13" xfId="336"/>
    <cellStyle name="Normal 14" xfId="337"/>
    <cellStyle name="Normal 15" xfId="338"/>
    <cellStyle name="Normal 16" xfId="339"/>
    <cellStyle name="Normal 18" xfId="340"/>
    <cellStyle name="Normal 19" xfId="341"/>
    <cellStyle name="Normal 2 10" xfId="342"/>
    <cellStyle name="Normal 2 11" xfId="343"/>
    <cellStyle name="Normal 2 12" xfId="344"/>
    <cellStyle name="Normal 2 13" xfId="345"/>
    <cellStyle name="Normal 2 14" xfId="346"/>
    <cellStyle name="Normal 2 15" xfId="347"/>
    <cellStyle name="Normal 2 16" xfId="348"/>
    <cellStyle name="Normal 2 16 2" xfId="349"/>
    <cellStyle name="Normal 2 2 10" xfId="350"/>
    <cellStyle name="Normal 2 2 11" xfId="351"/>
    <cellStyle name="Normal 2 2 12" xfId="352"/>
    <cellStyle name="Normal 2 2 13" xfId="353"/>
    <cellStyle name="Normal 2 2 14" xfId="354"/>
    <cellStyle name="Normal 2 2 15" xfId="355"/>
    <cellStyle name="Normal 2 2 16" xfId="356"/>
    <cellStyle name="Normal 2 2 17" xfId="357"/>
    <cellStyle name="Normal 2 2 17 2" xfId="358"/>
    <cellStyle name="Normal 2 2 18" xfId="359"/>
    <cellStyle name="Normal 2 2 2" xfId="360"/>
    <cellStyle name="Normal 2 2 3" xfId="361"/>
    <cellStyle name="Normal 2 2 4" xfId="362"/>
    <cellStyle name="Normal 2 2 5" xfId="363"/>
    <cellStyle name="Normal 2 2 6" xfId="364"/>
    <cellStyle name="Normal 2 2 7" xfId="365"/>
    <cellStyle name="Normal 2 2 8" xfId="366"/>
    <cellStyle name="Normal 2 2 9" xfId="367"/>
    <cellStyle name="Normal 2 3" xfId="368"/>
    <cellStyle name="Normal 2 3 2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3 2 2" xfId="376"/>
    <cellStyle name="Normal 3 2 2 2" xfId="377"/>
    <cellStyle name="Normal 3 2 2 2 2" xfId="378"/>
    <cellStyle name="Normal 3 2 2 2 2 2" xfId="379"/>
    <cellStyle name="Normal 3 2 2 2 3" xfId="380"/>
    <cellStyle name="Normal 3 2 2 3" xfId="381"/>
    <cellStyle name="Normal 3 2 2 3 2" xfId="382"/>
    <cellStyle name="Normal 3 2 2 4" xfId="383"/>
    <cellStyle name="Normal 3 2 2 4 2" xfId="384"/>
    <cellStyle name="Normal 3 2 3" xfId="385"/>
    <cellStyle name="Normal 3 2 3 2" xfId="386"/>
    <cellStyle name="Normal 3 2 3 2 2" xfId="387"/>
    <cellStyle name="Normal 3 2 3 3" xfId="388"/>
    <cellStyle name="Normal 3 2 4" xfId="389"/>
    <cellStyle name="Normal 3 2 4 2" xfId="390"/>
    <cellStyle name="Normal 3 2 5" xfId="391"/>
    <cellStyle name="Normal 3 2 5 2" xfId="392"/>
    <cellStyle name="Normal 3 3 2" xfId="393"/>
    <cellStyle name="Normal 3 3 3" xfId="394"/>
    <cellStyle name="Normal 3 3 4" xfId="395"/>
    <cellStyle name="Normal 3 4" xfId="396"/>
    <cellStyle name="Normal 3 4 2" xfId="397"/>
    <cellStyle name="Normal 3 4 2 2" xfId="398"/>
    <cellStyle name="Normal 3 4 2 2 2" xfId="399"/>
    <cellStyle name="Normal 3 4 2 3" xfId="400"/>
    <cellStyle name="Normal 3 4 3" xfId="401"/>
    <cellStyle name="Normal 3 4 3 2" xfId="402"/>
    <cellStyle name="Normal 3 4 4" xfId="403"/>
    <cellStyle name="Normal 3 5" xfId="404"/>
    <cellStyle name="Normal 3 5 2" xfId="405"/>
    <cellStyle name="Normal 3 5 2 2" xfId="406"/>
    <cellStyle name="Normal 3 5 3" xfId="407"/>
    <cellStyle name="Normal 3 6" xfId="408"/>
    <cellStyle name="Normal 3 6 2" xfId="409"/>
    <cellStyle name="Normal 3 7" xfId="410"/>
    <cellStyle name="Normal 3 7 2" xfId="411"/>
    <cellStyle name="Normal 3 8" xfId="412"/>
    <cellStyle name="Normal 4 2" xfId="413"/>
    <cellStyle name="Normal 4 2 2" xfId="414"/>
    <cellStyle name="Normal 4 2 3" xfId="415"/>
    <cellStyle name="Normal 4 2 3 2" xfId="416"/>
    <cellStyle name="Normal 4 2 4" xfId="417"/>
    <cellStyle name="Normal 4 3" xfId="418"/>
    <cellStyle name="Normal 4 4" xfId="419"/>
    <cellStyle name="Normal 5 10" xfId="420"/>
    <cellStyle name="Normal 5 2" xfId="421"/>
    <cellStyle name="Normal 5 2 2" xfId="422"/>
    <cellStyle name="Normal 5 2 2 2" xfId="423"/>
    <cellStyle name="Normal 5 2 2 2 2" xfId="424"/>
    <cellStyle name="Normal 5 2 2 3" xfId="425"/>
    <cellStyle name="Normal 5 2 3" xfId="426"/>
    <cellStyle name="Normal 5 2 3 2" xfId="427"/>
    <cellStyle name="Normal 5 2 4" xfId="428"/>
    <cellStyle name="Normal 5 2 4 2" xfId="429"/>
    <cellStyle name="Normal 5 2 5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5" xfId="437"/>
    <cellStyle name="Normal 5 5 2" xfId="438"/>
    <cellStyle name="Normal 5 6" xfId="439"/>
    <cellStyle name="Normal 5 7" xfId="440"/>
    <cellStyle name="Normal 5 8" xfId="441"/>
    <cellStyle name="Normal 5 8 2" xfId="442"/>
    <cellStyle name="Normal 5 9" xfId="443"/>
    <cellStyle name="Normal 5 9 2" xfId="444"/>
    <cellStyle name="Normal 6" xfId="445"/>
    <cellStyle name="Normal 6 2" xfId="446"/>
    <cellStyle name="Normal 6 3" xfId="447"/>
    <cellStyle name="Normal 7" xfId="448"/>
    <cellStyle name="Normal 8" xfId="449"/>
    <cellStyle name="Normal 8 2" xfId="450"/>
    <cellStyle name="Normal 9" xfId="451"/>
    <cellStyle name="Normal 9 2" xfId="452"/>
    <cellStyle name="Normal 9 3" xfId="453"/>
    <cellStyle name="Normal 9 4" xfId="454"/>
    <cellStyle name="Note 2 2" xfId="455"/>
    <cellStyle name="Note 2 2 2" xfId="456"/>
    <cellStyle name="Note 2 2 3" xfId="457"/>
    <cellStyle name="Note 2 2 3 2" xfId="458"/>
    <cellStyle name="Note 2 2 4" xfId="459"/>
    <cellStyle name="Note 3" xfId="460"/>
    <cellStyle name="Org 10" xfId="461"/>
    <cellStyle name="Org 10 2" xfId="462"/>
    <cellStyle name="Org 10 2 2" xfId="463"/>
    <cellStyle name="Org 10 3" xfId="464"/>
    <cellStyle name="Org 11" xfId="465"/>
    <cellStyle name="Org 11 2" xfId="466"/>
    <cellStyle name="Org 11 2 2" xfId="467"/>
    <cellStyle name="Org 11 3" xfId="468"/>
    <cellStyle name="Org 12" xfId="469"/>
    <cellStyle name="Org 12 2" xfId="470"/>
    <cellStyle name="Org 12 2 2" xfId="471"/>
    <cellStyle name="Org 12 3" xfId="472"/>
    <cellStyle name="Org 13" xfId="473"/>
    <cellStyle name="Org 13 2" xfId="474"/>
    <cellStyle name="Org 13 2 2" xfId="475"/>
    <cellStyle name="Org 13 3" xfId="476"/>
    <cellStyle name="Org 14" xfId="477"/>
    <cellStyle name="Org 14 2" xfId="478"/>
    <cellStyle name="Org 14 2 2" xfId="479"/>
    <cellStyle name="Org 14 3" xfId="480"/>
    <cellStyle name="Org 15" xfId="481"/>
    <cellStyle name="Org 15 2" xfId="482"/>
    <cellStyle name="Org 15 2 2" xfId="483"/>
    <cellStyle name="Org 15 3" xfId="484"/>
    <cellStyle name="Org 2" xfId="485"/>
    <cellStyle name="Org 2 2" xfId="486"/>
    <cellStyle name="Org 2 2 2" xfId="487"/>
    <cellStyle name="Org 2 3" xfId="488"/>
    <cellStyle name="Org 3" xfId="489"/>
    <cellStyle name="Org 3 2" xfId="490"/>
    <cellStyle name="Org 3 2 2" xfId="491"/>
    <cellStyle name="Org 3 3" xfId="492"/>
    <cellStyle name="Org 4" xfId="493"/>
    <cellStyle name="Org 4 2" xfId="494"/>
    <cellStyle name="Org 4 2 2" xfId="495"/>
    <cellStyle name="Org 4 3" xfId="496"/>
    <cellStyle name="Org 5" xfId="497"/>
    <cellStyle name="Org 5 2" xfId="498"/>
    <cellStyle name="Org 5 2 2" xfId="499"/>
    <cellStyle name="Org 5 3" xfId="500"/>
    <cellStyle name="Org 6" xfId="501"/>
    <cellStyle name="Org 6 2" xfId="502"/>
    <cellStyle name="Org 6 2 2" xfId="503"/>
    <cellStyle name="Org 6 3" xfId="504"/>
    <cellStyle name="Org 7" xfId="505"/>
    <cellStyle name="Org 7 2" xfId="506"/>
    <cellStyle name="Org 7 2 2" xfId="507"/>
    <cellStyle name="Org 7 3" xfId="508"/>
    <cellStyle name="Org 8" xfId="509"/>
    <cellStyle name="Org 8 2" xfId="510"/>
    <cellStyle name="Org 8 2 2" xfId="511"/>
    <cellStyle name="Org 8 3" xfId="512"/>
    <cellStyle name="Org 9" xfId="513"/>
    <cellStyle name="Org 9 2" xfId="514"/>
    <cellStyle name="Org 9 2 2" xfId="515"/>
    <cellStyle name="Org 9 3" xfId="516"/>
    <cellStyle name="Output 2 2" xfId="517"/>
    <cellStyle name="Percent 2 10" xfId="518"/>
    <cellStyle name="Percent 2 11" xfId="519"/>
    <cellStyle name="Percent 2 12" xfId="520"/>
    <cellStyle name="Percent 2 13" xfId="521"/>
    <cellStyle name="Percent 2 14" xfId="522"/>
    <cellStyle name="Percent 2 15" xfId="523"/>
    <cellStyle name="Percent 2 2 2" xfId="524"/>
    <cellStyle name="Percent 2 3" xfId="525"/>
    <cellStyle name="Percent 2 4" xfId="526"/>
    <cellStyle name="Percent 2 5" xfId="527"/>
    <cellStyle name="Percent 2 6" xfId="528"/>
    <cellStyle name="Percent 2 7" xfId="529"/>
    <cellStyle name="Percent 2 8" xfId="530"/>
    <cellStyle name="Percent 2 9" xfId="531"/>
    <cellStyle name="Percent 3 3" xfId="532"/>
    <cellStyle name="Percent 3 2" xfId="533"/>
    <cellStyle name="Percent 4" xfId="534"/>
    <cellStyle name="Percent 5" xfId="535"/>
    <cellStyle name="Percent 6" xfId="536"/>
    <cellStyle name="Percent 7" xfId="537"/>
    <cellStyle name="Phone 3" xfId="538"/>
    <cellStyle name="Project 10" xfId="539"/>
    <cellStyle name="Project 10 2" xfId="540"/>
    <cellStyle name="Project 10 2 2" xfId="541"/>
    <cellStyle name="Project 10 3" xfId="542"/>
    <cellStyle name="Project 11" xfId="543"/>
    <cellStyle name="Project 11 2" xfId="544"/>
    <cellStyle name="Project 11 2 2" xfId="545"/>
    <cellStyle name="Project 11 3" xfId="546"/>
    <cellStyle name="Project 12" xfId="547"/>
    <cellStyle name="Project 12 2" xfId="548"/>
    <cellStyle name="Project 12 2 2" xfId="549"/>
    <cellStyle name="Project 12 3" xfId="550"/>
    <cellStyle name="Project 13" xfId="551"/>
    <cellStyle name="Project 13 2" xfId="552"/>
    <cellStyle name="Project 13 2 2" xfId="553"/>
    <cellStyle name="Project 13 3" xfId="554"/>
    <cellStyle name="Project 14" xfId="555"/>
    <cellStyle name="Project 14 2" xfId="556"/>
    <cellStyle name="Project 14 2 2" xfId="557"/>
    <cellStyle name="Project 14 3" xfId="558"/>
    <cellStyle name="Project 15" xfId="559"/>
    <cellStyle name="Project 15 2" xfId="560"/>
    <cellStyle name="Project 15 2 2" xfId="561"/>
    <cellStyle name="Project 15 3" xfId="562"/>
    <cellStyle name="Project 2" xfId="563"/>
    <cellStyle name="Project 2 2" xfId="564"/>
    <cellStyle name="Project 2 2 2" xfId="565"/>
    <cellStyle name="Project 2 3" xfId="566"/>
    <cellStyle name="Project 3" xfId="567"/>
    <cellStyle name="Project 3 2" xfId="568"/>
    <cellStyle name="Project 3 2 2" xfId="569"/>
    <cellStyle name="Project 3 3" xfId="570"/>
    <cellStyle name="Project 4" xfId="571"/>
    <cellStyle name="Project 4 2" xfId="572"/>
    <cellStyle name="Project 4 2 2" xfId="573"/>
    <cellStyle name="Project 4 3" xfId="574"/>
    <cellStyle name="Project 5" xfId="575"/>
    <cellStyle name="Project 5 2" xfId="576"/>
    <cellStyle name="Project 5 2 2" xfId="577"/>
    <cellStyle name="Project 5 3" xfId="578"/>
    <cellStyle name="Project 6" xfId="579"/>
    <cellStyle name="Project 6 2" xfId="580"/>
    <cellStyle name="Project 6 2 2" xfId="581"/>
    <cellStyle name="Project 6 3" xfId="582"/>
    <cellStyle name="Project 7" xfId="583"/>
    <cellStyle name="Project 7 2" xfId="584"/>
    <cellStyle name="Project 7 2 2" xfId="585"/>
    <cellStyle name="Project 7 3" xfId="586"/>
    <cellStyle name="Project 8" xfId="587"/>
    <cellStyle name="Project 8 2" xfId="588"/>
    <cellStyle name="Project 8 2 2" xfId="589"/>
    <cellStyle name="Project 8 3" xfId="590"/>
    <cellStyle name="Project 9" xfId="591"/>
    <cellStyle name="Project 9 2" xfId="592"/>
    <cellStyle name="Project 9 2 2" xfId="593"/>
    <cellStyle name="Project 9 3" xfId="594"/>
    <cellStyle name="Subtotal 3" xfId="595"/>
    <cellStyle name="t" xfId="596"/>
    <cellStyle name="task 10" xfId="597"/>
    <cellStyle name="task 10 2" xfId="598"/>
    <cellStyle name="task 10 2 2" xfId="599"/>
    <cellStyle name="task 10 3" xfId="600"/>
    <cellStyle name="task 11" xfId="601"/>
    <cellStyle name="task 11 2" xfId="602"/>
    <cellStyle name="task 11 2 2" xfId="603"/>
    <cellStyle name="task 11 3" xfId="604"/>
    <cellStyle name="task 12" xfId="605"/>
    <cellStyle name="task 12 2" xfId="606"/>
    <cellStyle name="task 12 2 2" xfId="607"/>
    <cellStyle name="task 12 3" xfId="608"/>
    <cellStyle name="task 13" xfId="609"/>
    <cellStyle name="task 13 2" xfId="610"/>
    <cellStyle name="task 13 2 2" xfId="611"/>
    <cellStyle name="task 13 3" xfId="612"/>
    <cellStyle name="task 14" xfId="613"/>
    <cellStyle name="task 14 2" xfId="614"/>
    <cellStyle name="task 14 2 2" xfId="615"/>
    <cellStyle name="task 14 3" xfId="616"/>
    <cellStyle name="task 15" xfId="617"/>
    <cellStyle name="task 15 2" xfId="618"/>
    <cellStyle name="task 15 2 2" xfId="619"/>
    <cellStyle name="task 15 3" xfId="620"/>
    <cellStyle name="task 2" xfId="621"/>
    <cellStyle name="task 2 2" xfId="622"/>
    <cellStyle name="task 2 2 2" xfId="623"/>
    <cellStyle name="task 2 3" xfId="624"/>
    <cellStyle name="task 3" xfId="625"/>
    <cellStyle name="task 3 2" xfId="626"/>
    <cellStyle name="task 3 2 2" xfId="627"/>
    <cellStyle name="task 3 3" xfId="628"/>
    <cellStyle name="task 4" xfId="629"/>
    <cellStyle name="task 4 2" xfId="630"/>
    <cellStyle name="task 4 2 2" xfId="631"/>
    <cellStyle name="task 4 3" xfId="632"/>
    <cellStyle name="task 5" xfId="633"/>
    <cellStyle name="task 5 2" xfId="634"/>
    <cellStyle name="task 5 2 2" xfId="635"/>
    <cellStyle name="task 5 3" xfId="636"/>
    <cellStyle name="task 6" xfId="637"/>
    <cellStyle name="task 6 2" xfId="638"/>
    <cellStyle name="task 6 2 2" xfId="639"/>
    <cellStyle name="task 6 3" xfId="640"/>
    <cellStyle name="task 7" xfId="641"/>
    <cellStyle name="task 7 2" xfId="642"/>
    <cellStyle name="task 7 2 2" xfId="643"/>
    <cellStyle name="task 7 3" xfId="644"/>
    <cellStyle name="task 8" xfId="645"/>
    <cellStyle name="task 8 2" xfId="646"/>
    <cellStyle name="task 8 2 2" xfId="647"/>
    <cellStyle name="task 8 3" xfId="648"/>
    <cellStyle name="task 9" xfId="649"/>
    <cellStyle name="task 9 2" xfId="650"/>
    <cellStyle name="task 9 2 2" xfId="651"/>
    <cellStyle name="task 9 3" xfId="652"/>
    <cellStyle name="Title 2 2" xfId="653"/>
    <cellStyle name="Total 2 2" xfId="654"/>
    <cellStyle name="Total 3" xfId="655"/>
    <cellStyle name="w15" xfId="656"/>
    <cellStyle name="Normal 20" xfId="657"/>
    <cellStyle name="Normal 23" xfId="658"/>
    <cellStyle name="Comma 14" xfId="659"/>
    <cellStyle name="Currency 9" xfId="660"/>
    <cellStyle name="Normal 24" xfId="661"/>
    <cellStyle name="Normal 24 3" xfId="6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Raftelis">
      <a:dk1>
        <a:sysClr val="windowText" lastClr="000000"/>
      </a:dk1>
      <a:lt1>
        <a:sysClr val="window" lastClr="FFFFFF"/>
      </a:lt1>
      <a:dk2>
        <a:srgbClr val="023B40"/>
      </a:dk2>
      <a:lt2>
        <a:srgbClr val="E7E6E6"/>
      </a:lt2>
      <a:accent1>
        <a:srgbClr val="3DCCD5"/>
      </a:accent1>
      <a:accent2>
        <a:srgbClr val="023B40"/>
      </a:accent2>
      <a:accent3>
        <a:srgbClr val="A5A5A5"/>
      </a:accent3>
      <a:accent4>
        <a:srgbClr val="9FCA6C"/>
      </a:accent4>
      <a:accent5>
        <a:srgbClr val="FFD965"/>
      </a:accent5>
      <a:accent6>
        <a:srgbClr val="525252"/>
      </a:accent6>
      <a:hlink>
        <a:srgbClr val="023B40"/>
      </a:hlink>
      <a:folHlink>
        <a:srgbClr val="3DCC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A720-D8C9-4202-81AD-B14A619CEF52}">
  <sheetPr>
    <tabColor theme="2" tint="-0.09996999800205231"/>
    <pageSetUpPr fitToPage="1"/>
  </sheetPr>
  <dimension ref="A1:N115"/>
  <sheetViews>
    <sheetView showGridLines="0" tabSelected="1" zoomScale="85" zoomScaleNormal="85" workbookViewId="0" topLeftCell="A1">
      <pane xSplit="2" ySplit="6" topLeftCell="G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0" defaultRowHeight="12.75" zeroHeight="1"/>
  <cols>
    <col min="1" max="1" width="2.57421875" style="10" customWidth="1"/>
    <col min="2" max="2" width="48.140625" style="5" customWidth="1"/>
    <col min="3" max="13" width="15.421875" style="5" customWidth="1"/>
    <col min="14" max="14" width="1.1484375" style="5" customWidth="1"/>
    <col min="15" max="15" width="9.140625" style="5" customWidth="1"/>
    <col min="16" max="30" width="0" style="5" hidden="1" customWidth="1"/>
    <col min="31" max="16384" width="9.140625" style="5" hidden="1" customWidth="1"/>
  </cols>
  <sheetData>
    <row r="1" spans="1:14" ht="18" customHeight="1">
      <c r="A1" s="4"/>
      <c r="B1" s="75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76" t="s">
        <v>54</v>
      </c>
      <c r="N1" s="7"/>
    </row>
    <row r="2" spans="1:14" s="10" customFormat="1" ht="13.65" customHeight="1">
      <c r="A2" s="4"/>
      <c r="B2" s="1" t="s">
        <v>0</v>
      </c>
      <c r="C2" s="8" t="s">
        <v>52</v>
      </c>
      <c r="D2" s="8" t="s">
        <v>47</v>
      </c>
      <c r="E2" s="8" t="s">
        <v>3</v>
      </c>
      <c r="F2" s="8" t="s">
        <v>3</v>
      </c>
      <c r="G2" s="8" t="s">
        <v>3</v>
      </c>
      <c r="H2" s="8" t="s">
        <v>3</v>
      </c>
      <c r="I2" s="8" t="s">
        <v>3</v>
      </c>
      <c r="J2" s="8" t="s">
        <v>3</v>
      </c>
      <c r="K2" s="8" t="s">
        <v>3</v>
      </c>
      <c r="L2" s="8" t="s">
        <v>3</v>
      </c>
      <c r="M2" s="8" t="s">
        <v>3</v>
      </c>
      <c r="N2" s="9"/>
    </row>
    <row r="3" spans="1:14" s="10" customFormat="1" ht="12.75">
      <c r="A3" s="4" t="s">
        <v>2</v>
      </c>
      <c r="B3" s="1" t="s">
        <v>55</v>
      </c>
      <c r="C3" s="2">
        <v>2022</v>
      </c>
      <c r="D3" s="2">
        <f aca="true" t="shared" si="0" ref="D3:M3">+C3+1</f>
        <v>2023</v>
      </c>
      <c r="E3" s="2">
        <f t="shared" si="0"/>
        <v>2024</v>
      </c>
      <c r="F3" s="2">
        <f t="shared" si="0"/>
        <v>2025</v>
      </c>
      <c r="G3" s="2">
        <f t="shared" si="0"/>
        <v>2026</v>
      </c>
      <c r="H3" s="2">
        <f t="shared" si="0"/>
        <v>2027</v>
      </c>
      <c r="I3" s="2">
        <f t="shared" si="0"/>
        <v>2028</v>
      </c>
      <c r="J3" s="2">
        <f t="shared" si="0"/>
        <v>2029</v>
      </c>
      <c r="K3" s="2">
        <f t="shared" si="0"/>
        <v>2030</v>
      </c>
      <c r="L3" s="2">
        <f t="shared" si="0"/>
        <v>2031</v>
      </c>
      <c r="M3" s="2">
        <f t="shared" si="0"/>
        <v>2032</v>
      </c>
      <c r="N3" s="3"/>
    </row>
    <row r="4" spans="2:14" ht="13.25" customHeight="1" thickBot="1">
      <c r="B4" s="11"/>
      <c r="C4" s="13"/>
      <c r="D4" s="12"/>
      <c r="E4" s="13"/>
      <c r="F4" s="12"/>
      <c r="G4" s="13"/>
      <c r="H4" s="12"/>
      <c r="I4" s="13"/>
      <c r="J4" s="12"/>
      <c r="K4" s="13"/>
      <c r="L4" s="13"/>
      <c r="M4" s="13"/>
      <c r="N4" s="14"/>
    </row>
    <row r="5" spans="2:14" ht="13.65" customHeight="1">
      <c r="B5" s="15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s="10" customFormat="1" ht="6" customHeight="1">
      <c r="A6" s="4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2:14" ht="13.4" customHeight="1">
      <c r="B7" s="18" t="s">
        <v>12</v>
      </c>
      <c r="C7" s="19">
        <v>49.269999999999996</v>
      </c>
      <c r="D7" s="19">
        <v>52.11</v>
      </c>
      <c r="E7" s="19">
        <v>55.11</v>
      </c>
      <c r="F7" s="19">
        <v>58.28</v>
      </c>
      <c r="G7" s="19">
        <v>61.64</v>
      </c>
      <c r="H7" s="19">
        <v>65.19000000000001</v>
      </c>
      <c r="I7" s="19">
        <v>71.06</v>
      </c>
      <c r="J7" s="19">
        <v>77.46000000000001</v>
      </c>
      <c r="K7" s="20">
        <v>84.44000000000001</v>
      </c>
      <c r="L7" s="20">
        <v>92.04</v>
      </c>
      <c r="M7" s="20">
        <v>100.33</v>
      </c>
      <c r="N7" s="21"/>
    </row>
    <row r="8" spans="2:14" ht="13.4" customHeight="1">
      <c r="B8" s="22" t="s">
        <v>16</v>
      </c>
      <c r="C8" s="12">
        <v>0.04</v>
      </c>
      <c r="D8" s="12">
        <v>0.0575</v>
      </c>
      <c r="E8" s="12">
        <v>0.0575</v>
      </c>
      <c r="F8" s="12">
        <v>0.0575</v>
      </c>
      <c r="G8" s="12">
        <v>0.0575</v>
      </c>
      <c r="H8" s="12">
        <v>0.0575</v>
      </c>
      <c r="I8" s="12">
        <v>0.09</v>
      </c>
      <c r="J8" s="12">
        <v>0.09</v>
      </c>
      <c r="K8" s="12">
        <v>0.09</v>
      </c>
      <c r="L8" s="12">
        <v>0.09</v>
      </c>
      <c r="M8" s="12">
        <v>0.09</v>
      </c>
      <c r="N8" s="23"/>
    </row>
    <row r="9" spans="2:14" ht="13.4" customHeight="1">
      <c r="B9" s="18" t="s">
        <v>17</v>
      </c>
      <c r="C9" s="25">
        <v>747045.889375</v>
      </c>
      <c r="D9" s="25">
        <v>759774.878125</v>
      </c>
      <c r="E9" s="25">
        <v>776344.131875</v>
      </c>
      <c r="F9" s="25">
        <v>785391.0659375</v>
      </c>
      <c r="G9" s="25">
        <v>790313.7912671875</v>
      </c>
      <c r="H9" s="25">
        <v>795245.1302235234</v>
      </c>
      <c r="I9" s="25">
        <v>800185.1258746409</v>
      </c>
      <c r="J9" s="25">
        <v>805133.8215040141</v>
      </c>
      <c r="K9" s="26">
        <v>810091.2606115341</v>
      </c>
      <c r="L9" s="26">
        <v>815057.4869145919</v>
      </c>
      <c r="M9" s="26">
        <v>820032.5443491647</v>
      </c>
      <c r="N9" s="27"/>
    </row>
    <row r="10" spans="1:14" s="10" customFormat="1" ht="6" customHeight="1">
      <c r="A10" s="4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2:14" ht="13.4" customHeight="1">
      <c r="B11" s="28" t="s">
        <v>11</v>
      </c>
      <c r="C11" s="7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13.4" customHeight="1">
      <c r="A12" s="4" t="s">
        <v>2</v>
      </c>
      <c r="B12" s="31" t="s">
        <v>18</v>
      </c>
      <c r="C12" s="68">
        <v>441683.411634075</v>
      </c>
      <c r="D12" s="68">
        <v>475102.4267891251</v>
      </c>
      <c r="E12" s="68">
        <v>513411.901291575</v>
      </c>
      <c r="F12" s="68">
        <v>549271.09587405</v>
      </c>
      <c r="G12" s="68">
        <v>584579.3051245131</v>
      </c>
      <c r="H12" s="68">
        <v>622104.3604712579</v>
      </c>
      <c r="I12" s="68">
        <v>682333.8605358239</v>
      </c>
      <c r="J12" s="68">
        <v>748387.9897644112</v>
      </c>
      <c r="K12" s="68">
        <v>820849.2725524554</v>
      </c>
      <c r="L12" s="68">
        <v>900214.6931474286</v>
      </c>
      <c r="M12" s="68">
        <v>987286.3820946204</v>
      </c>
      <c r="N12" s="33"/>
    </row>
    <row r="13" spans="2:14" ht="13.4" customHeight="1">
      <c r="B13" s="31" t="s">
        <v>19</v>
      </c>
      <c r="C13" s="64">
        <v>93600.0785913</v>
      </c>
      <c r="D13" s="64">
        <v>96408.080949039</v>
      </c>
      <c r="E13" s="64">
        <v>99300.32337751017</v>
      </c>
      <c r="F13" s="64">
        <v>104265.33954638569</v>
      </c>
      <c r="G13" s="64">
        <v>109478.60652370499</v>
      </c>
      <c r="H13" s="64">
        <v>114952.53684989024</v>
      </c>
      <c r="I13" s="64">
        <v>120700.16369238477</v>
      </c>
      <c r="J13" s="64">
        <v>126735.171877004</v>
      </c>
      <c r="K13" s="64">
        <v>133071.93047085422</v>
      </c>
      <c r="L13" s="64">
        <v>139725.52699439693</v>
      </c>
      <c r="M13" s="64">
        <v>146711.80334411678</v>
      </c>
      <c r="N13" s="30"/>
    </row>
    <row r="14" spans="2:14" ht="13.4" customHeight="1">
      <c r="B14" s="31" t="s">
        <v>1</v>
      </c>
      <c r="C14" s="64">
        <v>10284.561058500001</v>
      </c>
      <c r="D14" s="64">
        <v>10338.544062531002</v>
      </c>
      <c r="E14" s="64">
        <v>10392.850964586185</v>
      </c>
      <c r="F14" s="64">
        <v>10447.483708053705</v>
      </c>
      <c r="G14" s="64">
        <v>10502.444247982026</v>
      </c>
      <c r="H14" s="64">
        <v>10557.73455114992</v>
      </c>
      <c r="I14" s="64">
        <v>10613.35659613682</v>
      </c>
      <c r="J14" s="64">
        <v>10669.31237339364</v>
      </c>
      <c r="K14" s="64">
        <v>10725.603885314003</v>
      </c>
      <c r="L14" s="64">
        <v>10782.233146305887</v>
      </c>
      <c r="M14" s="64">
        <v>10839.202182863719</v>
      </c>
      <c r="N14" s="30"/>
    </row>
    <row r="15" spans="2:14" ht="13.4" customHeight="1">
      <c r="B15" s="31" t="s">
        <v>10</v>
      </c>
      <c r="C15" s="64">
        <v>8783.6495168</v>
      </c>
      <c r="D15" s="64">
        <v>8837.159002304</v>
      </c>
      <c r="E15" s="64">
        <v>8892.27377237312</v>
      </c>
      <c r="F15" s="64">
        <v>2979.041985544314</v>
      </c>
      <c r="G15" s="64">
        <v>3068.413245110643</v>
      </c>
      <c r="H15" s="64">
        <v>3160.4656424639625</v>
      </c>
      <c r="I15" s="64">
        <v>3255.279611737881</v>
      </c>
      <c r="J15" s="64">
        <v>3352.938000090018</v>
      </c>
      <c r="K15" s="64">
        <v>3453.5261400927184</v>
      </c>
      <c r="L15" s="64">
        <v>3557.1319242955005</v>
      </c>
      <c r="M15" s="64">
        <v>3663.8458820243654</v>
      </c>
      <c r="N15" s="30"/>
    </row>
    <row r="16" spans="2:14" ht="13.4" customHeight="1">
      <c r="B16" s="31" t="s">
        <v>20</v>
      </c>
      <c r="C16" s="64">
        <v>4355.7686276</v>
      </c>
      <c r="D16" s="64">
        <v>4371.378100027999</v>
      </c>
      <c r="E16" s="64">
        <v>4387.45585662884</v>
      </c>
      <c r="F16" s="64">
        <v>4404.015945927704</v>
      </c>
      <c r="G16" s="64">
        <v>4421.072837905536</v>
      </c>
      <c r="H16" s="64">
        <v>4438.6414366427025</v>
      </c>
      <c r="I16" s="64">
        <v>4456.7370933419825</v>
      </c>
      <c r="J16" s="64">
        <v>4475.3756197422435</v>
      </c>
      <c r="K16" s="64">
        <v>4494.573301934511</v>
      </c>
      <c r="L16" s="64">
        <v>4514.3469145925455</v>
      </c>
      <c r="M16" s="64">
        <v>4534.713735630322</v>
      </c>
      <c r="N16" s="30"/>
    </row>
    <row r="17" spans="2:14" ht="13.4" customHeight="1">
      <c r="B17" s="31" t="s">
        <v>8</v>
      </c>
      <c r="C17" s="64">
        <v>5109.303654900001</v>
      </c>
      <c r="D17" s="64">
        <v>5830.4307193918185</v>
      </c>
      <c r="E17" s="64">
        <v>7466.502490492157</v>
      </c>
      <c r="F17" s="64">
        <v>8322.939508864778</v>
      </c>
      <c r="G17" s="64">
        <v>8661.950756361688</v>
      </c>
      <c r="H17" s="64">
        <v>10221.846284340785</v>
      </c>
      <c r="I17" s="64">
        <v>12581.007376183125</v>
      </c>
      <c r="J17" s="64">
        <v>15202.422259519266</v>
      </c>
      <c r="K17" s="64">
        <v>17974.934206150854</v>
      </c>
      <c r="L17" s="64">
        <v>19349.160036401976</v>
      </c>
      <c r="M17" s="64">
        <v>21053.797514734688</v>
      </c>
      <c r="N17" s="30"/>
    </row>
    <row r="18" spans="2:14" ht="13.4" customHeight="1">
      <c r="B18" s="31" t="s">
        <v>21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35"/>
    </row>
    <row r="19" spans="2:14" ht="13.4" customHeight="1">
      <c r="B19" s="28" t="s">
        <v>22</v>
      </c>
      <c r="C19" s="69">
        <f aca="true" t="shared" si="1" ref="C19:K19">SUM(C12:C18)</f>
        <v>563816.773083175</v>
      </c>
      <c r="D19" s="69">
        <f t="shared" si="1"/>
        <v>600888.0196224188</v>
      </c>
      <c r="E19" s="69">
        <f t="shared" si="1"/>
        <v>643851.3077531654</v>
      </c>
      <c r="F19" s="69">
        <f t="shared" si="1"/>
        <v>679689.9165688262</v>
      </c>
      <c r="G19" s="69">
        <f t="shared" si="1"/>
        <v>720711.7927355779</v>
      </c>
      <c r="H19" s="69">
        <f t="shared" si="1"/>
        <v>765435.5852357456</v>
      </c>
      <c r="I19" s="69">
        <f t="shared" si="1"/>
        <v>833940.4049056085</v>
      </c>
      <c r="J19" s="69">
        <f t="shared" si="1"/>
        <v>908823.2098941604</v>
      </c>
      <c r="K19" s="69">
        <f t="shared" si="1"/>
        <v>990569.8405568016</v>
      </c>
      <c r="L19" s="69">
        <f>SUM(L12:L18)</f>
        <v>1078143.0921634214</v>
      </c>
      <c r="M19" s="69">
        <f>SUM(M12:M18)</f>
        <v>1174089.7447539903</v>
      </c>
      <c r="N19" s="37"/>
    </row>
    <row r="20" spans="2:14" ht="13.4" customHeight="1">
      <c r="B20" s="38"/>
      <c r="C20" s="7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2:14" ht="13.4" customHeight="1">
      <c r="B21" s="39" t="s">
        <v>23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2:14" ht="13.4" customHeight="1">
      <c r="B22" s="40" t="s">
        <v>4</v>
      </c>
      <c r="C22" s="68">
        <v>-175490.043</v>
      </c>
      <c r="D22" s="68">
        <v>-193326.996230954</v>
      </c>
      <c r="E22" s="68">
        <v>-198878.12410368203</v>
      </c>
      <c r="F22" s="68">
        <v>-210585.3539033763</v>
      </c>
      <c r="G22" s="68">
        <v>-220869.3537951135</v>
      </c>
      <c r="H22" s="68">
        <v>-231398.86778149343</v>
      </c>
      <c r="I22" s="68">
        <v>-242439.37679343575</v>
      </c>
      <c r="J22" s="68">
        <v>-254016.06418486312</v>
      </c>
      <c r="K22" s="68">
        <v>-266155.3714059629</v>
      </c>
      <c r="L22" s="68">
        <v>-278885.0616238841</v>
      </c>
      <c r="M22" s="68">
        <v>-292234.28659613704</v>
      </c>
      <c r="N22" s="33"/>
    </row>
    <row r="23" spans="2:14" ht="13.4" customHeight="1">
      <c r="B23" s="40" t="s">
        <v>5</v>
      </c>
      <c r="C23" s="67">
        <v>-248232.6893150909</v>
      </c>
      <c r="D23" s="67">
        <v>-248467.1778451447</v>
      </c>
      <c r="E23" s="67">
        <v>-258572.55855461364</v>
      </c>
      <c r="F23" s="67">
        <v>-256808.8782029744</v>
      </c>
      <c r="G23" s="67">
        <v>-255770.46519577294</v>
      </c>
      <c r="H23" s="67">
        <v>-253050.331713149</v>
      </c>
      <c r="I23" s="67">
        <v>-253742.47407806854</v>
      </c>
      <c r="J23" s="67">
        <v>-250545.36778440943</v>
      </c>
      <c r="K23" s="67">
        <v>-258895.8362175357</v>
      </c>
      <c r="L23" s="67">
        <v>-258034.99038015262</v>
      </c>
      <c r="M23" s="67">
        <v>-266209.21162670513</v>
      </c>
      <c r="N23" s="35"/>
    </row>
    <row r="24" spans="2:14" ht="13.4" customHeight="1">
      <c r="B24" s="40" t="s">
        <v>9</v>
      </c>
      <c r="C24" s="64">
        <v>-2078.2586990732725</v>
      </c>
      <c r="D24" s="64">
        <v>-8221.174475765829</v>
      </c>
      <c r="E24" s="64">
        <v>-13890.228162214862</v>
      </c>
      <c r="F24" s="64">
        <v>-29866.13322552804</v>
      </c>
      <c r="G24" s="64">
        <v>-46287.109800300175</v>
      </c>
      <c r="H24" s="64">
        <v>-66884.95808916062</v>
      </c>
      <c r="I24" s="64">
        <v>-95292.60793290495</v>
      </c>
      <c r="J24" s="64">
        <v>-129780.27051779247</v>
      </c>
      <c r="K24" s="64">
        <v>-168389.053695881</v>
      </c>
      <c r="L24" s="64">
        <v>-210745.60451056185</v>
      </c>
      <c r="M24" s="64">
        <v>-249850.03013913587</v>
      </c>
      <c r="N24" s="30"/>
    </row>
    <row r="25" spans="2:14" ht="13.4" customHeight="1">
      <c r="B25" s="40" t="s">
        <v>24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35"/>
    </row>
    <row r="26" spans="2:14" ht="13.4" customHeight="1">
      <c r="B26" s="40" t="s">
        <v>25</v>
      </c>
      <c r="C26" s="64">
        <v>-1976.92333</v>
      </c>
      <c r="D26" s="64">
        <v>-1783.6953230954036</v>
      </c>
      <c r="E26" s="64">
        <v>-555.1127872727998</v>
      </c>
      <c r="F26" s="64">
        <v>-1170.722979969427</v>
      </c>
      <c r="G26" s="64">
        <v>-1028.3999891737215</v>
      </c>
      <c r="H26" s="64">
        <v>-1052.9513986379914</v>
      </c>
      <c r="I26" s="64">
        <v>-1104.0509011942333</v>
      </c>
      <c r="J26" s="64">
        <v>-1157.6687391427345</v>
      </c>
      <c r="K26" s="64">
        <v>-1213.930722109981</v>
      </c>
      <c r="L26" s="64">
        <v>-1272.9690217921175</v>
      </c>
      <c r="M26" s="64">
        <v>-1334.9224972252957</v>
      </c>
      <c r="N26" s="30"/>
    </row>
    <row r="27" spans="2:14" ht="13.4" customHeight="1">
      <c r="B27" s="28" t="s">
        <v>26</v>
      </c>
      <c r="C27" s="69">
        <f aca="true" t="shared" si="2" ref="C27:M27">SUM(C22:C26)</f>
        <v>-427777.9143441642</v>
      </c>
      <c r="D27" s="69">
        <f t="shared" si="2"/>
        <v>-451799.04387496</v>
      </c>
      <c r="E27" s="69">
        <f t="shared" si="2"/>
        <v>-471896.0236077833</v>
      </c>
      <c r="F27" s="69">
        <f t="shared" si="2"/>
        <v>-498431.0883118482</v>
      </c>
      <c r="G27" s="69">
        <f t="shared" si="2"/>
        <v>-523955.32878036035</v>
      </c>
      <c r="H27" s="69">
        <f t="shared" si="2"/>
        <v>-552387.108982441</v>
      </c>
      <c r="I27" s="69">
        <f t="shared" si="2"/>
        <v>-592578.5097056035</v>
      </c>
      <c r="J27" s="69">
        <f t="shared" si="2"/>
        <v>-635499.3712262077</v>
      </c>
      <c r="K27" s="69">
        <f t="shared" si="2"/>
        <v>-694654.1920414896</v>
      </c>
      <c r="L27" s="69">
        <f t="shared" si="2"/>
        <v>-748938.6255363907</v>
      </c>
      <c r="M27" s="69">
        <f t="shared" si="2"/>
        <v>-809628.4508592034</v>
      </c>
      <c r="N27" s="37"/>
    </row>
    <row r="28" spans="2:14" ht="13.4" customHeight="1">
      <c r="B28" s="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2:14" ht="13.4" customHeight="1">
      <c r="B29" s="28" t="s">
        <v>36</v>
      </c>
      <c r="C29" s="70">
        <f aca="true" t="shared" si="3" ref="C29:M29">C19+C27</f>
        <v>136038.85873901076</v>
      </c>
      <c r="D29" s="70">
        <f t="shared" si="3"/>
        <v>149088.9757474588</v>
      </c>
      <c r="E29" s="70">
        <f t="shared" si="3"/>
        <v>171955.28414538206</v>
      </c>
      <c r="F29" s="70">
        <f t="shared" si="3"/>
        <v>181258.828256978</v>
      </c>
      <c r="G29" s="70">
        <f t="shared" si="3"/>
        <v>196756.46395521756</v>
      </c>
      <c r="H29" s="70">
        <f t="shared" si="3"/>
        <v>213048.47625330463</v>
      </c>
      <c r="I29" s="70">
        <f t="shared" si="3"/>
        <v>241361.89520000503</v>
      </c>
      <c r="J29" s="70">
        <f t="shared" si="3"/>
        <v>273323.8386679527</v>
      </c>
      <c r="K29" s="70">
        <f t="shared" si="3"/>
        <v>295915.648515312</v>
      </c>
      <c r="L29" s="70">
        <f t="shared" si="3"/>
        <v>329204.46662703075</v>
      </c>
      <c r="M29" s="70">
        <f t="shared" si="3"/>
        <v>364461.29389478697</v>
      </c>
      <c r="N29" s="37"/>
    </row>
    <row r="30" spans="2:14" ht="13.4" customHeight="1">
      <c r="B30" s="4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2:14" ht="13.4" customHeight="1">
      <c r="B31" s="22" t="s">
        <v>49</v>
      </c>
      <c r="C31" s="68">
        <v>73154.19773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33"/>
    </row>
    <row r="32" spans="2:14" ht="13.4" customHeight="1">
      <c r="B32" s="48" t="s">
        <v>42</v>
      </c>
      <c r="C32" s="67">
        <f aca="true" t="shared" si="4" ref="C32:M32">C29</f>
        <v>136038.85873901076</v>
      </c>
      <c r="D32" s="67">
        <f t="shared" si="4"/>
        <v>149088.9757474588</v>
      </c>
      <c r="E32" s="67">
        <f t="shared" si="4"/>
        <v>171955.28414538206</v>
      </c>
      <c r="F32" s="67">
        <f t="shared" si="4"/>
        <v>181258.828256978</v>
      </c>
      <c r="G32" s="67">
        <f t="shared" si="4"/>
        <v>196756.46395521756</v>
      </c>
      <c r="H32" s="67">
        <f t="shared" si="4"/>
        <v>213048.47625330463</v>
      </c>
      <c r="I32" s="67">
        <f t="shared" si="4"/>
        <v>241361.89520000503</v>
      </c>
      <c r="J32" s="67">
        <f t="shared" si="4"/>
        <v>273323.8386679527</v>
      </c>
      <c r="K32" s="67">
        <f t="shared" si="4"/>
        <v>295915.648515312</v>
      </c>
      <c r="L32" s="67">
        <f t="shared" si="4"/>
        <v>329204.46662703075</v>
      </c>
      <c r="M32" s="67">
        <f t="shared" si="4"/>
        <v>364461.29389478697</v>
      </c>
      <c r="N32" s="33"/>
    </row>
    <row r="33" spans="2:14" ht="13.4" customHeight="1">
      <c r="B33" s="40" t="s">
        <v>50</v>
      </c>
      <c r="C33" s="61">
        <v>-209193.0564690107</v>
      </c>
      <c r="D33" s="61">
        <v>-149088.975747459</v>
      </c>
      <c r="E33" s="61">
        <v>-171955.284145382</v>
      </c>
      <c r="F33" s="61">
        <v>-181258.82825697804</v>
      </c>
      <c r="G33" s="61">
        <v>-196756.4639552177</v>
      </c>
      <c r="H33" s="61">
        <v>-213048.47625330437</v>
      </c>
      <c r="I33" s="61">
        <v>-241361.89520000483</v>
      </c>
      <c r="J33" s="61">
        <v>-273323.8386679525</v>
      </c>
      <c r="K33" s="61">
        <v>-295915.64851531206</v>
      </c>
      <c r="L33" s="61">
        <v>-329204.46662703075</v>
      </c>
      <c r="M33" s="61">
        <v>-364461.29389478685</v>
      </c>
      <c r="N33" s="35"/>
    </row>
    <row r="34" spans="2:14" ht="13.4" customHeight="1">
      <c r="B34" s="18" t="s">
        <v>7</v>
      </c>
      <c r="C34" s="68">
        <f aca="true" t="shared" si="5" ref="C34:M34">SUM(C31:C33)</f>
        <v>0</v>
      </c>
      <c r="D34" s="68">
        <f t="shared" si="5"/>
        <v>0</v>
      </c>
      <c r="E34" s="68">
        <f t="shared" si="5"/>
        <v>0</v>
      </c>
      <c r="F34" s="68">
        <f t="shared" si="5"/>
        <v>0</v>
      </c>
      <c r="G34" s="68">
        <f t="shared" si="5"/>
        <v>0</v>
      </c>
      <c r="H34" s="68">
        <f t="shared" si="5"/>
        <v>2.6193447411060333E-10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33"/>
    </row>
    <row r="35" spans="2:14" ht="6" customHeight="1">
      <c r="B35" s="2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2:14" ht="13.4" customHeight="1">
      <c r="B36" s="46" t="s">
        <v>45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45"/>
    </row>
    <row r="37" spans="2:14" ht="13.4" customHeight="1">
      <c r="B37" s="47" t="s">
        <v>28</v>
      </c>
      <c r="C37" s="68">
        <v>17549.0043</v>
      </c>
      <c r="D37" s="68">
        <v>19332.699623095403</v>
      </c>
      <c r="E37" s="68">
        <v>19887.812410368206</v>
      </c>
      <c r="F37" s="68">
        <v>21058.53539033763</v>
      </c>
      <c r="G37" s="68">
        <v>22086.935379511353</v>
      </c>
      <c r="H37" s="68">
        <v>23139.886778149343</v>
      </c>
      <c r="I37" s="68">
        <v>24243.937679343577</v>
      </c>
      <c r="J37" s="68">
        <v>25401.606418486313</v>
      </c>
      <c r="K37" s="68">
        <v>26615.537140596294</v>
      </c>
      <c r="L37" s="68">
        <v>27888.50616238841</v>
      </c>
      <c r="M37" s="68">
        <v>29223.428659613706</v>
      </c>
      <c r="N37" s="33"/>
    </row>
    <row r="38" spans="2:14" ht="13.4" customHeight="1">
      <c r="B38" s="40" t="s">
        <v>29</v>
      </c>
      <c r="C38" s="71">
        <v>46250</v>
      </c>
      <c r="D38" s="71">
        <v>46250</v>
      </c>
      <c r="E38" s="71">
        <v>46250</v>
      </c>
      <c r="F38" s="71">
        <v>46250</v>
      </c>
      <c r="G38" s="71">
        <v>46250</v>
      </c>
      <c r="H38" s="71">
        <v>46250</v>
      </c>
      <c r="I38" s="71">
        <v>46250</v>
      </c>
      <c r="J38" s="71">
        <v>46250</v>
      </c>
      <c r="K38" s="71">
        <v>46250</v>
      </c>
      <c r="L38" s="71">
        <v>46250</v>
      </c>
      <c r="M38" s="71">
        <v>46250</v>
      </c>
      <c r="N38" s="35"/>
    </row>
    <row r="39" spans="2:14" ht="6" customHeight="1">
      <c r="B39" s="2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2:14" ht="13.4" customHeight="1">
      <c r="B40" s="42" t="s">
        <v>35</v>
      </c>
      <c r="C40" s="43">
        <v>2.6797022441108123</v>
      </c>
      <c r="D40" s="43">
        <v>2.6175447360461366</v>
      </c>
      <c r="E40" s="43">
        <v>2.730531014139091</v>
      </c>
      <c r="F40" s="43">
        <v>2.8249218540051872</v>
      </c>
      <c r="G40" s="43">
        <v>2.7376667996934803</v>
      </c>
      <c r="H40" s="43">
        <v>2.669591008233008</v>
      </c>
      <c r="I40" s="43">
        <v>2.563682975606925</v>
      </c>
      <c r="J40" s="43">
        <v>2.763784491281654</v>
      </c>
      <c r="K40" s="43">
        <v>2.5111737490860064</v>
      </c>
      <c r="L40" s="43">
        <v>2.3835032390097135</v>
      </c>
      <c r="M40" s="43">
        <v>2.3308108476926543</v>
      </c>
      <c r="N40" s="44"/>
    </row>
    <row r="41" spans="2:14" ht="13.4" customHeight="1">
      <c r="B41" s="42" t="s">
        <v>27</v>
      </c>
      <c r="C41" s="43">
        <v>1.5513773295333488</v>
      </c>
      <c r="D41" s="43">
        <v>1.58776594148664</v>
      </c>
      <c r="E41" s="43">
        <v>1.6331521416608918</v>
      </c>
      <c r="F41" s="43">
        <v>1.6363636311651317</v>
      </c>
      <c r="G41" s="43">
        <v>1.6547919347725768</v>
      </c>
      <c r="H41" s="43">
        <v>1.6692022870757308</v>
      </c>
      <c r="I41" s="43">
        <v>1.6946750014474938</v>
      </c>
      <c r="J41" s="43">
        <v>1.7217012995295258</v>
      </c>
      <c r="K41" s="43">
        <v>1.6953898587371794</v>
      </c>
      <c r="L41" s="43">
        <v>1.7049725164623466</v>
      </c>
      <c r="M41" s="43">
        <v>1.7088260160603617</v>
      </c>
      <c r="N41" s="44"/>
    </row>
    <row r="42" spans="2:14" ht="6" customHeight="1">
      <c r="B42" s="2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2:14" ht="13.4" customHeight="1" thickBot="1">
      <c r="B43" s="49" t="s">
        <v>51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</row>
    <row r="44" spans="1:14" ht="13.4" customHeight="1" thickBot="1">
      <c r="A44" s="4" t="s">
        <v>2</v>
      </c>
      <c r="B44" s="5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2:14" ht="13.65" customHeight="1">
      <c r="B45" s="15" t="s">
        <v>41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2:14" ht="6" customHeight="1">
      <c r="B46" s="2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2:14" ht="13.4" customHeight="1">
      <c r="B47" s="18" t="s">
        <v>6</v>
      </c>
      <c r="C47" s="68">
        <v>233908.72069999998</v>
      </c>
      <c r="D47" s="68">
        <v>212035.13657918177</v>
      </c>
      <c r="E47" s="68">
        <v>219395.60255627724</v>
      </c>
      <c r="F47" s="68">
        <v>171955.284145382</v>
      </c>
      <c r="G47" s="68">
        <v>181258.82825697804</v>
      </c>
      <c r="H47" s="68">
        <v>196756.4639552177</v>
      </c>
      <c r="I47" s="68">
        <v>213048.47625330437</v>
      </c>
      <c r="J47" s="68">
        <v>241361.89520000483</v>
      </c>
      <c r="K47" s="68">
        <v>273323.8386679525</v>
      </c>
      <c r="L47" s="68">
        <v>295915.64851531206</v>
      </c>
      <c r="M47" s="68">
        <v>329204.46662703075</v>
      </c>
      <c r="N47" s="30"/>
    </row>
    <row r="48" spans="2:14" ht="13.4" customHeight="1">
      <c r="B48" s="48" t="s">
        <v>13</v>
      </c>
      <c r="C48" s="64">
        <v>0</v>
      </c>
      <c r="D48" s="64">
        <v>134500</v>
      </c>
      <c r="E48" s="64">
        <v>0</v>
      </c>
      <c r="F48" s="64">
        <v>0</v>
      </c>
      <c r="G48" s="64">
        <v>96844.511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30"/>
    </row>
    <row r="49" spans="2:14" ht="13.4" customHeight="1">
      <c r="B49" s="48" t="s">
        <v>30</v>
      </c>
      <c r="C49" s="64">
        <v>34973.951367781156</v>
      </c>
      <c r="D49" s="64">
        <v>58848.024316109404</v>
      </c>
      <c r="E49" s="64">
        <v>15848.0243161094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30"/>
    </row>
    <row r="50" spans="2:14" ht="13.4" customHeight="1">
      <c r="B50" s="48" t="s">
        <v>37</v>
      </c>
      <c r="C50" s="64">
        <v>0</v>
      </c>
      <c r="D50" s="64">
        <v>0</v>
      </c>
      <c r="E50" s="64">
        <v>8840.718463540792</v>
      </c>
      <c r="F50" s="64">
        <v>19233.18274586379</v>
      </c>
      <c r="G50" s="64">
        <v>27034.318545996077</v>
      </c>
      <c r="H50" s="64">
        <v>33070.15923754139</v>
      </c>
      <c r="I50" s="64">
        <v>45276.93992447579</v>
      </c>
      <c r="J50" s="64">
        <v>61283.001212456315</v>
      </c>
      <c r="K50" s="64">
        <v>74802.35982148716</v>
      </c>
      <c r="L50" s="64">
        <v>82822.39711796478</v>
      </c>
      <c r="M50" s="64">
        <v>91411.74162946272</v>
      </c>
      <c r="N50" s="30"/>
    </row>
    <row r="51" spans="2:14" ht="13.4" customHeight="1">
      <c r="B51" s="48" t="s">
        <v>31</v>
      </c>
      <c r="C51" s="64">
        <v>48650.368</v>
      </c>
      <c r="D51" s="64">
        <v>49446.3820009</v>
      </c>
      <c r="E51" s="64">
        <v>23627.018519999998</v>
      </c>
      <c r="F51" s="64">
        <v>9202.42777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30"/>
    </row>
    <row r="52" spans="2:14" ht="13.4" customHeight="1">
      <c r="B52" s="31" t="s">
        <v>32</v>
      </c>
      <c r="C52" s="64">
        <v>-34303.951367781156</v>
      </c>
      <c r="D52" s="64">
        <v>-82556.0949070094</v>
      </c>
      <c r="E52" s="64">
        <v>-15848.0243161094</v>
      </c>
      <c r="F52" s="64">
        <v>0</v>
      </c>
      <c r="G52" s="64">
        <v>-77418.12570000003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30"/>
    </row>
    <row r="53" spans="2:14" ht="13.4" customHeight="1">
      <c r="B53" s="48" t="s">
        <v>33</v>
      </c>
      <c r="C53" s="64">
        <v>0</v>
      </c>
      <c r="D53" s="64">
        <v>0</v>
      </c>
      <c r="E53" s="64">
        <v>73838.2430032005</v>
      </c>
      <c r="F53" s="64">
        <v>180121.98414369993</v>
      </c>
      <c r="G53" s="64">
        <v>200782.7442547465</v>
      </c>
      <c r="H53" s="64">
        <v>272839.30636937637</v>
      </c>
      <c r="I53" s="64">
        <v>374982.0932155688</v>
      </c>
      <c r="J53" s="64">
        <v>449298.56177398347</v>
      </c>
      <c r="K53" s="64">
        <v>501236.8090640922</v>
      </c>
      <c r="L53" s="64">
        <v>548775.3848982048</v>
      </c>
      <c r="M53" s="64">
        <v>487154.016149933</v>
      </c>
      <c r="N53" s="30"/>
    </row>
    <row r="54" spans="2:14" ht="13.4" customHeight="1">
      <c r="B54" s="31" t="s">
        <v>43</v>
      </c>
      <c r="C54" s="64">
        <v>0</v>
      </c>
      <c r="D54" s="64">
        <v>5146.556860000001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30"/>
    </row>
    <row r="55" spans="2:14" ht="13.4" customHeight="1">
      <c r="B55" s="31" t="s">
        <v>38</v>
      </c>
      <c r="C55" s="64">
        <v>2611.77021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30"/>
    </row>
    <row r="56" spans="2:14" ht="13.4" customHeight="1">
      <c r="B56" s="62" t="s">
        <v>14</v>
      </c>
      <c r="C56" s="63">
        <v>-282998.77879982896</v>
      </c>
      <c r="D56" s="63">
        <v>-307113.37804036355</v>
      </c>
      <c r="E56" s="63">
        <v>-325701.5825430185</v>
      </c>
      <c r="F56" s="63">
        <v>-380512.87880494574</v>
      </c>
      <c r="G56" s="63">
        <v>-428502.27635772055</v>
      </c>
      <c r="H56" s="63">
        <v>-502665.9295621355</v>
      </c>
      <c r="I56" s="63">
        <v>-633307.5093933489</v>
      </c>
      <c r="J56" s="63">
        <v>-751943.4581864446</v>
      </c>
      <c r="K56" s="63">
        <v>-849363.0075535319</v>
      </c>
      <c r="L56" s="63">
        <v>-927513.4305314816</v>
      </c>
      <c r="M56" s="63">
        <v>-907770.2244064264</v>
      </c>
      <c r="N56" s="33"/>
    </row>
    <row r="57" spans="2:14" ht="13.4" customHeight="1">
      <c r="B57" s="18" t="s">
        <v>44</v>
      </c>
      <c r="C57" s="72">
        <f aca="true" t="shared" si="6" ref="C57:L57">SUM(C47:C56)</f>
        <v>2842.080110171053</v>
      </c>
      <c r="D57" s="72">
        <f t="shared" si="6"/>
        <v>70306.62680881826</v>
      </c>
      <c r="E57" s="72">
        <f t="shared" si="6"/>
        <v>0</v>
      </c>
      <c r="F57" s="72">
        <f t="shared" si="6"/>
        <v>0</v>
      </c>
      <c r="G57" s="72">
        <f t="shared" si="6"/>
        <v>0</v>
      </c>
      <c r="H57" s="72">
        <f t="shared" si="6"/>
        <v>0</v>
      </c>
      <c r="I57" s="72">
        <f t="shared" si="6"/>
        <v>0</v>
      </c>
      <c r="J57" s="72">
        <f t="shared" si="6"/>
        <v>0</v>
      </c>
      <c r="K57" s="72">
        <f t="shared" si="6"/>
        <v>0</v>
      </c>
      <c r="L57" s="72">
        <f t="shared" si="6"/>
        <v>0</v>
      </c>
      <c r="M57" s="72">
        <f aca="true" t="shared" si="7" ref="M57">SUM(M47:M56)</f>
        <v>0</v>
      </c>
      <c r="N57" s="37"/>
    </row>
    <row r="58" spans="2:14" ht="6" customHeight="1">
      <c r="B58" s="2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</row>
    <row r="59" spans="2:14" ht="13.4" customHeight="1">
      <c r="B59" s="48" t="s">
        <v>48</v>
      </c>
      <c r="C59" s="64">
        <v>209193.0564690107</v>
      </c>
      <c r="D59" s="64">
        <v>149088.975747459</v>
      </c>
      <c r="E59" s="64">
        <v>171955.284145382</v>
      </c>
      <c r="F59" s="64">
        <v>181258.82825697804</v>
      </c>
      <c r="G59" s="64">
        <v>196756.4639552177</v>
      </c>
      <c r="H59" s="64">
        <v>213048.47625330437</v>
      </c>
      <c r="I59" s="64">
        <v>241361.89520000483</v>
      </c>
      <c r="J59" s="64">
        <v>273323.8386679525</v>
      </c>
      <c r="K59" s="64">
        <v>295915.64851531206</v>
      </c>
      <c r="L59" s="64">
        <v>329204.46662703075</v>
      </c>
      <c r="M59" s="64">
        <v>364461.29389478685</v>
      </c>
      <c r="N59" s="30"/>
    </row>
    <row r="60" spans="1:14" ht="13.4" customHeight="1">
      <c r="A60" s="4"/>
      <c r="B60" s="18" t="s">
        <v>7</v>
      </c>
      <c r="C60" s="72">
        <f aca="true" t="shared" si="8" ref="C60:L60">+C57+C59</f>
        <v>212035.13657918177</v>
      </c>
      <c r="D60" s="72">
        <f t="shared" si="8"/>
        <v>219395.60255627724</v>
      </c>
      <c r="E60" s="72">
        <f t="shared" si="8"/>
        <v>171955.284145382</v>
      </c>
      <c r="F60" s="72">
        <f t="shared" si="8"/>
        <v>181258.82825697804</v>
      </c>
      <c r="G60" s="72">
        <f t="shared" si="8"/>
        <v>196756.4639552177</v>
      </c>
      <c r="H60" s="72">
        <f t="shared" si="8"/>
        <v>213048.47625330437</v>
      </c>
      <c r="I60" s="72">
        <f t="shared" si="8"/>
        <v>241361.89520000483</v>
      </c>
      <c r="J60" s="72">
        <f t="shared" si="8"/>
        <v>273323.8386679525</v>
      </c>
      <c r="K60" s="72">
        <f t="shared" si="8"/>
        <v>295915.64851531206</v>
      </c>
      <c r="L60" s="72">
        <f t="shared" si="8"/>
        <v>329204.46662703075</v>
      </c>
      <c r="M60" s="72">
        <f aca="true" t="shared" si="9" ref="M60">+M57+M59</f>
        <v>364461.29389478685</v>
      </c>
      <c r="N60" s="27"/>
    </row>
    <row r="61" spans="2:14" ht="6" customHeight="1">
      <c r="B61" s="2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2:14" ht="13.4" customHeight="1">
      <c r="B62" s="46" t="s">
        <v>45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6"/>
      <c r="N62" s="27"/>
    </row>
    <row r="63" spans="2:14" ht="13.4" customHeight="1">
      <c r="B63" s="31" t="s">
        <v>15</v>
      </c>
      <c r="C63" s="64">
        <v>5000</v>
      </c>
      <c r="D63" s="64">
        <v>5000</v>
      </c>
      <c r="E63" s="64">
        <v>5000</v>
      </c>
      <c r="F63" s="64">
        <v>5000</v>
      </c>
      <c r="G63" s="64">
        <v>5000</v>
      </c>
      <c r="H63" s="64">
        <v>5000</v>
      </c>
      <c r="I63" s="64">
        <v>5000</v>
      </c>
      <c r="J63" s="64">
        <v>5000</v>
      </c>
      <c r="K63" s="64">
        <v>5000</v>
      </c>
      <c r="L63" s="64">
        <v>5000</v>
      </c>
      <c r="M63" s="64">
        <v>5000</v>
      </c>
      <c r="N63" s="30"/>
    </row>
    <row r="64" spans="2:14" ht="13.4" customHeight="1">
      <c r="B64" s="31" t="s">
        <v>34</v>
      </c>
      <c r="C64" s="64">
        <v>15000</v>
      </c>
      <c r="D64" s="64">
        <v>15000</v>
      </c>
      <c r="E64" s="64">
        <v>15000</v>
      </c>
      <c r="F64" s="64">
        <v>15000</v>
      </c>
      <c r="G64" s="64">
        <v>15000</v>
      </c>
      <c r="H64" s="64">
        <v>15000</v>
      </c>
      <c r="I64" s="64">
        <v>15000</v>
      </c>
      <c r="J64" s="64">
        <v>15000</v>
      </c>
      <c r="K64" s="64">
        <v>15000</v>
      </c>
      <c r="L64" s="64">
        <v>15000</v>
      </c>
      <c r="M64" s="64">
        <v>15000</v>
      </c>
      <c r="N64" s="30"/>
    </row>
    <row r="65" spans="2:14" ht="6" customHeight="1">
      <c r="B65" s="2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</row>
    <row r="66" spans="2:14" ht="13.4" customHeight="1">
      <c r="B66" s="47" t="s">
        <v>39</v>
      </c>
      <c r="C66" s="65">
        <v>124076.321</v>
      </c>
      <c r="D66" s="65">
        <v>129209.287</v>
      </c>
      <c r="E66" s="65">
        <v>134398.36828856834</v>
      </c>
      <c r="F66" s="65">
        <v>146524.85103013008</v>
      </c>
      <c r="G66" s="65">
        <v>164665.07443801273</v>
      </c>
      <c r="H66" s="65">
        <v>183782.08074334642</v>
      </c>
      <c r="I66" s="65">
        <v>209674.92138876562</v>
      </c>
      <c r="J66" s="65">
        <v>240899.04529299933</v>
      </c>
      <c r="K66" s="66">
        <v>275886.26530691097</v>
      </c>
      <c r="L66" s="66">
        <v>314240.14749770437</v>
      </c>
      <c r="M66" s="66">
        <v>348766.0313768261</v>
      </c>
      <c r="N66" s="27"/>
    </row>
    <row r="67" spans="2:14" ht="13.4" customHeight="1">
      <c r="B67" s="47" t="s">
        <v>46</v>
      </c>
      <c r="C67" s="65">
        <v>980.79382</v>
      </c>
      <c r="D67" s="65">
        <v>980.79382</v>
      </c>
      <c r="E67" s="65">
        <v>219.35283999999996</v>
      </c>
      <c r="F67" s="65">
        <v>219.35283999999996</v>
      </c>
      <c r="G67" s="65">
        <v>176.31384</v>
      </c>
      <c r="H67" s="65">
        <v>133.27483999999998</v>
      </c>
      <c r="I67" s="65">
        <v>133.27483999999998</v>
      </c>
      <c r="J67" s="65">
        <v>133.27483999999998</v>
      </c>
      <c r="K67" s="66">
        <v>67.91384</v>
      </c>
      <c r="L67" s="66">
        <v>0</v>
      </c>
      <c r="M67" s="66">
        <v>0</v>
      </c>
      <c r="N67" s="27"/>
    </row>
    <row r="68" spans="2:14" ht="13.4" customHeight="1" thickBot="1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</row>
    <row r="69" spans="2:13" ht="13.4" customHeight="1">
      <c r="B69" s="56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115" ht="12.75" hidden="1">
      <c r="A115" s="57"/>
    </row>
  </sheetData>
  <printOptions horizontalCentered="1" verticalCentered="1"/>
  <pageMargins left="0.45" right="0.45" top="0.5" bottom="0.5" header="0.3" footer="0.3"/>
  <pageSetup fitToHeight="1" fitToWidth="1" horizontalDpi="1200" verticalDpi="1200" orientation="landscape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216E6E-0EF7-4F10-AB13-E6099D93977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8810905-8E92-440F-9B6F-81332C0C8E81}">
  <ds:schemaRefs>
    <ds:schemaRef ds:uri="http://purl.org/dc/elements/1.1/"/>
    <ds:schemaRef ds:uri="92810d9f-85a8-4947-9fd6-c4bbade4f97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cbac090-067b-4a33-b0e0-69bfbc2148e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40F695-C3F8-402B-9CEB-0AA302AFF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25DBEDE-B9FC-4F00-A7A5-1238D28D34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WTD Sewer Rate Model</dc:title>
  <dc:subject/>
  <dc:creator>Nancy Phan;abas@kingcounty.gov</dc:creator>
  <cp:keywords/>
  <dc:description/>
  <cp:lastModifiedBy>Daly, Sharon</cp:lastModifiedBy>
  <cp:lastPrinted>2022-03-07T23:00:31Z</cp:lastPrinted>
  <dcterms:created xsi:type="dcterms:W3CDTF">2020-09-23T22:22:53Z</dcterms:created>
  <dcterms:modified xsi:type="dcterms:W3CDTF">2022-04-28T20:31:35Z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