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0" windowWidth="18075" windowHeight="12015" activeTab="0"/>
  </bookViews>
  <sheets>
    <sheet name="Roads" sheetId="1" r:id="rId1"/>
  </sheets>
  <definedNames>
    <definedName name="_xlnm.Print_Area" localSheetId="0">'Roads'!$A$1:$H$54</definedName>
  </definedNames>
  <calcPr fullCalcOnLoad="1"/>
</workbook>
</file>

<file path=xl/sharedStrings.xml><?xml version="1.0" encoding="utf-8"?>
<sst xmlns="http://schemas.openxmlformats.org/spreadsheetml/2006/main" count="53" uniqueCount="52">
  <si>
    <t>Beginning Fund Balance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</si>
  <si>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</si>
  <si>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</si>
  <si>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</si>
  <si>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</si>
  <si>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</si>
  <si>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</si>
  <si>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</si>
  <si>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</si>
  <si>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</si>
  <si>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</si>
  <si>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</si>
  <si>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2010/2011 
Adopted</t>
  </si>
  <si>
    <t>2010/2011 Total Estimated</t>
  </si>
  <si>
    <t>Grants</t>
  </si>
  <si>
    <t>Roads Operating Base (0730)</t>
  </si>
  <si>
    <t>Regional Stormwater Disposal Program (0726)</t>
  </si>
  <si>
    <t>Encumbrances</t>
  </si>
  <si>
    <t>Omnibus 2010-0425</t>
  </si>
  <si>
    <t>Transfer to Roads Construction Fund (0734)</t>
  </si>
  <si>
    <r>
      <t>2009 Actual</t>
    </r>
    <r>
      <rPr>
        <b/>
        <vertAlign val="superscript"/>
        <sz val="11"/>
        <rFont val="Times New Roman"/>
        <family val="1"/>
      </rPr>
      <t>1</t>
    </r>
  </si>
  <si>
    <r>
      <t>2010 Estimated</t>
    </r>
    <r>
      <rPr>
        <b/>
        <vertAlign val="superscript"/>
        <sz val="11"/>
        <rFont val="Times New Roman"/>
        <family val="1"/>
      </rPr>
      <t xml:space="preserve">2 </t>
    </r>
  </si>
  <si>
    <r>
      <t>2011 Estimated</t>
    </r>
    <r>
      <rPr>
        <b/>
        <vertAlign val="superscript"/>
        <sz val="11"/>
        <rFont val="Times New Roman"/>
        <family val="1"/>
      </rPr>
      <t>2</t>
    </r>
  </si>
  <si>
    <r>
      <t>2012 Projected</t>
    </r>
    <r>
      <rPr>
        <b/>
        <vertAlign val="superscript"/>
        <sz val="11"/>
        <rFont val="Times New Roman"/>
        <family val="1"/>
      </rPr>
      <t>3</t>
    </r>
  </si>
  <si>
    <r>
      <t>2013 Projected</t>
    </r>
    <r>
      <rPr>
        <b/>
        <vertAlign val="superscript"/>
        <sz val="11"/>
        <rFont val="Times New Roman"/>
        <family val="1"/>
      </rPr>
      <t>3</t>
    </r>
  </si>
  <si>
    <t>Traffic Enforcement Payment to Sheriff</t>
  </si>
  <si>
    <r>
      <t>4</t>
    </r>
    <r>
      <rPr>
        <sz val="11"/>
        <rFont val="Times New Roman"/>
        <family val="1"/>
      </rPr>
      <t xml:space="preserve">  Gas tax estimates are based on the Washington Dept of Transportation's estimate of statewide revenues.</t>
    </r>
  </si>
  <si>
    <r>
      <t>1</t>
    </r>
    <r>
      <rPr>
        <sz val="11"/>
        <rFont val="Times New Roman"/>
        <family val="1"/>
      </rPr>
      <t xml:space="preserve">   2009 Actuals are from the 14th month ARMS report.</t>
    </r>
  </si>
  <si>
    <r>
      <t xml:space="preserve">2  </t>
    </r>
    <r>
      <rPr>
        <sz val="11"/>
        <rFont val="Times New Roman"/>
        <family val="1"/>
      </rPr>
      <t xml:space="preserve"> 2010 Estimated and 2011 Estimated are based on updated revenue and expenditure data.</t>
    </r>
  </si>
  <si>
    <r>
      <t>Property Tax</t>
    </r>
    <r>
      <rPr>
        <vertAlign val="superscript"/>
        <sz val="11"/>
        <rFont val="Times New Roman"/>
        <family val="1"/>
      </rPr>
      <t>3</t>
    </r>
  </si>
  <si>
    <r>
      <t>Gas Tax</t>
    </r>
    <r>
      <rPr>
        <vertAlign val="superscript"/>
        <sz val="11"/>
        <rFont val="Times New Roman"/>
        <family val="1"/>
      </rPr>
      <t>4</t>
    </r>
  </si>
  <si>
    <r>
      <t>Reimbursable Fees for Service</t>
    </r>
    <r>
      <rPr>
        <vertAlign val="superscript"/>
        <sz val="11"/>
        <rFont val="Times New Roman"/>
        <family val="1"/>
      </rPr>
      <t>5</t>
    </r>
  </si>
  <si>
    <r>
      <t xml:space="preserve">3   </t>
    </r>
    <r>
      <rPr>
        <sz val="11"/>
        <rFont val="Times New Roman"/>
        <family val="1"/>
      </rPr>
      <t>The financial plan assumes a 1% Unincorporated King County levy growth rate, plus new construction. Property tax estimates based on the September 2010 OEFA forecast.</t>
    </r>
  </si>
  <si>
    <t>Road Services Division / 1030</t>
  </si>
  <si>
    <r>
      <t xml:space="preserve">    </t>
    </r>
    <r>
      <rPr>
        <sz val="11"/>
        <rFont val="Times New Roman"/>
        <family val="1"/>
      </rPr>
      <t>system (MPS) admin fees, right-of-way inspection fees, and regional stormwater decant fees.</t>
    </r>
  </si>
  <si>
    <r>
      <t>Sale of Assets</t>
    </r>
    <r>
      <rPr>
        <vertAlign val="superscript"/>
        <sz val="11"/>
        <rFont val="Times New Roman"/>
        <family val="1"/>
      </rPr>
      <t>6</t>
    </r>
  </si>
  <si>
    <r>
      <t>Other Revenues</t>
    </r>
    <r>
      <rPr>
        <vertAlign val="superscript"/>
        <sz val="11"/>
        <rFont val="Times New Roman"/>
        <family val="1"/>
      </rPr>
      <t>7</t>
    </r>
  </si>
  <si>
    <r>
      <t>Surface Water Utility Payment</t>
    </r>
    <r>
      <rPr>
        <vertAlign val="superscript"/>
        <sz val="11"/>
        <rFont val="Times New Roman"/>
        <family val="1"/>
      </rPr>
      <t>8</t>
    </r>
  </si>
  <si>
    <r>
      <t>DOT Mid-biennial Supplemental</t>
    </r>
    <r>
      <rPr>
        <vertAlign val="superscript"/>
        <sz val="11"/>
        <rFont val="Times New Roman"/>
        <family val="1"/>
      </rPr>
      <t>9</t>
    </r>
  </si>
  <si>
    <r>
      <t>Buy out Elk Run Golf Course Lease</t>
    </r>
    <r>
      <rPr>
        <vertAlign val="superscript"/>
        <sz val="11"/>
        <rFont val="Times New Roman"/>
        <family val="1"/>
      </rPr>
      <t>10</t>
    </r>
  </si>
  <si>
    <r>
      <t>Target Fund Balance</t>
    </r>
    <r>
      <rPr>
        <b/>
        <vertAlign val="superscript"/>
        <sz val="11"/>
        <rFont val="Times New Roman"/>
        <family val="1"/>
      </rPr>
      <t>11</t>
    </r>
  </si>
  <si>
    <r>
      <t xml:space="preserve">11  </t>
    </r>
    <r>
      <rPr>
        <sz val="11"/>
        <rFont val="Times New Roman"/>
        <family val="1"/>
      </rPr>
      <t>Target Fund Balance is equal to 1.5% of Total Revenues</t>
    </r>
  </si>
  <si>
    <r>
      <t xml:space="preserve">10  </t>
    </r>
    <r>
      <rPr>
        <sz val="11"/>
        <rFont val="Times New Roman"/>
        <family val="1"/>
      </rPr>
      <t>The sale of Summit Pit is contingent on the Road Services Division's purchase of the Elk GC lease. Offsetting revenue is found in the Sale of Assets revenue line.</t>
    </r>
  </si>
  <si>
    <r>
      <t xml:space="preserve">9  </t>
    </r>
    <r>
      <rPr>
        <sz val="11"/>
        <rFont val="Times New Roman"/>
        <family val="1"/>
      </rPr>
      <t>RSD faces financial challenges that necessitate significant reductions in staff and expenditures prior to the development of the 2012/2013 biennial budget.</t>
    </r>
  </si>
  <si>
    <r>
      <t>7</t>
    </r>
    <r>
      <rPr>
        <sz val="11"/>
        <rFont val="Times New Roman"/>
        <family val="1"/>
      </rPr>
      <t xml:space="preserve">  Other Revenues include all Road Fund revenues other than those identified in the financial plan.</t>
    </r>
  </si>
  <si>
    <r>
      <t xml:space="preserve">8  </t>
    </r>
    <r>
      <rPr>
        <sz val="11"/>
        <rFont val="Times New Roman"/>
        <family val="1"/>
      </rPr>
      <t>The 2011 estimated surface water utility payment is reduced due to annexations in Panther Lake and Juanita-Finn Hill-Kingsgate (-$0.3M), but increased due to the proposed SWM</t>
    </r>
  </si>
  <si>
    <t xml:space="preserve">   fee increase (+$0.9M). Adjustments to this account are included in the omnibus 2010-0425 and DOT mid-biennial supplemental expenditure lines. The total 2011 estimated </t>
  </si>
  <si>
    <t xml:space="preserve">   SWU payment is to be $4,148,544.</t>
  </si>
  <si>
    <r>
      <t xml:space="preserve">6   </t>
    </r>
    <r>
      <rPr>
        <sz val="11"/>
        <rFont val="Times New Roman"/>
        <family val="1"/>
      </rPr>
      <t>Sale of Assets includes $6M for the sale of the Covington Pit in 2010, and $4M from the sale of Summit Pit to buy out the Elk Run golf course.</t>
    </r>
  </si>
  <si>
    <t>Total Other Fund Transactions</t>
  </si>
  <si>
    <r>
      <t>5</t>
    </r>
    <r>
      <rPr>
        <sz val="11"/>
        <rFont val="Times New Roman"/>
        <family val="1"/>
      </rPr>
      <t xml:space="preserve">  Reimbursable fees for service include city contracts, expense/revenue identified in the division wide reimbursable org covering discretionary services, mitigation payment </t>
    </r>
  </si>
  <si>
    <t>2010/2011 Midbiennium Supplemental Proposed Financial Plan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</si>
</sst>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?_);_(@_)"/>
    <numFmt numFmtId="168" formatCode="&quot;$&quot;#,##0.0_);\(&quot;$&quot;#,##0.0\)"/>
    <numFmt numFmtId="169" formatCode="&quot;$&quot;#,##0.000_);\(&quot;$&quot;#,##0.000\)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/>
    </xf>
    <xf numFmtId="165" fontId="3" fillId="0" borderId="6" xfId="15" applyNumberFormat="1" applyFont="1" applyFill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7" xfId="0" applyFont="1" applyBorder="1" applyAlignment="1">
      <alignment/>
    </xf>
    <xf numFmtId="165" fontId="2" fillId="0" borderId="8" xfId="15" applyNumberFormat="1" applyFont="1" applyFill="1" applyBorder="1" applyAlignment="1">
      <alignment/>
    </xf>
    <xf numFmtId="165" fontId="3" fillId="0" borderId="4" xfId="15" applyNumberFormat="1" applyFont="1" applyFill="1" applyBorder="1" applyAlignment="1">
      <alignment/>
    </xf>
    <xf numFmtId="165" fontId="3" fillId="0" borderId="9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/>
    </xf>
    <xf numFmtId="165" fontId="3" fillId="0" borderId="10" xfId="15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6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165" fontId="2" fillId="0" borderId="5" xfId="15" applyNumberFormat="1" applyFont="1" applyFill="1" applyBorder="1" applyAlignment="1">
      <alignment/>
    </xf>
    <xf numFmtId="165" fontId="2" fillId="0" borderId="10" xfId="15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7" fontId="3" fillId="0" borderId="3" xfId="21" applyFont="1" applyBorder="1" applyAlignment="1">
      <alignment horizontal="left"/>
      <protection/>
    </xf>
    <xf numFmtId="0" fontId="3" fillId="0" borderId="0" xfId="0" applyFont="1" applyAlignment="1">
      <alignment wrapText="1"/>
    </xf>
    <xf numFmtId="5" fontId="2" fillId="0" borderId="1" xfId="17" applyNumberFormat="1" applyFont="1" applyBorder="1" applyAlignment="1">
      <alignment/>
    </xf>
    <xf numFmtId="5" fontId="2" fillId="0" borderId="2" xfId="17" applyNumberFormat="1" applyFont="1" applyFill="1" applyBorder="1" applyAlignment="1">
      <alignment/>
    </xf>
    <xf numFmtId="5" fontId="2" fillId="0" borderId="7" xfId="15" applyNumberFormat="1" applyFont="1" applyFill="1" applyBorder="1" applyAlignment="1">
      <alignment/>
    </xf>
    <xf numFmtId="5" fontId="2" fillId="0" borderId="8" xfId="15" applyNumberFormat="1" applyFont="1" applyFill="1" applyBorder="1" applyAlignment="1">
      <alignment/>
    </xf>
    <xf numFmtId="5" fontId="2" fillId="0" borderId="13" xfId="15" applyNumberFormat="1" applyFont="1" applyFill="1" applyBorder="1" applyAlignment="1">
      <alignment/>
    </xf>
    <xf numFmtId="5" fontId="2" fillId="0" borderId="14" xfId="15" applyNumberFormat="1" applyFont="1" applyFill="1" applyBorder="1" applyAlignment="1">
      <alignment/>
    </xf>
    <xf numFmtId="5" fontId="2" fillId="0" borderId="1" xfId="15" applyNumberFormat="1" applyFont="1" applyFill="1" applyBorder="1" applyAlignment="1">
      <alignment/>
    </xf>
    <xf numFmtId="5" fontId="2" fillId="0" borderId="2" xfId="15" applyNumberFormat="1" applyFont="1" applyFill="1" applyBorder="1" applyAlignment="1">
      <alignment/>
    </xf>
    <xf numFmtId="5" fontId="2" fillId="0" borderId="12" xfId="15" applyNumberFormat="1" applyFont="1" applyFill="1" applyBorder="1" applyAlignment="1">
      <alignment/>
    </xf>
    <xf numFmtId="5" fontId="2" fillId="0" borderId="1" xfId="17" applyNumberFormat="1" applyFont="1" applyFill="1" applyBorder="1" applyAlignment="1">
      <alignment/>
    </xf>
    <xf numFmtId="165" fontId="3" fillId="0" borderId="15" xfId="15" applyNumberFormat="1" applyFont="1" applyBorder="1" applyAlignment="1">
      <alignment/>
    </xf>
    <xf numFmtId="38" fontId="3" fillId="0" borderId="10" xfId="15" applyNumberFormat="1" applyFont="1" applyFill="1" applyBorder="1" applyAlignment="1">
      <alignment/>
    </xf>
    <xf numFmtId="38" fontId="3" fillId="0" borderId="6" xfId="15" applyNumberFormat="1" applyFont="1" applyFill="1" applyBorder="1" applyAlignment="1">
      <alignment/>
    </xf>
    <xf numFmtId="37" fontId="3" fillId="0" borderId="6" xfId="21" applyFont="1" applyBorder="1" applyAlignment="1">
      <alignment horizontal="left"/>
      <protection/>
    </xf>
    <xf numFmtId="5" fontId="3" fillId="0" borderId="0" xfId="0" applyNumberFormat="1" applyFont="1" applyAlignment="1">
      <alignment/>
    </xf>
    <xf numFmtId="37" fontId="5" fillId="0" borderId="0" xfId="21" applyFont="1" applyBorder="1" applyAlignment="1" quotePrefix="1">
      <alignment horizontal="left"/>
      <protection/>
    </xf>
    <xf numFmtId="37" fontId="5" fillId="0" borderId="0" xfId="21" applyFont="1" applyBorder="1" applyAlignment="1" quotePrefix="1">
      <alignment horizontal="left" vertical="top"/>
      <protection/>
    </xf>
    <xf numFmtId="37" fontId="5" fillId="0" borderId="0" xfId="21" applyFont="1" applyBorder="1" applyAlignment="1">
      <alignment horizontal="left" vertical="top"/>
      <protection/>
    </xf>
    <xf numFmtId="0" fontId="5" fillId="0" borderId="0" xfId="21" applyNumberFormat="1" applyFont="1" applyBorder="1" applyAlignment="1">
      <alignment horizontal="left" vertical="top"/>
      <protection/>
    </xf>
    <xf numFmtId="0" fontId="5" fillId="0" borderId="0" xfId="0" applyFont="1" applyAlignment="1" quotePrefix="1">
      <alignment horizontal="left"/>
    </xf>
    <xf numFmtId="5" fontId="2" fillId="2" borderId="1" xfId="15" applyNumberFormat="1" applyFont="1" applyFill="1" applyBorder="1" applyAlignment="1">
      <alignment/>
    </xf>
    <xf numFmtId="37" fontId="3" fillId="0" borderId="0" xfId="21" applyFont="1" applyBorder="1" applyAlignment="1">
      <alignment horizontal="left" vertical="top"/>
      <protection/>
    </xf>
    <xf numFmtId="165" fontId="2" fillId="0" borderId="7" xfId="15" applyNumberFormat="1" applyFont="1" applyFill="1" applyBorder="1" applyAlignment="1">
      <alignment/>
    </xf>
    <xf numFmtId="165" fontId="2" fillId="0" borderId="14" xfId="15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40.8515625" style="1" customWidth="1"/>
    <col min="2" max="2" width="14.7109375" style="1" bestFit="1" customWidth="1"/>
    <col min="3" max="3" width="15.140625" style="1" bestFit="1" customWidth="1"/>
    <col min="4" max="6" width="15.8515625" style="1" bestFit="1" customWidth="1"/>
    <col min="7" max="7" width="14.421875" style="1" customWidth="1"/>
    <col min="8" max="8" width="15.00390625" style="1" customWidth="1"/>
    <col min="9" max="9" width="9.140625" style="1" customWidth="1"/>
    <col min="10" max="10" width="11.8515625" style="1" bestFit="1" customWidth="1"/>
    <col min="11" max="11" width="24.8515625" style="1" customWidth="1"/>
    <col min="12" max="15" width="9.140625" style="1" customWidth="1"/>
    <col min="16" max="16" width="32.8515625" style="1" customWidth="1"/>
    <col min="17" max="16384" width="9.140625" style="1" customWidth="1"/>
  </cols>
  <sheetData>
    <row r="1" spans="1:8" ht="18.75">
      <c r="A1" s="59" t="s">
        <v>51</v>
      </c>
      <c r="B1" s="59"/>
      <c r="C1" s="59"/>
      <c r="D1" s="59"/>
      <c r="E1" s="59"/>
      <c r="F1" s="59"/>
      <c r="G1" s="59"/>
      <c r="H1" s="59"/>
    </row>
    <row r="2" spans="1:10" ht="18.75">
      <c r="A2" s="60" t="s">
        <v>33</v>
      </c>
      <c r="B2" s="60"/>
      <c r="C2" s="60"/>
      <c r="D2" s="60"/>
      <c r="E2" s="60"/>
      <c r="F2" s="60"/>
      <c r="G2" s="60"/>
      <c r="H2" s="60"/>
      <c r="I2" s="2"/>
      <c r="J2" s="2"/>
    </row>
    <row r="4" spans="1:8" ht="31.5" customHeight="1">
      <c r="A4" s="3"/>
      <c r="B4" s="4" t="s">
        <v>20</v>
      </c>
      <c r="C4" s="5" t="s">
        <v>12</v>
      </c>
      <c r="D4" s="5" t="s">
        <v>21</v>
      </c>
      <c r="E4" s="6" t="s">
        <v>22</v>
      </c>
      <c r="F4" s="5" t="s">
        <v>13</v>
      </c>
      <c r="G4" s="5" t="s">
        <v>23</v>
      </c>
      <c r="H4" s="4" t="s">
        <v>24</v>
      </c>
    </row>
    <row r="5" spans="1:10" ht="15">
      <c r="A5" s="16" t="s">
        <v>0</v>
      </c>
      <c r="B5" s="35">
        <v>-16785105</v>
      </c>
      <c r="C5" s="35">
        <v>3788885.9795680046</v>
      </c>
      <c r="D5" s="35">
        <f>B31</f>
        <v>-2952615</v>
      </c>
      <c r="E5" s="36">
        <f>D31</f>
        <v>2076997</v>
      </c>
      <c r="F5" s="35">
        <f>D5+E5</f>
        <v>-875618</v>
      </c>
      <c r="G5" s="35">
        <f>E31</f>
        <v>1751685.92</v>
      </c>
      <c r="H5" s="35">
        <f>G31</f>
        <v>5694327.691985695</v>
      </c>
      <c r="J5" s="49"/>
    </row>
    <row r="6" spans="1:8" ht="15">
      <c r="A6" s="7" t="s">
        <v>1</v>
      </c>
      <c r="B6" s="8"/>
      <c r="C6" s="8"/>
      <c r="D6" s="8"/>
      <c r="E6" s="9"/>
      <c r="F6" s="8"/>
      <c r="G6" s="45"/>
      <c r="H6" s="8"/>
    </row>
    <row r="7" spans="1:8" ht="15.75" customHeight="1">
      <c r="A7" s="48" t="s">
        <v>29</v>
      </c>
      <c r="B7" s="10">
        <v>82611795</v>
      </c>
      <c r="C7" s="11">
        <v>169147204</v>
      </c>
      <c r="D7" s="11">
        <v>81056394</v>
      </c>
      <c r="E7" s="12">
        <v>79806819</v>
      </c>
      <c r="F7" s="11">
        <f aca="true" t="shared" si="0" ref="F7:F12">D7+E7</f>
        <v>160863213</v>
      </c>
      <c r="G7" s="12">
        <v>74831908</v>
      </c>
      <c r="H7" s="11">
        <v>77963021.25378075</v>
      </c>
    </row>
    <row r="8" spans="1:8" ht="18">
      <c r="A8" s="48" t="s">
        <v>30</v>
      </c>
      <c r="B8" s="10">
        <v>14176595</v>
      </c>
      <c r="C8" s="11">
        <v>30385893</v>
      </c>
      <c r="D8" s="11">
        <v>13787151</v>
      </c>
      <c r="E8" s="12">
        <v>13889582</v>
      </c>
      <c r="F8" s="11">
        <f t="shared" si="0"/>
        <v>27676733</v>
      </c>
      <c r="G8" s="12">
        <v>14060993</v>
      </c>
      <c r="H8" s="11">
        <v>14250757.250896001</v>
      </c>
    </row>
    <row r="9" spans="1:10" ht="18">
      <c r="A9" s="48" t="s">
        <v>31</v>
      </c>
      <c r="B9" s="10">
        <v>15102463</v>
      </c>
      <c r="C9" s="11">
        <v>34329962</v>
      </c>
      <c r="D9" s="11">
        <v>18103193</v>
      </c>
      <c r="E9" s="12">
        <v>17950022</v>
      </c>
      <c r="F9" s="11">
        <f t="shared" si="0"/>
        <v>36053215</v>
      </c>
      <c r="G9" s="12">
        <v>17909514</v>
      </c>
      <c r="H9" s="11">
        <v>18350801.27191879</v>
      </c>
      <c r="J9" s="13"/>
    </row>
    <row r="10" spans="1:10" ht="18">
      <c r="A10" s="48" t="s">
        <v>35</v>
      </c>
      <c r="B10" s="10">
        <v>0</v>
      </c>
      <c r="C10" s="11">
        <v>10000000</v>
      </c>
      <c r="D10" s="11">
        <v>6000000</v>
      </c>
      <c r="E10" s="12">
        <v>0</v>
      </c>
      <c r="F10" s="11">
        <f t="shared" si="0"/>
        <v>6000000</v>
      </c>
      <c r="G10" s="12">
        <v>4000000</v>
      </c>
      <c r="H10" s="11">
        <v>0</v>
      </c>
      <c r="J10" s="14"/>
    </row>
    <row r="11" spans="1:10" ht="15">
      <c r="A11" s="48" t="s">
        <v>14</v>
      </c>
      <c r="B11" s="10">
        <v>8302506</v>
      </c>
      <c r="C11" s="11">
        <v>6911449</v>
      </c>
      <c r="D11" s="11">
        <v>4845525</v>
      </c>
      <c r="E11" s="12">
        <v>3078814</v>
      </c>
      <c r="F11" s="11">
        <f t="shared" si="0"/>
        <v>7924339</v>
      </c>
      <c r="G11" s="12">
        <v>1000000</v>
      </c>
      <c r="H11" s="11">
        <v>1000000</v>
      </c>
      <c r="J11" s="13"/>
    </row>
    <row r="12" spans="1:10" ht="18">
      <c r="A12" s="48" t="s">
        <v>36</v>
      </c>
      <c r="B12" s="10">
        <v>1986568</v>
      </c>
      <c r="C12" s="11">
        <v>4480003</v>
      </c>
      <c r="D12" s="11">
        <v>2222047</v>
      </c>
      <c r="E12" s="12">
        <v>2053790</v>
      </c>
      <c r="F12" s="11">
        <f t="shared" si="0"/>
        <v>4275837</v>
      </c>
      <c r="G12" s="12">
        <v>1152778</v>
      </c>
      <c r="H12" s="11">
        <v>1173247.7745185047</v>
      </c>
      <c r="J12" s="14"/>
    </row>
    <row r="13" spans="1:8" ht="6.75" customHeight="1">
      <c r="A13" s="23"/>
      <c r="C13" s="11"/>
      <c r="D13" s="11"/>
      <c r="E13" s="10"/>
      <c r="F13" s="11"/>
      <c r="G13" s="12"/>
      <c r="H13" s="11"/>
    </row>
    <row r="14" spans="1:8" ht="15">
      <c r="A14" s="16" t="s">
        <v>2</v>
      </c>
      <c r="B14" s="37">
        <f>SUM(B6:B12)</f>
        <v>122179927</v>
      </c>
      <c r="C14" s="38">
        <f>SUM(C6:C12)</f>
        <v>255254511</v>
      </c>
      <c r="D14" s="17">
        <f>SUM(D6:D12)</f>
        <v>126014310</v>
      </c>
      <c r="E14" s="38">
        <f>SUM(E6:E12)</f>
        <v>116779027</v>
      </c>
      <c r="F14" s="38">
        <f>E14+D14</f>
        <v>242793337</v>
      </c>
      <c r="G14" s="39">
        <f>SUM(G6:G12)</f>
        <v>112955193</v>
      </c>
      <c r="H14" s="38">
        <f>SUM(H6:H12)</f>
        <v>112737827.55111405</v>
      </c>
    </row>
    <row r="15" spans="1:10" ht="15">
      <c r="A15" s="7" t="s">
        <v>3</v>
      </c>
      <c r="B15" s="18"/>
      <c r="C15" s="18"/>
      <c r="D15" s="18"/>
      <c r="E15" s="19"/>
      <c r="F15" s="20">
        <f>E15+D15</f>
        <v>0</v>
      </c>
      <c r="G15" s="9"/>
      <c r="H15" s="21"/>
      <c r="J15" s="13"/>
    </row>
    <row r="16" spans="1:8" ht="15">
      <c r="A16" s="22" t="s">
        <v>15</v>
      </c>
      <c r="B16" s="11">
        <v>-75665030</v>
      </c>
      <c r="C16" s="11">
        <v>-164440242</v>
      </c>
      <c r="D16" s="11">
        <v>-81362813</v>
      </c>
      <c r="E16" s="10">
        <v>-83077429</v>
      </c>
      <c r="F16" s="11">
        <f aca="true" t="shared" si="1" ref="F16:F22">D16+E16</f>
        <v>-164440242</v>
      </c>
      <c r="G16" s="21">
        <v>-77767513.3414286</v>
      </c>
      <c r="H16" s="11">
        <v>-80175619.26167144</v>
      </c>
    </row>
    <row r="17" spans="1:8" ht="18">
      <c r="A17" s="22" t="s">
        <v>37</v>
      </c>
      <c r="B17" s="11">
        <v>-3607199</v>
      </c>
      <c r="C17" s="11">
        <v>-6946046</v>
      </c>
      <c r="D17" s="11">
        <v>-3473023</v>
      </c>
      <c r="E17" s="10">
        <v>-3473023</v>
      </c>
      <c r="F17" s="11">
        <f t="shared" si="1"/>
        <v>-6946046</v>
      </c>
      <c r="G17" s="11">
        <v>-4148544</v>
      </c>
      <c r="H17" s="11">
        <v>-4148544</v>
      </c>
    </row>
    <row r="18" spans="1:8" ht="15">
      <c r="A18" s="22" t="s">
        <v>25</v>
      </c>
      <c r="B18" s="11">
        <v>-5703249</v>
      </c>
      <c r="C18" s="11">
        <v>-8000000</v>
      </c>
      <c r="D18" s="11">
        <v>-4000000</v>
      </c>
      <c r="E18" s="10">
        <v>-4000000</v>
      </c>
      <c r="F18" s="11">
        <f t="shared" si="1"/>
        <v>-8000000</v>
      </c>
      <c r="G18" s="21">
        <v>-4000000</v>
      </c>
      <c r="H18" s="21">
        <v>-4000000</v>
      </c>
    </row>
    <row r="19" spans="1:8" ht="15">
      <c r="A19" s="22" t="s">
        <v>16</v>
      </c>
      <c r="B19" s="11">
        <v>-510759</v>
      </c>
      <c r="C19" s="11">
        <v>-1236737</v>
      </c>
      <c r="D19" s="11">
        <v>-609230</v>
      </c>
      <c r="E19" s="10">
        <v>-610052</v>
      </c>
      <c r="F19" s="11">
        <f t="shared" si="1"/>
        <v>-1219282</v>
      </c>
      <c r="G19" s="21">
        <v>-628354</v>
      </c>
      <c r="H19" s="21">
        <v>-647204</v>
      </c>
    </row>
    <row r="20" spans="1:8" ht="15">
      <c r="A20" s="22" t="s">
        <v>17</v>
      </c>
      <c r="B20" s="11">
        <v>0</v>
      </c>
      <c r="C20" s="11">
        <v>0</v>
      </c>
      <c r="D20" s="11">
        <v>-2085315</v>
      </c>
      <c r="E20" s="11">
        <v>0</v>
      </c>
      <c r="F20" s="11">
        <f t="shared" si="1"/>
        <v>-2085315</v>
      </c>
      <c r="G20" s="11">
        <v>0</v>
      </c>
      <c r="H20" s="11">
        <v>0</v>
      </c>
    </row>
    <row r="21" spans="1:8" ht="15">
      <c r="A21" s="23" t="s">
        <v>18</v>
      </c>
      <c r="B21" s="11">
        <v>0</v>
      </c>
      <c r="C21" s="11">
        <v>0</v>
      </c>
      <c r="D21" s="11">
        <v>2302203</v>
      </c>
      <c r="E21" s="10">
        <f>1152716-20</f>
        <v>1152696</v>
      </c>
      <c r="F21" s="11">
        <f t="shared" si="1"/>
        <v>3454899</v>
      </c>
      <c r="G21" s="21">
        <v>0</v>
      </c>
      <c r="H21" s="21">
        <v>0</v>
      </c>
    </row>
    <row r="22" spans="1:8" ht="18">
      <c r="A22" s="23" t="s">
        <v>38</v>
      </c>
      <c r="B22" s="11">
        <v>0</v>
      </c>
      <c r="C22" s="11">
        <v>0</v>
      </c>
      <c r="D22" s="47">
        <v>2779379</v>
      </c>
      <c r="E22" s="46">
        <v>4180516</v>
      </c>
      <c r="F22" s="11">
        <f t="shared" si="1"/>
        <v>6959895</v>
      </c>
      <c r="G22" s="21">
        <v>0</v>
      </c>
      <c r="H22" s="21">
        <v>0</v>
      </c>
    </row>
    <row r="23" spans="1:8" ht="6.75" customHeight="1">
      <c r="A23" s="23"/>
      <c r="B23" s="11"/>
      <c r="C23" s="11"/>
      <c r="D23" s="11"/>
      <c r="E23" s="10"/>
      <c r="F23" s="11"/>
      <c r="G23" s="21"/>
      <c r="H23" s="21"/>
    </row>
    <row r="24" spans="1:10" ht="15">
      <c r="A24" s="16" t="s">
        <v>4</v>
      </c>
      <c r="B24" s="17">
        <f>SUM(B16:B23)</f>
        <v>-85486237</v>
      </c>
      <c r="C24" s="38">
        <f aca="true" t="shared" si="2" ref="C24:H24">SUM(C16:C23)</f>
        <v>-180623025</v>
      </c>
      <c r="D24" s="38">
        <f t="shared" si="2"/>
        <v>-86448799</v>
      </c>
      <c r="E24" s="57">
        <f>SUM(E16:E23)</f>
        <v>-85827292</v>
      </c>
      <c r="F24" s="38">
        <f t="shared" si="2"/>
        <v>-172276091</v>
      </c>
      <c r="G24" s="58">
        <f>SUM(G16:G23)</f>
        <v>-86544411.3414286</v>
      </c>
      <c r="H24" s="38">
        <f t="shared" si="2"/>
        <v>-88971367.26167144</v>
      </c>
      <c r="J24" s="13"/>
    </row>
    <row r="25" spans="1:8" ht="15">
      <c r="A25" s="31" t="s">
        <v>5</v>
      </c>
      <c r="B25" s="55"/>
      <c r="C25" s="41">
        <f>-C24*0.01</f>
        <v>1806230.25</v>
      </c>
      <c r="D25" s="41">
        <v>864488</v>
      </c>
      <c r="E25" s="41">
        <v>858292.92</v>
      </c>
      <c r="F25" s="41">
        <v>1722780.92</v>
      </c>
      <c r="G25" s="42">
        <f>-G24*0.01</f>
        <v>865444.1134142859</v>
      </c>
      <c r="H25" s="42">
        <f>-H24*0.01</f>
        <v>889713.6726167144</v>
      </c>
    </row>
    <row r="26" spans="1:8" ht="15">
      <c r="A26" s="7" t="s">
        <v>6</v>
      </c>
      <c r="B26" s="20"/>
      <c r="C26" s="20"/>
      <c r="D26" s="20"/>
      <c r="E26" s="20"/>
      <c r="F26" s="20"/>
      <c r="G26" s="29"/>
      <c r="H26" s="30"/>
    </row>
    <row r="27" spans="1:8" ht="15">
      <c r="A27" s="33" t="s">
        <v>19</v>
      </c>
      <c r="B27" s="11">
        <v>-22861200</v>
      </c>
      <c r="C27" s="11">
        <v>-72397784</v>
      </c>
      <c r="D27" s="11">
        <v>-38789633</v>
      </c>
      <c r="E27" s="11">
        <v>-33608151</v>
      </c>
      <c r="F27" s="11">
        <f>D27+E27</f>
        <v>-72397784</v>
      </c>
      <c r="G27" s="21">
        <v>-23333584</v>
      </c>
      <c r="H27" s="21">
        <v>-24659434</v>
      </c>
    </row>
    <row r="28" spans="1:10" ht="18">
      <c r="A28" s="23" t="s">
        <v>38</v>
      </c>
      <c r="B28" s="11"/>
      <c r="C28" s="11"/>
      <c r="D28" s="11">
        <v>3389246</v>
      </c>
      <c r="E28" s="11">
        <v>1472812</v>
      </c>
      <c r="F28" s="11">
        <f>D28+E28</f>
        <v>4862058</v>
      </c>
      <c r="G28" s="21"/>
      <c r="H28" s="21"/>
      <c r="J28" s="13"/>
    </row>
    <row r="29" spans="1:8" ht="6.75" customHeight="1">
      <c r="A29" s="23"/>
      <c r="B29" s="11"/>
      <c r="C29" s="11"/>
      <c r="D29" s="11"/>
      <c r="E29" s="10"/>
      <c r="F29" s="11"/>
      <c r="G29" s="21"/>
      <c r="H29" s="21"/>
    </row>
    <row r="30" spans="1:8" ht="15">
      <c r="A30" s="16" t="s">
        <v>49</v>
      </c>
      <c r="B30" s="38">
        <f aca="true" t="shared" si="3" ref="B30:H30">SUM(B27:B28)</f>
        <v>-22861200</v>
      </c>
      <c r="C30" s="38">
        <f t="shared" si="3"/>
        <v>-72397784</v>
      </c>
      <c r="D30" s="38">
        <f t="shared" si="3"/>
        <v>-35400387</v>
      </c>
      <c r="E30" s="17">
        <f>SUM(E27:E28)</f>
        <v>-32135339</v>
      </c>
      <c r="F30" s="38">
        <f t="shared" si="3"/>
        <v>-67535726</v>
      </c>
      <c r="G30" s="40">
        <f t="shared" si="3"/>
        <v>-23333584</v>
      </c>
      <c r="H30" s="38">
        <f t="shared" si="3"/>
        <v>-24659434</v>
      </c>
    </row>
    <row r="31" spans="1:8" ht="15">
      <c r="A31" s="31" t="s">
        <v>7</v>
      </c>
      <c r="B31" s="41">
        <f aca="true" t="shared" si="4" ref="B31:H31">B5+B14+B24+B30+B25</f>
        <v>-2952615</v>
      </c>
      <c r="C31" s="41">
        <f t="shared" si="4"/>
        <v>7828818.229568005</v>
      </c>
      <c r="D31" s="41">
        <f t="shared" si="4"/>
        <v>2076997</v>
      </c>
      <c r="E31" s="41">
        <f t="shared" si="4"/>
        <v>1751685.92</v>
      </c>
      <c r="F31" s="43">
        <f t="shared" si="4"/>
        <v>3828682.92</v>
      </c>
      <c r="G31" s="41">
        <f>G5+G14+G24+G30+G25</f>
        <v>5694327.691985695</v>
      </c>
      <c r="H31" s="41">
        <f t="shared" si="4"/>
        <v>5691067.654045025</v>
      </c>
    </row>
    <row r="32" spans="1:8" ht="15">
      <c r="A32" s="7" t="s">
        <v>8</v>
      </c>
      <c r="B32" s="20"/>
      <c r="C32" s="20"/>
      <c r="D32" s="20"/>
      <c r="E32" s="20"/>
      <c r="F32" s="20"/>
      <c r="G32" s="29"/>
      <c r="H32" s="30"/>
    </row>
    <row r="33" spans="1:8" ht="18">
      <c r="A33" s="48" t="s">
        <v>39</v>
      </c>
      <c r="B33" s="11"/>
      <c r="C33" s="11">
        <v>-4000000</v>
      </c>
      <c r="D33" s="11"/>
      <c r="E33" s="11"/>
      <c r="F33" s="11"/>
      <c r="G33" s="11">
        <v>-4000000</v>
      </c>
      <c r="H33" s="11">
        <v>-4000000</v>
      </c>
    </row>
    <row r="34" spans="1:8" ht="6.75" customHeight="1">
      <c r="A34" s="23"/>
      <c r="B34" s="11"/>
      <c r="C34" s="11"/>
      <c r="D34" s="11"/>
      <c r="E34" s="10"/>
      <c r="F34" s="11"/>
      <c r="G34" s="21"/>
      <c r="H34" s="21"/>
    </row>
    <row r="35" spans="1:8" ht="15">
      <c r="A35" s="16" t="s">
        <v>9</v>
      </c>
      <c r="B35" s="38"/>
      <c r="C35" s="38">
        <f>SUM(C32:C33)</f>
        <v>-4000000</v>
      </c>
      <c r="D35" s="38"/>
      <c r="E35" s="38"/>
      <c r="F35" s="38"/>
      <c r="G35" s="40">
        <f>SUM(G32:G33)</f>
        <v>-4000000</v>
      </c>
      <c r="H35" s="38">
        <f>SUM(H32:H33)</f>
        <v>-4000000</v>
      </c>
    </row>
    <row r="36" spans="1:8" ht="15">
      <c r="A36" s="31" t="s">
        <v>10</v>
      </c>
      <c r="B36" s="44">
        <f aca="true" t="shared" si="5" ref="B36:H36">B35+B31</f>
        <v>-2952615</v>
      </c>
      <c r="C36" s="44">
        <f t="shared" si="5"/>
        <v>3828818.2295680046</v>
      </c>
      <c r="D36" s="44">
        <f>D35+D31</f>
        <v>2076997</v>
      </c>
      <c r="E36" s="44">
        <f>E35+E31</f>
        <v>1751685.92</v>
      </c>
      <c r="F36" s="44">
        <f t="shared" si="5"/>
        <v>3828682.92</v>
      </c>
      <c r="G36" s="36">
        <f>G35+G31</f>
        <v>1694327.6919856947</v>
      </c>
      <c r="H36" s="44">
        <f t="shared" si="5"/>
        <v>1691067.654045025</v>
      </c>
    </row>
    <row r="37" spans="1:8" ht="15">
      <c r="A37" s="22"/>
      <c r="B37" s="24"/>
      <c r="C37" s="24"/>
      <c r="D37" s="24"/>
      <c r="E37" s="24"/>
      <c r="F37" s="25"/>
      <c r="G37" s="24"/>
      <c r="H37" s="26"/>
    </row>
    <row r="38" spans="1:8" ht="17.25">
      <c r="A38" s="32" t="s">
        <v>40</v>
      </c>
      <c r="B38" s="44">
        <f aca="true" t="shared" si="6" ref="B38:H38">B14*0.015</f>
        <v>1832698.905</v>
      </c>
      <c r="C38" s="44">
        <f t="shared" si="6"/>
        <v>3828817.665</v>
      </c>
      <c r="D38" s="44">
        <f t="shared" si="6"/>
        <v>1890214.65</v>
      </c>
      <c r="E38" s="44">
        <f t="shared" si="6"/>
        <v>1751685.405</v>
      </c>
      <c r="F38" s="44">
        <f t="shared" si="6"/>
        <v>3641900.0549999997</v>
      </c>
      <c r="G38" s="36">
        <f t="shared" si="6"/>
        <v>1694327.895</v>
      </c>
      <c r="H38" s="44">
        <f t="shared" si="6"/>
        <v>1691067.4132667107</v>
      </c>
    </row>
    <row r="39" ht="15">
      <c r="E39" s="49"/>
    </row>
    <row r="40" spans="1:9" ht="15">
      <c r="A40" s="2" t="s">
        <v>11</v>
      </c>
      <c r="B40" s="15"/>
      <c r="C40" s="15"/>
      <c r="D40" s="15"/>
      <c r="E40" s="49"/>
      <c r="F40" s="49"/>
      <c r="G40" s="49"/>
      <c r="H40" s="49"/>
      <c r="I40" s="15"/>
    </row>
    <row r="41" spans="1:9" ht="18">
      <c r="A41" s="50" t="s">
        <v>27</v>
      </c>
      <c r="B41" s="15"/>
      <c r="C41" s="15"/>
      <c r="I41" s="15"/>
    </row>
    <row r="42" spans="1:9" ht="18">
      <c r="A42" s="51" t="s">
        <v>28</v>
      </c>
      <c r="B42" s="15"/>
      <c r="C42" s="15"/>
      <c r="I42" s="15"/>
    </row>
    <row r="43" spans="1:9" ht="18">
      <c r="A43" s="51" t="s">
        <v>32</v>
      </c>
      <c r="B43" s="15"/>
      <c r="C43" s="15"/>
      <c r="I43" s="15"/>
    </row>
    <row r="44" spans="1:9" ht="18">
      <c r="A44" s="52" t="s">
        <v>26</v>
      </c>
      <c r="B44" s="34"/>
      <c r="C44" s="34"/>
      <c r="I44" s="34"/>
    </row>
    <row r="45" spans="1:9" ht="18">
      <c r="A45" s="52" t="s">
        <v>50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52" t="s">
        <v>34</v>
      </c>
      <c r="B46" s="28"/>
      <c r="C46" s="28"/>
      <c r="D46" s="28"/>
      <c r="E46" s="28"/>
      <c r="F46" s="28"/>
      <c r="G46" s="28"/>
      <c r="H46" s="28"/>
      <c r="I46" s="28"/>
    </row>
    <row r="47" spans="1:9" ht="18">
      <c r="A47" s="52" t="s">
        <v>48</v>
      </c>
      <c r="B47" s="28"/>
      <c r="C47" s="28"/>
      <c r="D47" s="28"/>
      <c r="E47" s="28"/>
      <c r="F47" s="28"/>
      <c r="G47" s="28"/>
      <c r="H47" s="28"/>
      <c r="I47" s="28"/>
    </row>
    <row r="48" spans="1:9" ht="18">
      <c r="A48" s="52" t="s">
        <v>44</v>
      </c>
      <c r="B48" s="28"/>
      <c r="C48" s="28"/>
      <c r="D48" s="28"/>
      <c r="E48" s="28"/>
      <c r="F48" s="28"/>
      <c r="G48" s="28"/>
      <c r="H48" s="28"/>
      <c r="I48" s="28"/>
    </row>
    <row r="49" spans="1:9" ht="18">
      <c r="A49" s="52" t="s">
        <v>45</v>
      </c>
      <c r="B49" s="28"/>
      <c r="C49" s="28"/>
      <c r="D49" s="28"/>
      <c r="E49" s="28"/>
      <c r="F49" s="28"/>
      <c r="G49" s="28"/>
      <c r="H49" s="28"/>
      <c r="I49" s="28"/>
    </row>
    <row r="50" spans="1:9" ht="15">
      <c r="A50" s="56" t="s">
        <v>46</v>
      </c>
      <c r="B50" s="28"/>
      <c r="C50" s="28"/>
      <c r="D50" s="28"/>
      <c r="E50" s="28"/>
      <c r="F50" s="28"/>
      <c r="G50" s="28"/>
      <c r="H50" s="28"/>
      <c r="I50" s="28"/>
    </row>
    <row r="51" spans="1:9" ht="15">
      <c r="A51" s="56" t="s">
        <v>47</v>
      </c>
      <c r="B51" s="28"/>
      <c r="C51" s="28"/>
      <c r="D51" s="28"/>
      <c r="E51" s="28"/>
      <c r="F51" s="28"/>
      <c r="G51" s="28"/>
      <c r="H51" s="28"/>
      <c r="I51" s="28"/>
    </row>
    <row r="52" spans="1:9" ht="18">
      <c r="A52" s="53" t="s">
        <v>43</v>
      </c>
      <c r="B52" s="28"/>
      <c r="C52" s="28"/>
      <c r="D52" s="28"/>
      <c r="E52" s="28"/>
      <c r="F52" s="28"/>
      <c r="G52" s="28"/>
      <c r="H52" s="28"/>
      <c r="I52" s="28"/>
    </row>
    <row r="53" spans="1:9" ht="18">
      <c r="A53" s="53" t="s">
        <v>42</v>
      </c>
      <c r="B53" s="28"/>
      <c r="C53" s="28"/>
      <c r="D53" s="28"/>
      <c r="E53" s="28"/>
      <c r="F53" s="28"/>
      <c r="G53" s="28"/>
      <c r="H53" s="28"/>
      <c r="I53" s="28"/>
    </row>
    <row r="54" ht="18">
      <c r="A54" s="54" t="s">
        <v>41</v>
      </c>
    </row>
  </sheetData>
  <mergeCells count="2">
    <mergeCell ref="A1:H1"/>
    <mergeCell ref="A2:H2"/>
  </mergeCells>
  <printOptions horizontalCentered="1"/>
  <pageMargins left="0.41" right="0.4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</dc:creator>
  <cp:keywords/>
  <dc:description/>
  <cp:lastModifiedBy>Budget</cp:lastModifiedBy>
  <cp:lastPrinted>2010-10-15T16:39:26Z</cp:lastPrinted>
  <dcterms:created xsi:type="dcterms:W3CDTF">2010-10-06T19:11:58Z</dcterms:created>
  <dcterms:modified xsi:type="dcterms:W3CDTF">2010-10-15T16:43:02Z</dcterms:modified>
  <cp:category/>
  <cp:version/>
  <cp:contentType/>
  <cp:contentStatus/>
</cp:coreProperties>
</file>