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Imanisg</author>
    <author>Gary Imanishi</author>
  </authors>
  <commentList>
    <comment ref="D8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23022 from P2099B via P20000; 1512 from P28500 
</t>
        </r>
      </text>
    </comment>
    <comment ref="D12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to 16,489 P30000; 16489 P20000/P20021</t>
        </r>
      </text>
    </comment>
    <comment ref="D14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17,500 grant expired; 8,000 adjustment to amount funded by DOE</t>
        </r>
      </text>
    </comment>
    <comment ref="D15" authorId="1">
      <text>
        <r>
          <rPr>
            <b/>
            <sz val="9"/>
            <rFont val="Tahoma"/>
            <family val="0"/>
          </rPr>
          <t xml:space="preserve">Gary Imanishi:
1,578 DISPPROP FROM 2B1395; 
6413 DISAPPROPRIAT 0A1786; </t>
        </r>
        <r>
          <rPr>
            <sz val="9"/>
            <rFont val="Tahoma"/>
            <family val="0"/>
          </rPr>
          <t>+1817 FROM p28500, MOVE TO p20800; move 16489 (from 0A1787) to P20021 (via P20000);  move 9922 (from P28340) to P20300 via P20000; 23,022 moved to (24000/0A1826); 53608 to (P26000/0Z1795); -114,281 from P20000 net reduction from underexpenditures from Fairwood Emerg Projects</t>
        </r>
      </text>
    </comment>
    <comment ref="D17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move to P28310</t>
        </r>
      </text>
    </comment>
    <comment ref="D18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moved from 0C1795</t>
        </r>
      </text>
    </comment>
    <comment ref="D20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1/2 to P30000; 1/2 to P20300 (hazard dam and lakes) via P20000</t>
        </r>
      </text>
    </comment>
    <comment ref="D21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to P28000</t>
        </r>
      </text>
    </comment>
    <comment ref="D22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move to P28000</t>
        </r>
      </text>
    </comment>
    <comment ref="D23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from  0A1798 and 0F1095
</t>
        </r>
      </text>
    </comment>
    <comment ref="D27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1512 moved to P24000 for P24024</t>
        </r>
      </text>
    </comment>
    <comment ref="D28" authorId="1">
      <text>
        <r>
          <rPr>
            <b/>
            <sz val="9"/>
            <rFont val="Tahoma"/>
            <family val="0"/>
          </rPr>
          <t>Gary Imanishi:</t>
        </r>
        <r>
          <rPr>
            <sz val="9"/>
            <rFont val="Tahoma"/>
            <family val="0"/>
          </rPr>
          <t xml:space="preserve">
Did you overcollect from KCD?  Why should this be added to project?
</t>
        </r>
      </text>
    </comment>
  </commentList>
</comments>
</file>

<file path=xl/sharedStrings.xml><?xml version="1.0" encoding="utf-8"?>
<sst xmlns="http://schemas.openxmlformats.org/spreadsheetml/2006/main" count="68" uniqueCount="66">
  <si>
    <t xml:space="preserve"> </t>
  </si>
  <si>
    <t>Fund</t>
  </si>
  <si>
    <t>Project</t>
  </si>
  <si>
    <t>Description</t>
  </si>
  <si>
    <t>P25000</t>
  </si>
  <si>
    <t>P28000</t>
  </si>
  <si>
    <t>D12802</t>
  </si>
  <si>
    <t xml:space="preserve">      Total Fund 3292</t>
  </si>
  <si>
    <t xml:space="preserve">               Total Fund 3522</t>
  </si>
  <si>
    <t>0F1095</t>
  </si>
  <si>
    <t>WRIA9 ECOSYSTEM RESTORATN</t>
  </si>
  <si>
    <t>0A1798</t>
  </si>
  <si>
    <t>P20000</t>
  </si>
  <si>
    <t>SMALL HABITAT RESTORATION</t>
  </si>
  <si>
    <t>D03522</t>
  </si>
  <si>
    <t>OS NONBOND COUNTY DEFAULT</t>
  </si>
  <si>
    <t>352338</t>
  </si>
  <si>
    <t>FOREST AND SHORELINE INIT</t>
  </si>
  <si>
    <t>352347</t>
  </si>
  <si>
    <t xml:space="preserve">CEDAR HCP GRANT #2       </t>
  </si>
  <si>
    <t>P24000</t>
  </si>
  <si>
    <t>3292/SWM CIP Non Bond Subfund</t>
  </si>
  <si>
    <t xml:space="preserve">                     GRAND TOTAL</t>
  </si>
  <si>
    <t>3522/OS KC Non Bond Fund Subfund</t>
  </si>
  <si>
    <t>Grand</t>
  </si>
  <si>
    <t>Total</t>
  </si>
  <si>
    <t>Attachment C. Surface Water Management Capital Improvement Program</t>
  </si>
  <si>
    <t>352401</t>
  </si>
  <si>
    <t>BEAR CREEK BASIN</t>
  </si>
  <si>
    <t>P23000</t>
  </si>
  <si>
    <t>WRIA 7 ECOSYSTM RESTORATN</t>
  </si>
  <si>
    <t>WRIA8 ECOSYSTEM RESTORATN</t>
  </si>
  <si>
    <t>P26000</t>
  </si>
  <si>
    <t>WRIA 10 MASTER</t>
  </si>
  <si>
    <t>P27000</t>
  </si>
  <si>
    <t>VASHON ECOSYSTEM RESTORATION</t>
  </si>
  <si>
    <t>0A1787</t>
  </si>
  <si>
    <t>FUND 329 CONTINGENCY</t>
  </si>
  <si>
    <t>0A1790</t>
  </si>
  <si>
    <t>NATIVE PLANT/LWD HOLD PGM</t>
  </si>
  <si>
    <t>P29010</t>
  </si>
  <si>
    <t>ENUMCLAW BIOGAS PROJECT</t>
  </si>
  <si>
    <t>PUBLIC SAFETY/PROPERTY</t>
  </si>
  <si>
    <t>0A1806</t>
  </si>
  <si>
    <t>RURAL COMM PRTNRSHP GRANT</t>
  </si>
  <si>
    <t>0C1795</t>
  </si>
  <si>
    <t>AG COST SHARE-RDP</t>
  </si>
  <si>
    <t>P28310</t>
  </si>
  <si>
    <t>STEWSHP WTR QUAL COST SHR</t>
  </si>
  <si>
    <t>P28320</t>
  </si>
  <si>
    <t>RURAL COMM PARTNR GRANTS</t>
  </si>
  <si>
    <t>P28340</t>
  </si>
  <si>
    <t>CIP PLANNING &amp; TRACKING</t>
  </si>
  <si>
    <t>RURAL SHRP</t>
  </si>
  <si>
    <t>URBAN SHRP</t>
  </si>
  <si>
    <t>0C1645</t>
  </si>
  <si>
    <t>DUWAMISH/HAMM CR HABITAT</t>
  </si>
  <si>
    <t>SWM CIP NONBOND DEFAULT</t>
  </si>
  <si>
    <t>P28500</t>
  </si>
  <si>
    <t>GEN ECOSYSTM FEASIB-MSTR</t>
  </si>
  <si>
    <t>ISS CRK AQUA/RIPAR REST</t>
  </si>
  <si>
    <t>P30000</t>
  </si>
  <si>
    <t xml:space="preserve">ECO RESTORE &amp; PROTECT </t>
  </si>
  <si>
    <t>Support to Other Agencies (86313F &amp; 86321F)</t>
  </si>
  <si>
    <t>P29100</t>
  </si>
  <si>
    <t>0A0108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</si>
</sst>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#,##0.0"/>
  </numFmts>
  <fonts count="4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42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3" fillId="0" borderId="10" xfId="42" applyNumberFormat="1" applyFont="1" applyFill="1" applyBorder="1" applyAlignment="1" quotePrefix="1">
      <alignment horizontal="center" wrapText="1"/>
    </xf>
    <xf numFmtId="0" fontId="5" fillId="0" borderId="0" xfId="5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10" xfId="0" applyFont="1" applyBorder="1" applyAlignment="1">
      <alignment/>
    </xf>
    <xf numFmtId="0" fontId="4" fillId="0" borderId="0" xfId="57" applyFont="1" applyFill="1" applyBorder="1" applyAlignment="1">
      <alignment/>
      <protection/>
    </xf>
    <xf numFmtId="6" fontId="0" fillId="0" borderId="11" xfId="0" applyNumberFormat="1" applyFont="1" applyFill="1" applyBorder="1" applyAlignment="1">
      <alignment/>
    </xf>
    <xf numFmtId="37" fontId="4" fillId="0" borderId="10" xfId="44" applyNumberFormat="1" applyFont="1" applyFill="1" applyBorder="1" applyAlignment="1">
      <alignment horizontal="right"/>
    </xf>
    <xf numFmtId="37" fontId="4" fillId="0" borderId="12" xfId="44" applyNumberFormat="1" applyFont="1" applyFill="1" applyBorder="1" applyAlignment="1">
      <alignment horizontal="right"/>
    </xf>
    <xf numFmtId="37" fontId="4" fillId="0" borderId="13" xfId="44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7" fillId="0" borderId="0" xfId="58" applyFont="1" applyFill="1" applyBorder="1" applyAlignment="1">
      <alignment wrapText="1"/>
      <protection/>
    </xf>
    <xf numFmtId="0" fontId="4" fillId="0" borderId="0" xfId="58" applyFont="1" applyFill="1" applyBorder="1" applyAlignment="1">
      <alignment wrapText="1"/>
      <protection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4" fillId="0" borderId="0" xfId="58" applyNumberFormat="1" applyFont="1" applyFill="1" applyBorder="1" applyAlignment="1">
      <alignment horizontal="right" wrapText="1"/>
      <protection/>
    </xf>
    <xf numFmtId="0" fontId="5" fillId="0" borderId="0" xfId="58" applyFont="1" applyFill="1" applyBorder="1" applyAlignment="1">
      <alignment horizontal="right" wrapText="1"/>
      <protection/>
    </xf>
    <xf numFmtId="0" fontId="4" fillId="0" borderId="0" xfId="57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10" xfId="42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64" fontId="2" fillId="0" borderId="15" xfId="42" applyNumberFormat="1" applyFont="1" applyFill="1" applyBorder="1" applyAlignment="1">
      <alignment/>
    </xf>
    <xf numFmtId="164" fontId="2" fillId="0" borderId="16" xfId="42" applyNumberFormat="1" applyFont="1" applyFill="1" applyBorder="1" applyAlignment="1">
      <alignment/>
    </xf>
    <xf numFmtId="164" fontId="2" fillId="0" borderId="17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6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6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5" fontId="0" fillId="0" borderId="21" xfId="0" applyNumberFormat="1" applyFont="1" applyFill="1" applyBorder="1" applyAlignment="1">
      <alignment horizontal="right" wrapText="1"/>
    </xf>
    <xf numFmtId="6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7" fontId="4" fillId="0" borderId="24" xfId="44" applyNumberFormat="1" applyFont="1" applyFill="1" applyBorder="1" applyAlignment="1">
      <alignment horizontal="right"/>
    </xf>
    <xf numFmtId="0" fontId="4" fillId="0" borderId="25" xfId="58" applyFont="1" applyFill="1" applyBorder="1" applyAlignment="1">
      <alignment wrapText="1"/>
      <protection/>
    </xf>
    <xf numFmtId="0" fontId="4" fillId="0" borderId="26" xfId="58" applyFont="1" applyFill="1" applyBorder="1" applyAlignment="1">
      <alignment wrapText="1"/>
      <protection/>
    </xf>
    <xf numFmtId="166" fontId="0" fillId="0" borderId="26" xfId="58" applyNumberFormat="1" applyFont="1" applyFill="1" applyBorder="1" applyAlignment="1">
      <alignment horizontal="right" wrapText="1"/>
      <protection/>
    </xf>
    <xf numFmtId="0" fontId="4" fillId="0" borderId="27" xfId="58" applyFont="1" applyFill="1" applyBorder="1" applyAlignment="1">
      <alignment wrapText="1"/>
      <protection/>
    </xf>
    <xf numFmtId="0" fontId="4" fillId="0" borderId="28" xfId="58" applyFont="1" applyFill="1" applyBorder="1" applyAlignment="1">
      <alignment wrapText="1"/>
      <protection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wrapText="1"/>
    </xf>
    <xf numFmtId="164" fontId="2" fillId="0" borderId="29" xfId="42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165" fontId="0" fillId="33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164" fontId="0" fillId="0" borderId="0" xfId="0" applyNumberFormat="1" applyFill="1" applyAlignment="1">
      <alignment/>
    </xf>
    <xf numFmtId="6" fontId="0" fillId="0" borderId="1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5" fontId="0" fillId="33" borderId="10" xfId="0" applyNumberFormat="1" applyFont="1" applyFill="1" applyBorder="1" applyAlignment="1">
      <alignment horizontal="right" wrapText="1"/>
    </xf>
    <xf numFmtId="37" fontId="0" fillId="33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34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5" fillId="0" borderId="0" xfId="59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292" xfId="57"/>
    <cellStyle name="Normal_LapsedProjects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Layout" workbookViewId="0" topLeftCell="A1">
      <selection activeCell="E1" sqref="E1"/>
    </sheetView>
  </sheetViews>
  <sheetFormatPr defaultColWidth="9.140625" defaultRowHeight="12.75"/>
  <cols>
    <col min="1" max="1" width="7.140625" style="29" customWidth="1"/>
    <col min="2" max="2" width="7.8515625" style="0" customWidth="1"/>
    <col min="3" max="3" width="42.140625" style="0" customWidth="1"/>
    <col min="4" max="4" width="12.140625" style="0" customWidth="1"/>
    <col min="5" max="5" width="6.57421875" style="0" customWidth="1"/>
    <col min="6" max="6" width="7.57421875" style="0" customWidth="1"/>
    <col min="7" max="7" width="7.421875" style="0" customWidth="1"/>
    <col min="8" max="9" width="7.28125" style="0" customWidth="1"/>
    <col min="10" max="10" width="13.00390625" style="0" customWidth="1"/>
  </cols>
  <sheetData>
    <row r="1" spans="1:10" ht="12.75">
      <c r="A1" s="32" t="s">
        <v>26</v>
      </c>
      <c r="B1" s="1"/>
      <c r="C1" s="2"/>
      <c r="D1" s="3"/>
      <c r="E1" s="3"/>
      <c r="F1" s="3"/>
      <c r="G1" s="3"/>
      <c r="H1" s="3"/>
      <c r="I1" s="3"/>
      <c r="J1" s="3"/>
    </row>
    <row r="2" spans="1:10" ht="12.75">
      <c r="A2" s="28"/>
      <c r="B2" s="1"/>
      <c r="C2" s="2"/>
      <c r="D2" s="3"/>
      <c r="E2" s="3"/>
      <c r="F2" s="3"/>
      <c r="G2" s="3"/>
      <c r="H2" s="3"/>
      <c r="I2" s="3"/>
      <c r="J2" s="3"/>
    </row>
    <row r="3" spans="1:10" ht="12.75">
      <c r="A3" s="4" t="s">
        <v>0</v>
      </c>
      <c r="B3" s="1"/>
      <c r="C3" s="12"/>
      <c r="D3" s="13"/>
      <c r="E3" s="13"/>
      <c r="F3" s="13"/>
      <c r="G3" s="13"/>
      <c r="H3" s="13"/>
      <c r="I3" s="13"/>
      <c r="J3" s="5" t="s">
        <v>24</v>
      </c>
    </row>
    <row r="4" spans="1:10" ht="15">
      <c r="A4" s="6" t="s">
        <v>1</v>
      </c>
      <c r="B4" s="7" t="s">
        <v>2</v>
      </c>
      <c r="C4" s="8" t="s">
        <v>3</v>
      </c>
      <c r="D4" s="9">
        <v>2010</v>
      </c>
      <c r="E4" s="9">
        <v>2011</v>
      </c>
      <c r="F4" s="9">
        <v>2012</v>
      </c>
      <c r="G4" s="9">
        <v>2013</v>
      </c>
      <c r="H4" s="9">
        <v>2014</v>
      </c>
      <c r="I4" s="9">
        <v>2015</v>
      </c>
      <c r="J4" s="33" t="s">
        <v>25</v>
      </c>
    </row>
    <row r="5" spans="1:10" ht="12.75">
      <c r="A5" s="75" t="s">
        <v>21</v>
      </c>
      <c r="B5" s="75"/>
      <c r="C5" s="75"/>
      <c r="D5" s="14"/>
      <c r="E5" s="14"/>
      <c r="F5" s="14"/>
      <c r="G5" s="20"/>
      <c r="H5" s="14"/>
      <c r="I5" s="14"/>
      <c r="J5" s="17">
        <f aca="true" t="shared" si="0" ref="J5:J29">SUM(D5:I5)</f>
        <v>0</v>
      </c>
    </row>
    <row r="6" spans="1:10" ht="12.75">
      <c r="A6" s="61"/>
      <c r="B6" s="61"/>
      <c r="C6" s="61"/>
      <c r="D6" s="14"/>
      <c r="E6" s="14"/>
      <c r="F6" s="14"/>
      <c r="G6" s="20"/>
      <c r="H6" s="14"/>
      <c r="I6" s="14"/>
      <c r="J6" s="17"/>
    </row>
    <row r="7" spans="1:10" s="2" customFormat="1" ht="12.75">
      <c r="A7" s="10"/>
      <c r="B7" s="64" t="s">
        <v>29</v>
      </c>
      <c r="C7" s="65" t="s">
        <v>30</v>
      </c>
      <c r="D7" s="71">
        <v>-3700000</v>
      </c>
      <c r="E7" s="68"/>
      <c r="F7" s="16"/>
      <c r="G7" s="37"/>
      <c r="H7" s="38"/>
      <c r="I7" s="38"/>
      <c r="J7" s="17">
        <f t="shared" si="0"/>
        <v>-3700000</v>
      </c>
    </row>
    <row r="8" spans="1:10" s="2" customFormat="1" ht="12.75">
      <c r="A8" s="10"/>
      <c r="B8" s="62" t="s">
        <v>20</v>
      </c>
      <c r="C8" s="66" t="s">
        <v>31</v>
      </c>
      <c r="D8" s="71">
        <f>-1332+23022+1512</f>
        <v>23202</v>
      </c>
      <c r="E8" s="68"/>
      <c r="F8" s="16"/>
      <c r="G8" s="37"/>
      <c r="H8" s="38"/>
      <c r="I8" s="38"/>
      <c r="J8" s="17">
        <f t="shared" si="0"/>
        <v>23202</v>
      </c>
    </row>
    <row r="9" spans="1:10" s="2" customFormat="1" ht="12.75">
      <c r="A9" s="10"/>
      <c r="B9" s="64" t="s">
        <v>4</v>
      </c>
      <c r="C9" s="65" t="s">
        <v>10</v>
      </c>
      <c r="D9" s="71">
        <v>-2500000</v>
      </c>
      <c r="E9" s="68"/>
      <c r="F9" s="16"/>
      <c r="G9" s="37"/>
      <c r="H9" s="38"/>
      <c r="I9" s="38"/>
      <c r="J9" s="17">
        <f t="shared" si="0"/>
        <v>-2500000</v>
      </c>
    </row>
    <row r="10" spans="1:10" s="2" customFormat="1" ht="12.75">
      <c r="A10" s="10"/>
      <c r="B10" s="64" t="s">
        <v>32</v>
      </c>
      <c r="C10" s="65" t="s">
        <v>33</v>
      </c>
      <c r="D10" s="72">
        <v>63531</v>
      </c>
      <c r="E10" s="68"/>
      <c r="F10" s="16"/>
      <c r="G10" s="37"/>
      <c r="H10" s="38"/>
      <c r="I10" s="38"/>
      <c r="J10" s="17">
        <f t="shared" si="0"/>
        <v>63531</v>
      </c>
    </row>
    <row r="11" spans="1:10" s="2" customFormat="1" ht="12.75">
      <c r="A11" s="10"/>
      <c r="B11" s="64" t="s">
        <v>34</v>
      </c>
      <c r="C11" s="65" t="s">
        <v>35</v>
      </c>
      <c r="D11" s="71">
        <v>-1300000</v>
      </c>
      <c r="E11" s="68"/>
      <c r="F11" s="16"/>
      <c r="G11" s="37"/>
      <c r="H11" s="38"/>
      <c r="I11" s="38"/>
      <c r="J11" s="17">
        <f t="shared" si="0"/>
        <v>-1300000</v>
      </c>
    </row>
    <row r="12" spans="1:10" s="2" customFormat="1" ht="12.75">
      <c r="A12" s="10"/>
      <c r="B12" s="64" t="s">
        <v>36</v>
      </c>
      <c r="C12" s="65" t="s">
        <v>37</v>
      </c>
      <c r="D12" s="73">
        <v>-32978</v>
      </c>
      <c r="E12" s="68"/>
      <c r="F12" s="16"/>
      <c r="G12" s="37"/>
      <c r="H12" s="38"/>
      <c r="I12" s="38"/>
      <c r="J12" s="17">
        <f t="shared" si="0"/>
        <v>-32978</v>
      </c>
    </row>
    <row r="13" spans="1:10" s="2" customFormat="1" ht="12.75">
      <c r="A13" s="10"/>
      <c r="B13" s="64" t="s">
        <v>38</v>
      </c>
      <c r="C13" s="65" t="s">
        <v>39</v>
      </c>
      <c r="D13" s="71">
        <v>-26497</v>
      </c>
      <c r="E13" s="68"/>
      <c r="F13" s="16"/>
      <c r="G13" s="37"/>
      <c r="H13" s="38"/>
      <c r="I13" s="38"/>
      <c r="J13" s="17">
        <f t="shared" si="0"/>
        <v>-26497</v>
      </c>
    </row>
    <row r="14" spans="1:10" s="2" customFormat="1" ht="12.75">
      <c r="A14" s="10"/>
      <c r="B14" s="64" t="s">
        <v>40</v>
      </c>
      <c r="C14" s="65" t="s">
        <v>41</v>
      </c>
      <c r="D14" s="71">
        <f>-17500-8000</f>
        <v>-25500</v>
      </c>
      <c r="E14" s="68"/>
      <c r="F14" s="16"/>
      <c r="G14" s="37"/>
      <c r="H14" s="38"/>
      <c r="I14" s="38"/>
      <c r="J14" s="17">
        <f t="shared" si="0"/>
        <v>-25500</v>
      </c>
    </row>
    <row r="15" spans="1:10" s="2" customFormat="1" ht="12.75">
      <c r="A15" s="10"/>
      <c r="B15" s="62" t="s">
        <v>12</v>
      </c>
      <c r="C15" s="66" t="s">
        <v>42</v>
      </c>
      <c r="D15" s="73">
        <f>-1578-6413+1817+9922-23022-53608+16489-114281</f>
        <v>-170674</v>
      </c>
      <c r="E15" s="68"/>
      <c r="F15" s="16"/>
      <c r="G15" s="37"/>
      <c r="H15" s="38"/>
      <c r="I15" s="38"/>
      <c r="J15" s="17">
        <f t="shared" si="0"/>
        <v>-170674</v>
      </c>
    </row>
    <row r="16" spans="1:10" s="2" customFormat="1" ht="12.75">
      <c r="A16" s="10"/>
      <c r="B16" s="64" t="s">
        <v>43</v>
      </c>
      <c r="C16" s="66" t="s">
        <v>44</v>
      </c>
      <c r="D16" s="71">
        <v>-40498</v>
      </c>
      <c r="E16" s="68"/>
      <c r="F16" s="16"/>
      <c r="G16" s="37"/>
      <c r="H16" s="38"/>
      <c r="I16" s="38"/>
      <c r="J16" s="17">
        <f t="shared" si="0"/>
        <v>-40498</v>
      </c>
    </row>
    <row r="17" spans="1:10" s="2" customFormat="1" ht="12.75">
      <c r="A17" s="10"/>
      <c r="B17" s="64" t="s">
        <v>45</v>
      </c>
      <c r="C17" s="65" t="s">
        <v>46</v>
      </c>
      <c r="D17" s="71">
        <v>-2594</v>
      </c>
      <c r="E17" s="68"/>
      <c r="F17" s="16"/>
      <c r="G17" s="37"/>
      <c r="H17" s="38"/>
      <c r="I17" s="38"/>
      <c r="J17" s="17">
        <f t="shared" si="0"/>
        <v>-2594</v>
      </c>
    </row>
    <row r="18" spans="1:10" s="2" customFormat="1" ht="12.75">
      <c r="A18" s="10"/>
      <c r="B18" s="64" t="s">
        <v>47</v>
      </c>
      <c r="C18" s="65" t="s">
        <v>48</v>
      </c>
      <c r="D18" s="71">
        <v>2594</v>
      </c>
      <c r="E18" s="68"/>
      <c r="F18" s="16"/>
      <c r="G18" s="37"/>
      <c r="H18" s="38"/>
      <c r="I18" s="38"/>
      <c r="J18" s="17">
        <f t="shared" si="0"/>
        <v>2594</v>
      </c>
    </row>
    <row r="19" spans="1:10" s="2" customFormat="1" ht="12.75">
      <c r="A19" s="10"/>
      <c r="B19" s="64" t="s">
        <v>49</v>
      </c>
      <c r="C19" s="65" t="s">
        <v>50</v>
      </c>
      <c r="D19" s="71">
        <v>-1929</v>
      </c>
      <c r="E19" s="68"/>
      <c r="F19" s="16"/>
      <c r="G19" s="37"/>
      <c r="H19" s="38"/>
      <c r="I19" s="38"/>
      <c r="J19" s="17">
        <f t="shared" si="0"/>
        <v>-1929</v>
      </c>
    </row>
    <row r="20" spans="1:10" s="2" customFormat="1" ht="12.75">
      <c r="A20" s="10"/>
      <c r="B20" s="64" t="s">
        <v>51</v>
      </c>
      <c r="C20" s="65" t="s">
        <v>52</v>
      </c>
      <c r="D20" s="71">
        <v>-19845</v>
      </c>
      <c r="E20" s="68"/>
      <c r="F20" s="16"/>
      <c r="G20" s="37"/>
      <c r="H20" s="38"/>
      <c r="I20" s="38"/>
      <c r="J20" s="17">
        <f t="shared" si="0"/>
        <v>-19845</v>
      </c>
    </row>
    <row r="21" spans="1:10" s="2" customFormat="1" ht="12.75">
      <c r="A21" s="10"/>
      <c r="B21" s="64" t="s">
        <v>11</v>
      </c>
      <c r="C21" s="65" t="s">
        <v>53</v>
      </c>
      <c r="D21" s="71">
        <v>-2619</v>
      </c>
      <c r="E21" s="68"/>
      <c r="F21" s="16"/>
      <c r="G21" s="37"/>
      <c r="H21" s="38"/>
      <c r="I21" s="38"/>
      <c r="J21" s="17">
        <f t="shared" si="0"/>
        <v>-2619</v>
      </c>
    </row>
    <row r="22" spans="1:10" s="2" customFormat="1" ht="12.75">
      <c r="A22" s="10"/>
      <c r="B22" s="64" t="s">
        <v>9</v>
      </c>
      <c r="C22" s="65" t="s">
        <v>54</v>
      </c>
      <c r="D22" s="71">
        <v>-11164</v>
      </c>
      <c r="E22" s="68"/>
      <c r="F22" s="16"/>
      <c r="G22" s="37"/>
      <c r="H22" s="38"/>
      <c r="I22" s="38"/>
      <c r="J22" s="17">
        <f t="shared" si="0"/>
        <v>-11164</v>
      </c>
    </row>
    <row r="23" spans="1:10" s="2" customFormat="1" ht="12.75">
      <c r="A23" s="10"/>
      <c r="B23" s="64" t="s">
        <v>5</v>
      </c>
      <c r="C23" s="65" t="s">
        <v>13</v>
      </c>
      <c r="D23" s="71">
        <v>13783</v>
      </c>
      <c r="E23" s="68"/>
      <c r="F23" s="16"/>
      <c r="G23" s="37"/>
      <c r="H23" s="38"/>
      <c r="I23" s="38"/>
      <c r="J23" s="17">
        <f t="shared" si="0"/>
        <v>13783</v>
      </c>
    </row>
    <row r="24" spans="1:10" s="2" customFormat="1" ht="12.75">
      <c r="A24" s="10"/>
      <c r="B24" s="64" t="s">
        <v>55</v>
      </c>
      <c r="C24" s="65" t="s">
        <v>56</v>
      </c>
      <c r="D24" s="71">
        <v>603</v>
      </c>
      <c r="E24" s="68"/>
      <c r="F24" s="16"/>
      <c r="G24" s="37"/>
      <c r="H24" s="38"/>
      <c r="I24" s="38"/>
      <c r="J24" s="17">
        <f t="shared" si="0"/>
        <v>603</v>
      </c>
    </row>
    <row r="25" spans="1:10" s="2" customFormat="1" ht="25.5">
      <c r="A25" s="10"/>
      <c r="B25" s="64" t="s">
        <v>6</v>
      </c>
      <c r="C25" s="65" t="s">
        <v>57</v>
      </c>
      <c r="D25" s="71">
        <v>7221</v>
      </c>
      <c r="E25" s="68"/>
      <c r="F25" s="16"/>
      <c r="G25" s="37"/>
      <c r="H25" s="38"/>
      <c r="I25" s="38"/>
      <c r="J25" s="17">
        <f t="shared" si="0"/>
        <v>7221</v>
      </c>
    </row>
    <row r="26" spans="1:10" s="2" customFormat="1" ht="15.75" customHeight="1">
      <c r="A26" s="64"/>
      <c r="B26" s="64" t="s">
        <v>64</v>
      </c>
      <c r="C26" s="65" t="s">
        <v>63</v>
      </c>
      <c r="D26" s="71">
        <f>-4710-1950</f>
        <v>-6660</v>
      </c>
      <c r="E26" s="68"/>
      <c r="F26" s="16"/>
      <c r="G26" s="37"/>
      <c r="H26" s="38"/>
      <c r="I26" s="38"/>
      <c r="J26" s="17">
        <f t="shared" si="0"/>
        <v>-6660</v>
      </c>
    </row>
    <row r="27" spans="1:10" s="2" customFormat="1" ht="12.75">
      <c r="A27" s="10"/>
      <c r="B27" s="64" t="s">
        <v>58</v>
      </c>
      <c r="C27" s="65" t="s">
        <v>59</v>
      </c>
      <c r="D27" s="71">
        <f>-1817-1512</f>
        <v>-3329</v>
      </c>
      <c r="E27" s="68"/>
      <c r="F27" s="16"/>
      <c r="G27" s="37"/>
      <c r="H27" s="38"/>
      <c r="I27" s="38"/>
      <c r="J27" s="17">
        <f t="shared" si="0"/>
        <v>-3329</v>
      </c>
    </row>
    <row r="28" spans="1:10" s="2" customFormat="1" ht="12.75">
      <c r="A28" s="10"/>
      <c r="B28" s="64" t="s">
        <v>65</v>
      </c>
      <c r="C28" s="65" t="s">
        <v>60</v>
      </c>
      <c r="D28" s="73">
        <v>1332</v>
      </c>
      <c r="E28" s="68"/>
      <c r="F28" s="16"/>
      <c r="G28" s="37"/>
      <c r="H28" s="38"/>
      <c r="I28" s="38"/>
      <c r="J28" s="17">
        <f t="shared" si="0"/>
        <v>1332</v>
      </c>
    </row>
    <row r="29" spans="1:10" s="2" customFormat="1" ht="13.5" thickBot="1">
      <c r="A29" s="10"/>
      <c r="B29" s="69" t="s">
        <v>61</v>
      </c>
      <c r="C29" s="70" t="s">
        <v>62</v>
      </c>
      <c r="D29" s="74">
        <f>16489</f>
        <v>16489</v>
      </c>
      <c r="E29" s="68"/>
      <c r="F29" s="16"/>
      <c r="G29" s="37"/>
      <c r="H29" s="38"/>
      <c r="I29" s="38"/>
      <c r="J29" s="17">
        <f t="shared" si="0"/>
        <v>16489</v>
      </c>
    </row>
    <row r="30" spans="1:10" s="2" customFormat="1" ht="13.5" thickBot="1">
      <c r="A30" s="34"/>
      <c r="C30" s="39" t="s">
        <v>7</v>
      </c>
      <c r="D30" s="40">
        <f>SUM(D7:D29)</f>
        <v>-7715532</v>
      </c>
      <c r="E30" s="41"/>
      <c r="F30" s="41"/>
      <c r="G30" s="40"/>
      <c r="H30" s="63"/>
      <c r="I30" s="40"/>
      <c r="J30" s="55">
        <f aca="true" t="shared" si="1" ref="J30:J38">SUM(D30:I30)</f>
        <v>-7715532</v>
      </c>
    </row>
    <row r="31" spans="1:10" s="2" customFormat="1" ht="12.75">
      <c r="A31" s="34"/>
      <c r="D31" s="67"/>
      <c r="J31" s="17"/>
    </row>
    <row r="32" spans="1:10" s="2" customFormat="1" ht="12.75">
      <c r="A32" s="76" t="s">
        <v>23</v>
      </c>
      <c r="B32" s="76"/>
      <c r="C32" s="76"/>
      <c r="D32" s="35"/>
      <c r="E32" s="36"/>
      <c r="F32" s="36"/>
      <c r="G32" s="36"/>
      <c r="H32" s="36"/>
      <c r="I32" s="36"/>
      <c r="J32" s="17">
        <f t="shared" si="1"/>
        <v>0</v>
      </c>
    </row>
    <row r="33" spans="1:10" s="2" customFormat="1" ht="12.75">
      <c r="A33" s="10"/>
      <c r="B33" s="27" t="s">
        <v>14</v>
      </c>
      <c r="C33" s="15" t="s">
        <v>15</v>
      </c>
      <c r="D33" s="45">
        <v>3532</v>
      </c>
      <c r="E33" s="16"/>
      <c r="F33" s="16"/>
      <c r="G33" s="37"/>
      <c r="H33" s="38"/>
      <c r="I33" s="38"/>
      <c r="J33" s="17">
        <f>SUM(D33:I33)</f>
        <v>3532</v>
      </c>
    </row>
    <row r="34" spans="1:10" s="2" customFormat="1" ht="12.75">
      <c r="A34" s="10"/>
      <c r="B34" s="27" t="s">
        <v>16</v>
      </c>
      <c r="C34" s="15" t="s">
        <v>17</v>
      </c>
      <c r="D34" s="45">
        <v>-20590</v>
      </c>
      <c r="E34" s="16"/>
      <c r="F34" s="16"/>
      <c r="G34" s="37"/>
      <c r="H34" s="38"/>
      <c r="I34" s="38"/>
      <c r="J34" s="17">
        <f t="shared" si="1"/>
        <v>-20590</v>
      </c>
    </row>
    <row r="35" spans="1:10" s="2" customFormat="1" ht="13.5" thickBot="1">
      <c r="A35" s="10"/>
      <c r="B35" s="27" t="s">
        <v>18</v>
      </c>
      <c r="C35" s="15" t="s">
        <v>19</v>
      </c>
      <c r="D35" s="45">
        <v>-1378</v>
      </c>
      <c r="E35" s="16"/>
      <c r="F35" s="16"/>
      <c r="G35" s="37"/>
      <c r="H35" s="38"/>
      <c r="I35" s="38"/>
      <c r="J35" s="17">
        <f t="shared" si="1"/>
        <v>-1378</v>
      </c>
    </row>
    <row r="36" spans="1:10" s="2" customFormat="1" ht="12.75">
      <c r="A36" s="10"/>
      <c r="B36" s="56" t="s">
        <v>27</v>
      </c>
      <c r="C36" s="57" t="s">
        <v>28</v>
      </c>
      <c r="D36" s="58">
        <v>-431266</v>
      </c>
      <c r="E36" s="46"/>
      <c r="F36" s="46"/>
      <c r="G36" s="47"/>
      <c r="H36" s="48"/>
      <c r="I36" s="49"/>
      <c r="J36" s="18">
        <f t="shared" si="1"/>
        <v>-431266</v>
      </c>
    </row>
    <row r="37" spans="1:10" s="2" customFormat="1" ht="13.5" thickBot="1">
      <c r="A37" s="10"/>
      <c r="B37" s="59" t="s">
        <v>27</v>
      </c>
      <c r="C37" s="60" t="s">
        <v>28</v>
      </c>
      <c r="D37" s="50">
        <f>-D36</f>
        <v>431266</v>
      </c>
      <c r="E37" s="51"/>
      <c r="F37" s="51"/>
      <c r="G37" s="52"/>
      <c r="H37" s="53"/>
      <c r="I37" s="54"/>
      <c r="J37" s="19">
        <f t="shared" si="1"/>
        <v>431266</v>
      </c>
    </row>
    <row r="38" spans="1:10" s="2" customFormat="1" ht="13.5" thickBot="1">
      <c r="A38" s="34"/>
      <c r="B38" s="12"/>
      <c r="C38" s="39" t="s">
        <v>8</v>
      </c>
      <c r="D38" s="40">
        <f>SUM(D33:D35)</f>
        <v>-18436</v>
      </c>
      <c r="E38" s="41"/>
      <c r="F38" s="41"/>
      <c r="G38" s="41"/>
      <c r="H38" s="41"/>
      <c r="I38" s="42"/>
      <c r="J38" s="55">
        <f t="shared" si="1"/>
        <v>-18436</v>
      </c>
    </row>
    <row r="39" s="2" customFormat="1" ht="12.75">
      <c r="A39" s="34"/>
    </row>
    <row r="40" spans="1:4" s="2" customFormat="1" ht="12.75">
      <c r="A40" s="34"/>
      <c r="C40" s="43" t="s">
        <v>22</v>
      </c>
      <c r="D40" s="44">
        <f>SUM(D7:D38)/2</f>
        <v>-7733968</v>
      </c>
    </row>
    <row r="62" spans="1:10" ht="12.75">
      <c r="A62" s="30"/>
      <c r="B62" s="22"/>
      <c r="C62" s="22"/>
      <c r="D62" s="25"/>
      <c r="E62" s="23"/>
      <c r="F62" s="23"/>
      <c r="G62" s="23"/>
      <c r="H62" s="23"/>
      <c r="I62" s="23"/>
      <c r="J62" s="24"/>
    </row>
    <row r="63" spans="1:10" ht="12.75">
      <c r="A63" s="30"/>
      <c r="B63" s="22"/>
      <c r="C63" s="22"/>
      <c r="D63" s="25"/>
      <c r="E63" s="23"/>
      <c r="F63" s="23"/>
      <c r="G63" s="23"/>
      <c r="H63" s="23"/>
      <c r="I63" s="23"/>
      <c r="J63" s="24"/>
    </row>
    <row r="64" spans="1:10" ht="12.75">
      <c r="A64" s="30"/>
      <c r="B64" s="22"/>
      <c r="C64" s="22"/>
      <c r="D64" s="25"/>
      <c r="E64" s="23"/>
      <c r="F64" s="23"/>
      <c r="G64" s="23"/>
      <c r="H64" s="23"/>
      <c r="I64" s="23"/>
      <c r="J64" s="24"/>
    </row>
    <row r="65" spans="1:10" ht="12.75">
      <c r="A65" s="30"/>
      <c r="B65" s="22"/>
      <c r="C65" s="22"/>
      <c r="D65" s="25"/>
      <c r="E65" s="23"/>
      <c r="F65" s="23"/>
      <c r="G65" s="23"/>
      <c r="H65" s="23"/>
      <c r="I65" s="23"/>
      <c r="J65" s="24"/>
    </row>
    <row r="66" spans="1:10" ht="12.75">
      <c r="A66" s="30"/>
      <c r="B66" s="22"/>
      <c r="C66" s="22"/>
      <c r="D66" s="25"/>
      <c r="E66" s="23"/>
      <c r="F66" s="23"/>
      <c r="G66" s="23"/>
      <c r="H66" s="23"/>
      <c r="I66" s="23"/>
      <c r="J66" s="24"/>
    </row>
    <row r="67" spans="1:10" ht="12.75">
      <c r="A67" s="30"/>
      <c r="B67" s="22"/>
      <c r="C67" s="22"/>
      <c r="D67" s="25"/>
      <c r="E67" s="23"/>
      <c r="F67" s="23"/>
      <c r="G67" s="23"/>
      <c r="H67" s="23"/>
      <c r="I67" s="23"/>
      <c r="J67" s="24"/>
    </row>
    <row r="68" spans="1:10" ht="12.75">
      <c r="A68" s="30"/>
      <c r="B68" s="22"/>
      <c r="C68" s="22"/>
      <c r="D68" s="25"/>
      <c r="E68" s="23"/>
      <c r="F68" s="23"/>
      <c r="G68" s="23"/>
      <c r="H68" s="23"/>
      <c r="I68" s="23"/>
      <c r="J68" s="24"/>
    </row>
    <row r="69" spans="1:10" ht="12.75">
      <c r="A69" s="30"/>
      <c r="B69" s="22"/>
      <c r="C69" s="22"/>
      <c r="D69" s="25"/>
      <c r="E69" s="23"/>
      <c r="F69" s="23"/>
      <c r="G69" s="23"/>
      <c r="H69" s="23"/>
      <c r="I69" s="23"/>
      <c r="J69" s="24"/>
    </row>
    <row r="70" spans="1:10" ht="12.75">
      <c r="A70" s="30"/>
      <c r="B70" s="22"/>
      <c r="C70" s="22"/>
      <c r="D70" s="25"/>
      <c r="E70" s="23"/>
      <c r="F70" s="23"/>
      <c r="G70" s="23"/>
      <c r="H70" s="23"/>
      <c r="I70" s="23"/>
      <c r="J70" s="24"/>
    </row>
    <row r="71" spans="1:10" ht="12.75">
      <c r="A71" s="30"/>
      <c r="B71" s="22"/>
      <c r="C71" s="22"/>
      <c r="D71" s="25"/>
      <c r="E71" s="23"/>
      <c r="F71" s="23"/>
      <c r="G71" s="23"/>
      <c r="H71" s="23"/>
      <c r="I71" s="23"/>
      <c r="J71" s="24"/>
    </row>
    <row r="72" spans="1:10" ht="12.75">
      <c r="A72" s="30"/>
      <c r="B72" s="23"/>
      <c r="C72" s="26"/>
      <c r="D72" s="23"/>
      <c r="E72" s="23"/>
      <c r="F72" s="23"/>
      <c r="G72" s="23"/>
      <c r="H72" s="23"/>
      <c r="I72" s="23"/>
      <c r="J72" s="24"/>
    </row>
    <row r="73" spans="1:10" ht="12.75">
      <c r="A73" s="3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31"/>
      <c r="B74" s="11"/>
      <c r="C74" s="21"/>
      <c r="D74" s="11"/>
      <c r="E74" s="11"/>
      <c r="F74" s="11"/>
      <c r="G74" s="11"/>
      <c r="H74" s="11"/>
      <c r="I74" s="11"/>
      <c r="J74" s="11"/>
    </row>
  </sheetData>
  <sheetProtection/>
  <mergeCells count="2">
    <mergeCell ref="A5:C5"/>
    <mergeCell ref="A32:C32"/>
  </mergeCells>
  <printOptions gridLines="1" horizontalCentered="1"/>
  <pageMargins left="0.75" right="0.75" top="0.31" bottom="0.46" header="0.23" footer="0.17"/>
  <pageSetup horizontalDpi="600" verticalDpi="600" orientation="landscape" scale="80" r:id="rId3"/>
  <headerFooter alignWithMargins="0">
    <oddHeader>&amp;C                          2010-0370          16911
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Blossey, Linda</cp:lastModifiedBy>
  <cp:lastPrinted>2010-08-24T15:27:10Z</cp:lastPrinted>
  <dcterms:created xsi:type="dcterms:W3CDTF">2009-05-19T17:18:11Z</dcterms:created>
  <dcterms:modified xsi:type="dcterms:W3CDTF">2010-08-24T15:27:12Z</dcterms:modified>
  <cp:category/>
  <cp:version/>
  <cp:contentType/>
  <cp:contentStatus/>
</cp:coreProperties>
</file>