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'Sheet1'!$A$1:$J$221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Budget</author>
  </authors>
  <commentList>
    <comment ref="D135" authorId="0">
      <text>
        <r>
          <rPr>
            <b/>
            <sz val="8"/>
            <rFont val="Tahoma"/>
            <family val="0"/>
          </rPr>
          <t>Budget:</t>
        </r>
        <r>
          <rPr>
            <sz val="8"/>
            <rFont val="Tahoma"/>
            <family val="0"/>
          </rPr>
          <t xml:space="preserve">
Closed per PRB</t>
        </r>
      </text>
    </comment>
    <comment ref="D136" authorId="0">
      <text>
        <r>
          <rPr>
            <b/>
            <sz val="8"/>
            <rFont val="Tahoma"/>
            <family val="0"/>
          </rPr>
          <t>Budget:</t>
        </r>
        <r>
          <rPr>
            <sz val="8"/>
            <rFont val="Tahoma"/>
            <family val="0"/>
          </rPr>
          <t xml:space="preserve">
Closed per PRB</t>
        </r>
      </text>
    </comment>
    <comment ref="D137" authorId="0">
      <text>
        <r>
          <rPr>
            <b/>
            <sz val="8"/>
            <rFont val="Tahoma"/>
            <family val="0"/>
          </rPr>
          <t>Budget:</t>
        </r>
        <r>
          <rPr>
            <sz val="8"/>
            <rFont val="Tahoma"/>
            <family val="0"/>
          </rPr>
          <t xml:space="preserve">
Closed per PRB</t>
        </r>
      </text>
    </comment>
  </commentList>
</comments>
</file>

<file path=xl/sharedStrings.xml><?xml version="1.0" encoding="utf-8"?>
<sst xmlns="http://schemas.openxmlformats.org/spreadsheetml/2006/main" count="311" uniqueCount="265">
  <si>
    <t xml:space="preserve">Total   </t>
  </si>
  <si>
    <t xml:space="preserve">  2010 - 2015</t>
  </si>
  <si>
    <t xml:space="preserve"> </t>
  </si>
  <si>
    <t>3795/HMC/MEI 04B Bond Proceeds</t>
  </si>
  <si>
    <t>D11236</t>
  </si>
  <si>
    <t>HMC/MEI 04B BND PROCEEDS</t>
  </si>
  <si>
    <t>Total Fund 3795</t>
  </si>
  <si>
    <t>3805/Bldg Const-Imprv 03B BAN</t>
  </si>
  <si>
    <t>D13413</t>
  </si>
  <si>
    <t>BLDG CONST-IMPRV 03B BAN</t>
  </si>
  <si>
    <t>Total Fund 3805</t>
  </si>
  <si>
    <t>3870/Harborview Med Construction 1977</t>
  </si>
  <si>
    <t>668270</t>
  </si>
  <si>
    <t>668294</t>
  </si>
  <si>
    <t>Total Fund 3870</t>
  </si>
  <si>
    <t>3961/HMC Repair &amp; Replacement</t>
  </si>
  <si>
    <t>678456</t>
  </si>
  <si>
    <t>E POWER EXPANSION</t>
  </si>
  <si>
    <t>678459</t>
  </si>
  <si>
    <t>GEH GAMMA KNIFE EXPANSION</t>
  </si>
  <si>
    <t>668311</t>
  </si>
  <si>
    <t>1WH SINGLE PLANE</t>
  </si>
  <si>
    <t>668312</t>
  </si>
  <si>
    <t>GEH BIPLANE (OLD MIPS)</t>
  </si>
  <si>
    <t>678447</t>
  </si>
  <si>
    <t>INPTNT FLR UPGRADES-3EH</t>
  </si>
  <si>
    <t>678463</t>
  </si>
  <si>
    <t>2ND MRI SUPPORT SPACES</t>
  </si>
  <si>
    <t>678465</t>
  </si>
  <si>
    <t>GEH GAMMA KNIFE</t>
  </si>
  <si>
    <t>678469</t>
  </si>
  <si>
    <t>678470</t>
  </si>
  <si>
    <t>OR UPGRADES</t>
  </si>
  <si>
    <t>Total Fund 3961</t>
  </si>
  <si>
    <r>
      <t xml:space="preserve">1% FOR ART - FUND 387 </t>
    </r>
    <r>
      <rPr>
        <vertAlign val="superscript"/>
        <sz val="10"/>
        <color indexed="12"/>
        <rFont val="Arial"/>
        <family val="2"/>
      </rPr>
      <t xml:space="preserve"> </t>
    </r>
  </si>
  <si>
    <r>
      <t xml:space="preserve">HMC CLINIC CONSTRUCTION </t>
    </r>
    <r>
      <rPr>
        <vertAlign val="superscript"/>
        <sz val="10"/>
        <color indexed="12"/>
        <rFont val="Arial"/>
        <family val="2"/>
      </rPr>
      <t xml:space="preserve"> </t>
    </r>
  </si>
  <si>
    <r>
      <t>NJB RELOCATION COST</t>
    </r>
    <r>
      <rPr>
        <vertAlign val="superscript"/>
        <sz val="10"/>
        <color indexed="12"/>
        <rFont val="Arial"/>
        <family val="2"/>
      </rPr>
      <t xml:space="preserve"> </t>
    </r>
  </si>
  <si>
    <t>3806/LTGO 2009 Series B</t>
  </si>
  <si>
    <t>BF1001</t>
  </si>
  <si>
    <t>TRANSFER TO D17587</t>
  </si>
  <si>
    <t>BF1002</t>
  </si>
  <si>
    <t>TRANSFER TO 395718</t>
  </si>
  <si>
    <t>BF1003</t>
  </si>
  <si>
    <t>TRANSFER TO 395775</t>
  </si>
  <si>
    <t>BF1004</t>
  </si>
  <si>
    <t>TRANSFER TO 395836</t>
  </si>
  <si>
    <t>BF1005</t>
  </si>
  <si>
    <t>TRANSFER TO 395773</t>
  </si>
  <si>
    <t>BF1008</t>
  </si>
  <si>
    <t>TRANSFER TO 395696</t>
  </si>
  <si>
    <t>D10556</t>
  </si>
  <si>
    <t>LTGO 2009 SERIES B</t>
  </si>
  <si>
    <t>Total Fund 3806</t>
  </si>
  <si>
    <t>3310/Long Term Leases</t>
  </si>
  <si>
    <t>667000</t>
  </si>
  <si>
    <t>PROP SVCS : L-T LEASES</t>
  </si>
  <si>
    <t>D03310</t>
  </si>
  <si>
    <t>BLDG MOD FUND 331 DEFAULT</t>
  </si>
  <si>
    <t>3954/General Government CIP 97</t>
  </si>
  <si>
    <t>D10163</t>
  </si>
  <si>
    <t>DEFAULT</t>
  </si>
  <si>
    <t>Total Fund 3954</t>
  </si>
  <si>
    <t>3803/LTD Tax GO BAN Redemption 01</t>
  </si>
  <si>
    <t>380202</t>
  </si>
  <si>
    <t>BAN REPAYMENT</t>
  </si>
  <si>
    <t>D12486</t>
  </si>
  <si>
    <t>LTD TAX GO BAN RDMPTN 01</t>
  </si>
  <si>
    <t>Total Fund 3803</t>
  </si>
  <si>
    <t>3490/FMD-Parks Facility Rehab</t>
  </si>
  <si>
    <t>349050</t>
  </si>
  <si>
    <t>EMERG CONTING FUND 3490</t>
  </si>
  <si>
    <t>349559</t>
  </si>
  <si>
    <t>TRANSFER PARTN INCENTIVE</t>
  </si>
  <si>
    <t>349618</t>
  </si>
  <si>
    <t>W SEATTLE HS/HIAWATHA PK</t>
  </si>
  <si>
    <t>559N04</t>
  </si>
  <si>
    <t>FIVE MILE LK STORAGE FACI</t>
  </si>
  <si>
    <t>559N07</t>
  </si>
  <si>
    <t>LAKEWOOD PK ENHANCEMENTS</t>
  </si>
  <si>
    <t>349605</t>
  </si>
  <si>
    <t>BALLFIELD MITIGATION PROJ</t>
  </si>
  <si>
    <t>349607</t>
  </si>
  <si>
    <t>PARKNG LOT IMPROVE-3 LOTS</t>
  </si>
  <si>
    <t>Total Fund 3490</t>
  </si>
  <si>
    <t>316711</t>
  </si>
  <si>
    <t>NORTHSHORE ATHLETIC FIELD</t>
  </si>
  <si>
    <t>Total Fund 3160</t>
  </si>
  <si>
    <t>3160/FMD-Parks, Rec, Open Space</t>
  </si>
  <si>
    <t>316040</t>
  </si>
  <si>
    <t>EMERG CONTING FUND 3160</t>
  </si>
  <si>
    <t>316560</t>
  </si>
  <si>
    <t>TRNSFR LKWOOD PK COMM-TAF</t>
  </si>
  <si>
    <t>3581/Parks Capital Projects</t>
  </si>
  <si>
    <t>358PTB</t>
  </si>
  <si>
    <t>PRESTON SNOQ. TRAIL BRIDGE</t>
  </si>
  <si>
    <t>358CP0</t>
  </si>
  <si>
    <t>CAPITAL PROJECT OVERSIGHT</t>
  </si>
  <si>
    <t>D13581</t>
  </si>
  <si>
    <t>PARKS CAPITAL DEFAULT</t>
  </si>
  <si>
    <t>3951/Building Repair &amp; Replacement</t>
  </si>
  <si>
    <t>395603</t>
  </si>
  <si>
    <t>PH EASTGATE LAB VENTILATI</t>
  </si>
  <si>
    <t>395709</t>
  </si>
  <si>
    <t>SUPERIOR CT CAMERAS</t>
  </si>
  <si>
    <t>395775</t>
  </si>
  <si>
    <t>WORK SOURCE RELOCATION</t>
  </si>
  <si>
    <t>395814</t>
  </si>
  <si>
    <t>YESLER BLDG 2 FL DAJD REM</t>
  </si>
  <si>
    <t>395836</t>
  </si>
  <si>
    <t>ELECTION BLDG ACQUISITION</t>
  </si>
  <si>
    <t>395839</t>
  </si>
  <si>
    <t>ANIMAL CNTRL CAT CAGES</t>
  </si>
  <si>
    <t>395842</t>
  </si>
  <si>
    <t>ANIMAL CNTRL DOG RUN RLCT</t>
  </si>
  <si>
    <t>395851</t>
  </si>
  <si>
    <t>RJC DETENTION SECURE ELEC</t>
  </si>
  <si>
    <t>395902</t>
  </si>
  <si>
    <t>DYS JUVENILE JUSTICE PLAN</t>
  </si>
  <si>
    <t>395716</t>
  </si>
  <si>
    <t>CH SOUTH ADDITION-PRELIM</t>
  </si>
  <si>
    <t>395545</t>
  </si>
  <si>
    <t>PEDESTRIAN TUNNEL DESIGN</t>
  </si>
  <si>
    <t>WORK SOURCE MOVE/TI</t>
  </si>
  <si>
    <t>395696</t>
  </si>
  <si>
    <t>ELECTIONS CONSLIDATED FAC</t>
  </si>
  <si>
    <t>395773</t>
  </si>
  <si>
    <t>ADMIN BLDG REPLACEMENT</t>
  </si>
  <si>
    <t>Total Fund 3951</t>
  </si>
  <si>
    <t>3461/Regional Justice Center Project</t>
  </si>
  <si>
    <t>346105</t>
  </si>
  <si>
    <t>TRANSFER TO 3951</t>
  </si>
  <si>
    <t>346512</t>
  </si>
  <si>
    <t>TRNSFR TO 395740-KCCF ISP</t>
  </si>
  <si>
    <t>Total Fund 3461</t>
  </si>
  <si>
    <t>309005</t>
  </si>
  <si>
    <t>NORTHSHORE SCHL DIST417FL</t>
  </si>
  <si>
    <t>3090/FMD-PARKS, OPEN SPACE ACQ</t>
  </si>
  <si>
    <t>Total Fund 3090</t>
  </si>
  <si>
    <t>Attachment A: General Government Capital Improvement Program</t>
  </si>
  <si>
    <t>3151/Conservation Futures Subfund</t>
  </si>
  <si>
    <t>315099</t>
  </si>
  <si>
    <t>CFL PROGRAM SUPPORT</t>
  </si>
  <si>
    <t>315100</t>
  </si>
  <si>
    <t>COUNTY CFL CONTINGENCY</t>
  </si>
  <si>
    <t>315138</t>
  </si>
  <si>
    <t>MAURY ISL NEARSHORE CONS</t>
  </si>
  <si>
    <t>315140</t>
  </si>
  <si>
    <t>COTTAGE LAKE CREEK CFL</t>
  </si>
  <si>
    <t>315122</t>
  </si>
  <si>
    <t>MIDFORK SNOQUALMIE OXBOW</t>
  </si>
  <si>
    <t>315149</t>
  </si>
  <si>
    <t>WILLOWS CROSSING</t>
  </si>
  <si>
    <t>315168</t>
  </si>
  <si>
    <t>BOISE CREEK/DAIRY FARM</t>
  </si>
  <si>
    <t>315169</t>
  </si>
  <si>
    <t>TRANSFER TO FUND 3522</t>
  </si>
  <si>
    <t>315189</t>
  </si>
  <si>
    <t>LOWER GREEN APD FLOWER</t>
  </si>
  <si>
    <t>315192</t>
  </si>
  <si>
    <t>NEWAUKUM/GREEN CONFLUENCE</t>
  </si>
  <si>
    <t>315210</t>
  </si>
  <si>
    <t>POINT HEYER DRIFT CELL</t>
  </si>
  <si>
    <t>315720</t>
  </si>
  <si>
    <t>ENUMCLAW CFL</t>
  </si>
  <si>
    <t xml:space="preserve">Total Fund 3151 </t>
  </si>
  <si>
    <t>315411</t>
  </si>
  <si>
    <t>DUWAMISH/GEORGETOWN WATER</t>
  </si>
  <si>
    <t>315426</t>
  </si>
  <si>
    <t>DISCOVERY PARK CAPEHART</t>
  </si>
  <si>
    <t>315429</t>
  </si>
  <si>
    <t>12TH AVE URBAN CNTR</t>
  </si>
  <si>
    <t>315728</t>
  </si>
  <si>
    <t>KENMORE CFL</t>
  </si>
  <si>
    <t>315750</t>
  </si>
  <si>
    <t>BEL-BLLVUE GRNWYS &amp; OS</t>
  </si>
  <si>
    <t>315756</t>
  </si>
  <si>
    <t>KNT - CLARK LAKE</t>
  </si>
  <si>
    <t>315760</t>
  </si>
  <si>
    <t>NOR - WALKER PRESERVE ADD</t>
  </si>
  <si>
    <t>315765</t>
  </si>
  <si>
    <t>SNO - SNO RIVERFRNT REACH</t>
  </si>
  <si>
    <t xml:space="preserve">3180/Surface and Stormwater Management Construction </t>
  </si>
  <si>
    <t>047101</t>
  </si>
  <si>
    <t>SNOQ 205 FLOOD HAZARD RED</t>
  </si>
  <si>
    <t>047111</t>
  </si>
  <si>
    <t>FLOODWAY CORRIDOR RESTORA</t>
  </si>
  <si>
    <t>047112</t>
  </si>
  <si>
    <t>FLOOD HAZARD MITIGATION</t>
  </si>
  <si>
    <t>047105</t>
  </si>
  <si>
    <t>RIVERS MAJOR MAINT</t>
  </si>
  <si>
    <t>047113</t>
  </si>
  <si>
    <t>FLD CTR RELOCATION FEASBL</t>
  </si>
  <si>
    <t>Total Fund 3180</t>
  </si>
  <si>
    <t>3840/Farmland &amp; Open Space Acquisition</t>
  </si>
  <si>
    <t>384001</t>
  </si>
  <si>
    <t>FARMLAND ACQUISITION</t>
  </si>
  <si>
    <t>384580</t>
  </si>
  <si>
    <t>FARMLAND LEASE</t>
  </si>
  <si>
    <t>Total Fund 3840</t>
  </si>
  <si>
    <t>3556/OS Redmond Projects Subfund</t>
  </si>
  <si>
    <t>D03556</t>
  </si>
  <si>
    <t>OS REDMOND DEFAULT</t>
  </si>
  <si>
    <t>Total Fund 3556</t>
  </si>
  <si>
    <t>3548/OS Issaquah Projects Subfund</t>
  </si>
  <si>
    <t>354803</t>
  </si>
  <si>
    <t>TIBBETS VALLEY TRAILHEAD</t>
  </si>
  <si>
    <t>Total Fund 3548</t>
  </si>
  <si>
    <t>3521/OS KC Bond Funded Subfund</t>
  </si>
  <si>
    <t>352105</t>
  </si>
  <si>
    <t>CEDAR RIVER TO LAKE SAMM</t>
  </si>
  <si>
    <t>Total Fund 3521</t>
  </si>
  <si>
    <t>3543/OS Black Diamond Project Subfund</t>
  </si>
  <si>
    <t>D03543</t>
  </si>
  <si>
    <t>OS BLK DIAMOND DEFAULT</t>
  </si>
  <si>
    <t>Total Fund 3543</t>
  </si>
  <si>
    <t>Attachment A</t>
  </si>
  <si>
    <t>Attachment B</t>
  </si>
  <si>
    <t>Attachment C</t>
  </si>
  <si>
    <t>Attachment D</t>
  </si>
  <si>
    <t>Attachment E</t>
  </si>
  <si>
    <t>Attachment F</t>
  </si>
  <si>
    <t>Attachment G</t>
  </si>
  <si>
    <t xml:space="preserve">3681/REET </t>
  </si>
  <si>
    <t>REET transfer to 3522</t>
  </si>
  <si>
    <t>Total Fund 3681</t>
  </si>
  <si>
    <t>Totals</t>
  </si>
  <si>
    <t>KENT &amp; BURIEN DIST CRT ADA</t>
  </si>
  <si>
    <t>LIGHTING CONTROL SYSTEMS</t>
  </si>
  <si>
    <t>DIST COURT TI STAFF MOVE</t>
  </si>
  <si>
    <t>DETEX SECURITY ROUNDS VERIFICATION</t>
  </si>
  <si>
    <t>3471/ECS Levy Subfund</t>
  </si>
  <si>
    <t>347106</t>
  </si>
  <si>
    <t>ECS CENTRAL ALLOCATION</t>
  </si>
  <si>
    <t xml:space="preserve">Total Fund 3471 </t>
  </si>
  <si>
    <t>3473/Radio Comm Services CIP Fund</t>
  </si>
  <si>
    <t>347305</t>
  </si>
  <si>
    <t>SOUTHLOOP MICROWAVE REPLA</t>
  </si>
  <si>
    <t>Total Fund 3473</t>
  </si>
  <si>
    <t>3772/Technology Project 2007 Bond</t>
  </si>
  <si>
    <t>D15441</t>
  </si>
  <si>
    <t>TECHNOLOGY PROJ 2007 BND</t>
  </si>
  <si>
    <t>Total Fund 3772</t>
  </si>
  <si>
    <t>Total Fund 3581</t>
  </si>
  <si>
    <t>3781/ITS Capital</t>
  </si>
  <si>
    <t>378201</t>
  </si>
  <si>
    <t>VOICEMAIL REPLACEMENT</t>
  </si>
  <si>
    <t>378210</t>
  </si>
  <si>
    <t>WEB CONTENT MANAGEMENT SY</t>
  </si>
  <si>
    <t>378212</t>
  </si>
  <si>
    <t>INTER-DEPARTMENTAL COLLAB</t>
  </si>
  <si>
    <t>D12800</t>
  </si>
  <si>
    <t>ITS CAPITAL DEFAULT</t>
  </si>
  <si>
    <t>Total Fund 3781</t>
  </si>
  <si>
    <t>3771/OIRM Capital Projects</t>
  </si>
  <si>
    <t>377194</t>
  </si>
  <si>
    <t>SO-DAJD-FMD RADIO SYSTEM</t>
  </si>
  <si>
    <t>D10105</t>
  </si>
  <si>
    <t>OIRM CAPITAL PROJECT DFLT</t>
  </si>
  <si>
    <t>377119</t>
  </si>
  <si>
    <t>Network Infrastr Implement Optimize</t>
  </si>
  <si>
    <t>377197</t>
  </si>
  <si>
    <t>Peoplesoft Upgrade</t>
  </si>
  <si>
    <t>377204</t>
  </si>
  <si>
    <t>Kc.Gov Web</t>
  </si>
  <si>
    <t xml:space="preserve">Total Fund 3771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</si>
</sst>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  <numFmt numFmtId="167" formatCode="#,##0;[Red]\(#,##0\);0"/>
    <numFmt numFmtId="168" formatCode="0.00_);\(0.00\)"/>
    <numFmt numFmtId="169" formatCode="0.0_);\(0.0\)"/>
    <numFmt numFmtId="170" formatCode="0_);\(0\)"/>
  </numFmts>
  <fonts count="4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vertAlign val="superscript"/>
      <sz val="10"/>
      <color indexed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164" fontId="4" fillId="0" borderId="12" xfId="42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0" xfId="42" applyNumberFormat="1" applyFont="1" applyBorder="1" applyAlignment="1">
      <alignment/>
    </xf>
    <xf numFmtId="164" fontId="4" fillId="0" borderId="13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5" fontId="9" fillId="33" borderId="11" xfId="0" applyNumberFormat="1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167" fontId="8" fillId="0" borderId="14" xfId="57" applyNumberFormat="1" applyFont="1" applyFill="1" applyBorder="1" applyAlignment="1">
      <alignment horizontal="right" wrapText="1"/>
      <protection/>
    </xf>
    <xf numFmtId="0" fontId="8" fillId="0" borderId="15" xfId="57" applyFont="1" applyFill="1" applyBorder="1" applyAlignment="1">
      <alignment wrapText="1"/>
      <protection/>
    </xf>
    <xf numFmtId="0" fontId="8" fillId="0" borderId="16" xfId="57" applyFont="1" applyFill="1" applyBorder="1" applyAlignment="1">
      <alignment wrapText="1"/>
      <protection/>
    </xf>
    <xf numFmtId="164" fontId="0" fillId="0" borderId="17" xfId="42" applyNumberFormat="1" applyFont="1" applyBorder="1" applyAlignment="1">
      <alignment/>
    </xf>
    <xf numFmtId="167" fontId="8" fillId="0" borderId="18" xfId="57" applyNumberFormat="1" applyFont="1" applyFill="1" applyBorder="1" applyAlignment="1">
      <alignment horizontal="right" wrapText="1"/>
      <protection/>
    </xf>
    <xf numFmtId="0" fontId="9" fillId="0" borderId="0" xfId="57" applyFont="1" applyFill="1" applyBorder="1" applyAlignment="1">
      <alignment wrapText="1"/>
      <protection/>
    </xf>
    <xf numFmtId="167" fontId="9" fillId="0" borderId="10" xfId="57" applyNumberFormat="1" applyFont="1" applyFill="1" applyBorder="1" applyAlignment="1">
      <alignment horizontal="right" wrapText="1"/>
      <protection/>
    </xf>
    <xf numFmtId="0" fontId="8" fillId="0" borderId="19" xfId="57" applyFont="1" applyFill="1" applyBorder="1" applyAlignment="1">
      <alignment wrapText="1"/>
      <protection/>
    </xf>
    <xf numFmtId="167" fontId="8" fillId="0" borderId="20" xfId="57" applyNumberFormat="1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wrapText="1"/>
      <protection/>
    </xf>
    <xf numFmtId="167" fontId="9" fillId="0" borderId="12" xfId="57" applyNumberFormat="1" applyFont="1" applyFill="1" applyBorder="1" applyAlignment="1">
      <alignment horizontal="right" wrapText="1"/>
      <protection/>
    </xf>
    <xf numFmtId="164" fontId="4" fillId="0" borderId="17" xfId="42" applyNumberFormat="1" applyFont="1" applyBorder="1" applyAlignment="1">
      <alignment/>
    </xf>
    <xf numFmtId="164" fontId="4" fillId="0" borderId="21" xfId="42" applyNumberFormat="1" applyFont="1" applyBorder="1" applyAlignment="1">
      <alignment/>
    </xf>
    <xf numFmtId="164" fontId="4" fillId="0" borderId="22" xfId="42" applyNumberFormat="1" applyFont="1" applyBorder="1" applyAlignment="1">
      <alignment/>
    </xf>
    <xf numFmtId="0" fontId="4" fillId="0" borderId="23" xfId="0" applyFont="1" applyBorder="1" applyAlignment="1">
      <alignment/>
    </xf>
    <xf numFmtId="164" fontId="4" fillId="0" borderId="24" xfId="42" applyNumberFormat="1" applyFont="1" applyBorder="1" applyAlignment="1">
      <alignment/>
    </xf>
    <xf numFmtId="0" fontId="4" fillId="0" borderId="24" xfId="0" applyFont="1" applyBorder="1" applyAlignment="1">
      <alignment/>
    </xf>
    <xf numFmtId="164" fontId="4" fillId="0" borderId="25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wrapText="1"/>
    </xf>
    <xf numFmtId="165" fontId="8" fillId="33" borderId="0" xfId="0" applyNumberFormat="1" applyFont="1" applyFill="1" applyBorder="1" applyAlignment="1" applyProtection="1">
      <alignment wrapText="1"/>
      <protection locked="0"/>
    </xf>
    <xf numFmtId="167" fontId="8" fillId="0" borderId="31" xfId="57" applyNumberFormat="1" applyFont="1" applyFill="1" applyBorder="1" applyAlignment="1">
      <alignment horizontal="right" wrapText="1"/>
      <protection/>
    </xf>
    <xf numFmtId="167" fontId="8" fillId="0" borderId="32" xfId="57" applyNumberFormat="1" applyFont="1" applyFill="1" applyBorder="1" applyAlignment="1">
      <alignment horizontal="right" wrapText="1"/>
      <protection/>
    </xf>
    <xf numFmtId="164" fontId="0" fillId="0" borderId="33" xfId="42" applyNumberFormat="1" applyFont="1" applyBorder="1" applyAlignment="1">
      <alignment/>
    </xf>
    <xf numFmtId="0" fontId="8" fillId="0" borderId="34" xfId="57" applyFont="1" applyFill="1" applyBorder="1" applyAlignment="1">
      <alignment wrapText="1"/>
      <protection/>
    </xf>
    <xf numFmtId="165" fontId="8" fillId="0" borderId="13" xfId="0" applyNumberFormat="1" applyFont="1" applyFill="1" applyBorder="1" applyAlignment="1">
      <alignment horizontal="right" wrapText="1"/>
    </xf>
    <xf numFmtId="164" fontId="0" fillId="0" borderId="22" xfId="42" applyNumberFormat="1" applyFont="1" applyBorder="1" applyAlignment="1">
      <alignment/>
    </xf>
    <xf numFmtId="0" fontId="8" fillId="0" borderId="35" xfId="57" applyFont="1" applyFill="1" applyBorder="1" applyAlignment="1">
      <alignment wrapText="1"/>
      <protection/>
    </xf>
    <xf numFmtId="165" fontId="8" fillId="0" borderId="17" xfId="0" applyNumberFormat="1" applyFont="1" applyFill="1" applyBorder="1" applyAlignment="1">
      <alignment horizontal="right" wrapText="1"/>
    </xf>
    <xf numFmtId="167" fontId="8" fillId="0" borderId="13" xfId="57" applyNumberFormat="1" applyFont="1" applyFill="1" applyBorder="1" applyAlignment="1">
      <alignment horizontal="right" wrapText="1"/>
      <protection/>
    </xf>
    <xf numFmtId="167" fontId="8" fillId="0" borderId="17" xfId="57" applyNumberFormat="1" applyFont="1" applyFill="1" applyBorder="1" applyAlignment="1">
      <alignment horizontal="right" wrapText="1"/>
      <protection/>
    </xf>
    <xf numFmtId="0" fontId="8" fillId="0" borderId="36" xfId="57" applyFont="1" applyFill="1" applyBorder="1" applyAlignment="1">
      <alignment wrapText="1"/>
      <protection/>
    </xf>
    <xf numFmtId="167" fontId="8" fillId="0" borderId="10" xfId="57" applyNumberFormat="1" applyFont="1" applyFill="1" applyBorder="1" applyAlignment="1">
      <alignment horizontal="right" wrapText="1"/>
      <protection/>
    </xf>
    <xf numFmtId="164" fontId="0" fillId="0" borderId="37" xfId="42" applyNumberFormat="1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164" fontId="0" fillId="0" borderId="33" xfId="0" applyNumberFormat="1" applyFont="1" applyBorder="1" applyAlignment="1">
      <alignment/>
    </xf>
    <xf numFmtId="167" fontId="0" fillId="0" borderId="25" xfId="0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0" fillId="0" borderId="26" xfId="0" applyFont="1" applyBorder="1" applyAlignment="1">
      <alignment/>
    </xf>
    <xf numFmtId="164" fontId="0" fillId="0" borderId="24" xfId="42" applyNumberFormat="1" applyFont="1" applyBorder="1" applyAlignment="1">
      <alignment/>
    </xf>
    <xf numFmtId="164" fontId="0" fillId="0" borderId="38" xfId="42" applyNumberFormat="1" applyFont="1" applyBorder="1" applyAlignment="1">
      <alignment/>
    </xf>
    <xf numFmtId="0" fontId="0" fillId="0" borderId="38" xfId="0" applyFont="1" applyBorder="1" applyAlignment="1">
      <alignment/>
    </xf>
    <xf numFmtId="165" fontId="8" fillId="0" borderId="10" xfId="0" applyNumberFormat="1" applyFont="1" applyFill="1" applyBorder="1" applyAlignment="1" applyProtection="1">
      <alignment horizontal="right" wrapText="1"/>
      <protection locked="0"/>
    </xf>
    <xf numFmtId="165" fontId="8" fillId="0" borderId="24" xfId="0" applyNumberFormat="1" applyFont="1" applyFill="1" applyBorder="1" applyAlignment="1" applyProtection="1">
      <alignment horizontal="right" wrapText="1"/>
      <protection locked="0"/>
    </xf>
    <xf numFmtId="164" fontId="0" fillId="0" borderId="0" xfId="42" applyNumberFormat="1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57" applyFont="1" applyFill="1" applyBorder="1" applyAlignment="1">
      <alignment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5" fontId="4" fillId="0" borderId="12" xfId="0" applyNumberFormat="1" applyFont="1" applyBorder="1" applyAlignment="1">
      <alignment/>
    </xf>
    <xf numFmtId="165" fontId="9" fillId="33" borderId="0" xfId="0" applyNumberFormat="1" applyFont="1" applyFill="1" applyBorder="1" applyAlignment="1">
      <alignment wrapText="1"/>
    </xf>
    <xf numFmtId="164" fontId="4" fillId="0" borderId="0" xfId="42" applyNumberFormat="1" applyFont="1" applyAlignment="1">
      <alignment/>
    </xf>
    <xf numFmtId="0" fontId="8" fillId="0" borderId="0" xfId="0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8" fillId="0" borderId="39" xfId="57" applyFont="1" applyFill="1" applyBorder="1" applyAlignment="1">
      <alignment horizontal="center" wrapText="1"/>
      <protection/>
    </xf>
    <xf numFmtId="0" fontId="8" fillId="0" borderId="40" xfId="57" applyFont="1" applyFill="1" applyBorder="1" applyAlignment="1">
      <alignment horizontal="center" wrapText="1"/>
      <protection/>
    </xf>
    <xf numFmtId="0" fontId="8" fillId="33" borderId="0" xfId="0" applyFont="1" applyFill="1" applyBorder="1" applyAlignment="1">
      <alignment horizontal="center" wrapText="1"/>
    </xf>
    <xf numFmtId="0" fontId="9" fillId="0" borderId="0" xfId="57" applyFont="1" applyFill="1" applyBorder="1" applyAlignment="1">
      <alignment horizontal="center" wrapText="1"/>
      <protection/>
    </xf>
    <xf numFmtId="0" fontId="8" fillId="0" borderId="0" xfId="57" applyFont="1" applyFill="1" applyBorder="1" applyAlignment="1">
      <alignment horizontal="center" wrapText="1"/>
      <protection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Border="1" applyAlignment="1">
      <alignment wrapText="1"/>
    </xf>
    <xf numFmtId="165" fontId="8" fillId="33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164" fontId="4" fillId="0" borderId="41" xfId="0" applyNumberFormat="1" applyFont="1" applyBorder="1" applyAlignment="1">
      <alignment/>
    </xf>
    <xf numFmtId="165" fontId="0" fillId="33" borderId="0" xfId="0" applyNumberFormat="1" applyFont="1" applyFill="1" applyBorder="1" applyAlignment="1">
      <alignment horizontal="right" wrapText="1"/>
    </xf>
    <xf numFmtId="164" fontId="4" fillId="0" borderId="12" xfId="42" applyNumberFormat="1" applyFont="1" applyBorder="1" applyAlignment="1">
      <alignment/>
    </xf>
    <xf numFmtId="165" fontId="8" fillId="33" borderId="0" xfId="0" applyNumberFormat="1" applyFont="1" applyFill="1" applyBorder="1" applyAlignment="1">
      <alignment horizontal="right" wrapText="1"/>
    </xf>
    <xf numFmtId="164" fontId="4" fillId="0" borderId="10" xfId="0" applyNumberFormat="1" applyFont="1" applyBorder="1" applyAlignment="1">
      <alignment/>
    </xf>
    <xf numFmtId="0" fontId="9" fillId="0" borderId="11" xfId="57" applyFont="1" applyFill="1" applyBorder="1" applyAlignment="1">
      <alignment horizontal="left" wrapText="1"/>
      <protection/>
    </xf>
    <xf numFmtId="0" fontId="4" fillId="0" borderId="11" xfId="0" applyFont="1" applyBorder="1" applyAlignment="1">
      <alignment horizontal="left"/>
    </xf>
    <xf numFmtId="0" fontId="9" fillId="0" borderId="0" xfId="57" applyFont="1" applyFill="1" applyBorder="1" applyAlignment="1">
      <alignment horizontal="left" wrapText="1"/>
      <protection/>
    </xf>
    <xf numFmtId="165" fontId="0" fillId="33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164" fontId="8" fillId="0" borderId="10" xfId="42" applyNumberFormat="1" applyFont="1" applyFill="1" applyBorder="1" applyAlignment="1">
      <alignment horizontal="right" wrapText="1"/>
    </xf>
    <xf numFmtId="164" fontId="8" fillId="0" borderId="10" xfId="42" applyNumberFormat="1" applyFont="1" applyBorder="1" applyAlignment="1">
      <alignment/>
    </xf>
    <xf numFmtId="164" fontId="9" fillId="0" borderId="12" xfId="42" applyNumberFormat="1" applyFont="1" applyFill="1" applyBorder="1" applyAlignment="1">
      <alignment horizontal="right" wrapText="1"/>
    </xf>
    <xf numFmtId="164" fontId="8" fillId="0" borderId="12" xfId="42" applyNumberFormat="1" applyFont="1" applyBorder="1" applyAlignment="1">
      <alignment/>
    </xf>
    <xf numFmtId="164" fontId="9" fillId="0" borderId="41" xfId="42" applyNumberFormat="1" applyFont="1" applyBorder="1" applyAlignment="1">
      <alignment/>
    </xf>
    <xf numFmtId="164" fontId="9" fillId="0" borderId="10" xfId="42" applyNumberFormat="1" applyFont="1" applyFill="1" applyBorder="1" applyAlignment="1">
      <alignment horizontal="right" wrapText="1"/>
    </xf>
    <xf numFmtId="164" fontId="8" fillId="0" borderId="0" xfId="42" applyNumberFormat="1" applyFont="1" applyBorder="1" applyAlignment="1">
      <alignment/>
    </xf>
    <xf numFmtId="164" fontId="9" fillId="0" borderId="12" xfId="42" applyNumberFormat="1" applyFont="1" applyBorder="1" applyAlignment="1">
      <alignment/>
    </xf>
    <xf numFmtId="164" fontId="8" fillId="33" borderId="0" xfId="42" applyNumberFormat="1" applyFont="1" applyFill="1" applyBorder="1" applyAlignment="1">
      <alignment horizontal="right" wrapText="1"/>
    </xf>
    <xf numFmtId="164" fontId="9" fillId="0" borderId="0" xfId="42" applyNumberFormat="1" applyFont="1" applyBorder="1" applyAlignment="1">
      <alignment/>
    </xf>
    <xf numFmtId="164" fontId="9" fillId="33" borderId="42" xfId="42" applyNumberFormat="1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apsedProjec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ssey\Application%20Data\L5\Temp\Attachment%20F%20Roads%20Capital%20Improvement%20Progr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ssey\Application%20Data\L5\Temp\Attachment%20B%20Wastewater%20Treatment%20Capital%20Improvement%20Progr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ssey\Application%20Data\L5\Temp\Attachment%20C%20SW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ssey\Application%20Data\L5\Temp\Attachment%20D%20MMR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ssey\Application%20Data\L5\Temp\Attachment%20E%20Solid%20Waste%20Capital%20Improvement%20Progra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lossey\Application%20Data\L5\Temp\Attachment%20G%20Public%20Transpor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>
            <v>-3588417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7">
          <cell r="D27">
            <v>-35933013.65499999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0">
          <cell r="D40">
            <v>-7733968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0">
          <cell r="D40">
            <v>-12088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D24">
            <v>-4810063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D18">
            <v>-1482884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view="pageLayout" workbookViewId="0" topLeftCell="K145">
      <selection activeCell="O179" sqref="O179"/>
    </sheetView>
  </sheetViews>
  <sheetFormatPr defaultColWidth="9.140625" defaultRowHeight="12.75"/>
  <cols>
    <col min="1" max="1" width="9.140625" style="37" customWidth="1"/>
    <col min="2" max="2" width="9.140625" style="38" customWidth="1"/>
    <col min="3" max="3" width="35.8515625" style="37" customWidth="1"/>
    <col min="4" max="4" width="13.421875" style="83" customWidth="1"/>
    <col min="5" max="5" width="12.421875" style="37" customWidth="1"/>
    <col min="6" max="6" width="7.7109375" style="37" bestFit="1" customWidth="1"/>
    <col min="7" max="7" width="8.8515625" style="37" customWidth="1"/>
    <col min="8" max="8" width="8.57421875" style="37" customWidth="1"/>
    <col min="9" max="9" width="8.140625" style="37" customWidth="1"/>
    <col min="10" max="10" width="11.7109375" style="42" customWidth="1"/>
    <col min="11" max="16384" width="9.140625" style="37" customWidth="1"/>
  </cols>
  <sheetData>
    <row r="1" spans="1:10" s="2" customFormat="1" ht="12.75">
      <c r="A1" s="1" t="s">
        <v>138</v>
      </c>
      <c r="B1" s="5"/>
      <c r="D1" s="13"/>
      <c r="E1" s="3"/>
      <c r="F1" s="3"/>
      <c r="G1" s="3"/>
      <c r="H1" s="3"/>
      <c r="I1" s="3"/>
      <c r="J1" s="86"/>
    </row>
    <row r="2" spans="4:10" ht="12.75">
      <c r="D2" s="39"/>
      <c r="E2" s="40"/>
      <c r="F2" s="40"/>
      <c r="G2" s="40"/>
      <c r="H2" s="40"/>
      <c r="I2" s="40"/>
      <c r="J2" s="87" t="s">
        <v>0</v>
      </c>
    </row>
    <row r="3" spans="2:11" ht="12.75">
      <c r="B3" s="35"/>
      <c r="C3" s="40"/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 t="s">
        <v>1</v>
      </c>
      <c r="K3" s="40"/>
    </row>
    <row r="4" spans="1:9" ht="12.75">
      <c r="A4" s="6" t="s">
        <v>136</v>
      </c>
      <c r="D4" s="41"/>
      <c r="E4" s="42"/>
      <c r="F4" s="42"/>
      <c r="G4" s="42"/>
      <c r="H4" s="42"/>
      <c r="I4" s="42"/>
    </row>
    <row r="5" spans="2:10" ht="12.75">
      <c r="B5" s="43" t="s">
        <v>134</v>
      </c>
      <c r="C5" s="44" t="s">
        <v>135</v>
      </c>
      <c r="D5" s="20">
        <v>-10272</v>
      </c>
      <c r="E5" s="45"/>
      <c r="F5" s="45"/>
      <c r="G5" s="45"/>
      <c r="H5" s="45"/>
      <c r="I5" s="45"/>
      <c r="J5" s="46">
        <f>SUM(D5:I5)</f>
        <v>-10272</v>
      </c>
    </row>
    <row r="6" spans="2:10" ht="13.5" thickBot="1">
      <c r="B6" s="47" t="s">
        <v>134</v>
      </c>
      <c r="C6" s="48" t="s">
        <v>135</v>
      </c>
      <c r="D6" s="12">
        <v>10272</v>
      </c>
      <c r="E6" s="49"/>
      <c r="F6" s="49"/>
      <c r="G6" s="49"/>
      <c r="H6" s="49"/>
      <c r="I6" s="49"/>
      <c r="J6" s="50">
        <f>SUM(D6:I6)</f>
        <v>10272</v>
      </c>
    </row>
    <row r="7" spans="3:10" ht="13.5" thickBot="1">
      <c r="C7" s="7" t="s">
        <v>137</v>
      </c>
      <c r="D7" s="8">
        <f>SUM(D5:D6)</f>
        <v>0</v>
      </c>
      <c r="E7" s="8"/>
      <c r="F7" s="8"/>
      <c r="G7" s="8"/>
      <c r="H7" s="8"/>
      <c r="I7" s="8"/>
      <c r="J7" s="8">
        <f>SUM(J5:J6)</f>
        <v>0</v>
      </c>
    </row>
    <row r="8" spans="3:10" ht="12.75">
      <c r="C8" s="9"/>
      <c r="D8" s="10"/>
      <c r="E8" s="10"/>
      <c r="F8" s="10"/>
      <c r="G8" s="10"/>
      <c r="H8" s="10"/>
      <c r="I8" s="10"/>
      <c r="J8" s="10"/>
    </row>
    <row r="9" spans="1:10" ht="12.75">
      <c r="A9" s="6" t="s">
        <v>139</v>
      </c>
      <c r="C9" s="9"/>
      <c r="D9" s="10"/>
      <c r="E9" s="10"/>
      <c r="F9" s="10"/>
      <c r="G9" s="10"/>
      <c r="H9" s="10"/>
      <c r="I9" s="10"/>
      <c r="J9" s="10"/>
    </row>
    <row r="10" spans="2:10" ht="12.75">
      <c r="B10" s="91" t="s">
        <v>140</v>
      </c>
      <c r="C10" s="52" t="s">
        <v>141</v>
      </c>
      <c r="D10" s="51">
        <v>-10413</v>
      </c>
      <c r="E10" s="42"/>
      <c r="F10" s="42"/>
      <c r="G10" s="42"/>
      <c r="H10" s="42"/>
      <c r="I10" s="42"/>
      <c r="J10" s="68">
        <f aca="true" t="shared" si="0" ref="J10:J39">SUM(D10:I10)</f>
        <v>-10413</v>
      </c>
    </row>
    <row r="11" spans="2:10" ht="12.75">
      <c r="B11" s="91" t="s">
        <v>142</v>
      </c>
      <c r="C11" s="52" t="s">
        <v>143</v>
      </c>
      <c r="D11" s="51">
        <f>10413+41-99-1917-47+401-48-58-44</f>
        <v>8642</v>
      </c>
      <c r="E11" s="42"/>
      <c r="F11" s="42"/>
      <c r="G11" s="42"/>
      <c r="H11" s="42"/>
      <c r="I11" s="42"/>
      <c r="J11" s="68">
        <f t="shared" si="0"/>
        <v>8642</v>
      </c>
    </row>
    <row r="12" spans="2:10" ht="12.75">
      <c r="B12" s="91" t="s">
        <v>148</v>
      </c>
      <c r="C12" s="52" t="s">
        <v>149</v>
      </c>
      <c r="D12" s="51">
        <v>-41</v>
      </c>
      <c r="E12" s="42"/>
      <c r="F12" s="42"/>
      <c r="G12" s="42"/>
      <c r="H12" s="42"/>
      <c r="I12" s="42"/>
      <c r="J12" s="68">
        <f t="shared" si="0"/>
        <v>-41</v>
      </c>
    </row>
    <row r="13" spans="2:10" ht="12.75">
      <c r="B13" s="91" t="s">
        <v>144</v>
      </c>
      <c r="C13" s="52" t="s">
        <v>145</v>
      </c>
      <c r="D13" s="51">
        <v>188615</v>
      </c>
      <c r="E13" s="42"/>
      <c r="F13" s="42"/>
      <c r="G13" s="42"/>
      <c r="H13" s="42"/>
      <c r="I13" s="42"/>
      <c r="J13" s="68">
        <f t="shared" si="0"/>
        <v>188615</v>
      </c>
    </row>
    <row r="14" spans="2:10" ht="12.75">
      <c r="B14" s="91" t="s">
        <v>150</v>
      </c>
      <c r="C14" s="52" t="s">
        <v>151</v>
      </c>
      <c r="D14" s="51">
        <v>1917</v>
      </c>
      <c r="E14" s="42"/>
      <c r="F14" s="42"/>
      <c r="G14" s="42"/>
      <c r="H14" s="42"/>
      <c r="I14" s="42"/>
      <c r="J14" s="68">
        <f t="shared" si="0"/>
        <v>1917</v>
      </c>
    </row>
    <row r="15" spans="2:10" ht="12.75">
      <c r="B15" s="91" t="s">
        <v>152</v>
      </c>
      <c r="C15" s="52" t="s">
        <v>153</v>
      </c>
      <c r="D15" s="51">
        <v>47</v>
      </c>
      <c r="E15" s="42"/>
      <c r="F15" s="42"/>
      <c r="G15" s="42"/>
      <c r="H15" s="42"/>
      <c r="I15" s="42"/>
      <c r="J15" s="68">
        <f t="shared" si="0"/>
        <v>47</v>
      </c>
    </row>
    <row r="16" spans="2:10" ht="12.75">
      <c r="B16" s="91" t="s">
        <v>154</v>
      </c>
      <c r="C16" s="52" t="s">
        <v>155</v>
      </c>
      <c r="D16" s="51">
        <v>-369367</v>
      </c>
      <c r="E16" s="42"/>
      <c r="F16" s="42"/>
      <c r="G16" s="42"/>
      <c r="H16" s="42"/>
      <c r="I16" s="42"/>
      <c r="J16" s="68">
        <f t="shared" si="0"/>
        <v>-369367</v>
      </c>
    </row>
    <row r="17" spans="2:10" ht="12.75">
      <c r="B17" s="91" t="s">
        <v>156</v>
      </c>
      <c r="C17" s="52" t="s">
        <v>157</v>
      </c>
      <c r="D17" s="51">
        <v>-401</v>
      </c>
      <c r="E17" s="42"/>
      <c r="F17" s="42"/>
      <c r="G17" s="42"/>
      <c r="H17" s="42"/>
      <c r="I17" s="42"/>
      <c r="J17" s="68">
        <f t="shared" si="0"/>
        <v>-401</v>
      </c>
    </row>
    <row r="18" spans="2:10" ht="12.75">
      <c r="B18" s="91" t="s">
        <v>158</v>
      </c>
      <c r="C18" s="52" t="s">
        <v>159</v>
      </c>
      <c r="D18" s="51">
        <v>48</v>
      </c>
      <c r="E18" s="42"/>
      <c r="F18" s="42"/>
      <c r="G18" s="42"/>
      <c r="H18" s="42"/>
      <c r="I18" s="42"/>
      <c r="J18" s="68">
        <f t="shared" si="0"/>
        <v>48</v>
      </c>
    </row>
    <row r="19" spans="2:10" ht="12.75">
      <c r="B19" s="91" t="s">
        <v>160</v>
      </c>
      <c r="C19" s="52" t="s">
        <v>161</v>
      </c>
      <c r="D19" s="51">
        <v>58</v>
      </c>
      <c r="E19" s="42"/>
      <c r="F19" s="42"/>
      <c r="G19" s="42"/>
      <c r="H19" s="42"/>
      <c r="I19" s="42"/>
      <c r="J19" s="68">
        <f t="shared" si="0"/>
        <v>58</v>
      </c>
    </row>
    <row r="20" spans="2:10" ht="12.75">
      <c r="B20" s="91" t="s">
        <v>162</v>
      </c>
      <c r="C20" s="52" t="s">
        <v>163</v>
      </c>
      <c r="D20" s="51">
        <v>44</v>
      </c>
      <c r="E20" s="42"/>
      <c r="F20" s="42"/>
      <c r="G20" s="42"/>
      <c r="H20" s="42"/>
      <c r="I20" s="42"/>
      <c r="J20" s="68">
        <f t="shared" si="0"/>
        <v>44</v>
      </c>
    </row>
    <row r="21" spans="2:10" ht="12.75">
      <c r="B21" s="93" t="s">
        <v>146</v>
      </c>
      <c r="C21" s="18" t="s">
        <v>147</v>
      </c>
      <c r="D21" s="54">
        <v>-153857</v>
      </c>
      <c r="E21" s="45"/>
      <c r="F21" s="45"/>
      <c r="G21" s="45"/>
      <c r="H21" s="45"/>
      <c r="I21" s="45"/>
      <c r="J21" s="20">
        <f t="shared" si="0"/>
        <v>-153857</v>
      </c>
    </row>
    <row r="22" spans="2:10" ht="12.75">
      <c r="B22" s="94" t="s">
        <v>146</v>
      </c>
      <c r="C22" s="19" t="s">
        <v>147</v>
      </c>
      <c r="D22" s="21">
        <f>-D21</f>
        <v>153857</v>
      </c>
      <c r="E22" s="49"/>
      <c r="F22" s="49"/>
      <c r="G22" s="49"/>
      <c r="H22" s="49"/>
      <c r="I22" s="49"/>
      <c r="J22" s="12">
        <f t="shared" si="0"/>
        <v>153857</v>
      </c>
    </row>
    <row r="23" spans="2:10" ht="12.75">
      <c r="B23" s="93" t="s">
        <v>165</v>
      </c>
      <c r="C23" s="18" t="s">
        <v>166</v>
      </c>
      <c r="D23" s="54">
        <v>-65000</v>
      </c>
      <c r="E23" s="45"/>
      <c r="F23" s="45"/>
      <c r="G23" s="45"/>
      <c r="H23" s="45"/>
      <c r="I23" s="45"/>
      <c r="J23" s="20">
        <f t="shared" si="0"/>
        <v>-65000</v>
      </c>
    </row>
    <row r="24" spans="2:10" ht="12.75">
      <c r="B24" s="94" t="s">
        <v>165</v>
      </c>
      <c r="C24" s="19" t="s">
        <v>166</v>
      </c>
      <c r="D24" s="21">
        <f>-D23</f>
        <v>65000</v>
      </c>
      <c r="E24" s="49"/>
      <c r="F24" s="49"/>
      <c r="G24" s="49"/>
      <c r="H24" s="49"/>
      <c r="I24" s="49"/>
      <c r="J24" s="12">
        <f t="shared" si="0"/>
        <v>65000</v>
      </c>
    </row>
    <row r="25" spans="2:10" ht="12.75">
      <c r="B25" s="93" t="s">
        <v>167</v>
      </c>
      <c r="C25" s="18" t="s">
        <v>168</v>
      </c>
      <c r="D25" s="54">
        <v>-4000000</v>
      </c>
      <c r="E25" s="45"/>
      <c r="F25" s="45"/>
      <c r="G25" s="45"/>
      <c r="H25" s="45"/>
      <c r="I25" s="45"/>
      <c r="J25" s="20">
        <f t="shared" si="0"/>
        <v>-4000000</v>
      </c>
    </row>
    <row r="26" spans="2:10" ht="12.75">
      <c r="B26" s="94" t="s">
        <v>167</v>
      </c>
      <c r="C26" s="19" t="s">
        <v>168</v>
      </c>
      <c r="D26" s="21">
        <f>-D25</f>
        <v>4000000</v>
      </c>
      <c r="E26" s="49"/>
      <c r="F26" s="49"/>
      <c r="G26" s="49"/>
      <c r="H26" s="49"/>
      <c r="I26" s="49"/>
      <c r="J26" s="12">
        <f t="shared" si="0"/>
        <v>4000000</v>
      </c>
    </row>
    <row r="27" spans="2:10" ht="12.75">
      <c r="B27" s="93" t="s">
        <v>169</v>
      </c>
      <c r="C27" s="18" t="s">
        <v>170</v>
      </c>
      <c r="D27" s="54">
        <v>-500000</v>
      </c>
      <c r="E27" s="45"/>
      <c r="F27" s="45"/>
      <c r="G27" s="45"/>
      <c r="H27" s="45"/>
      <c r="I27" s="45"/>
      <c r="J27" s="20">
        <f t="shared" si="0"/>
        <v>-500000</v>
      </c>
    </row>
    <row r="28" spans="2:10" ht="12.75">
      <c r="B28" s="94" t="s">
        <v>169</v>
      </c>
      <c r="C28" s="19" t="s">
        <v>170</v>
      </c>
      <c r="D28" s="21">
        <f>-D27</f>
        <v>500000</v>
      </c>
      <c r="E28" s="49"/>
      <c r="F28" s="49"/>
      <c r="G28" s="49"/>
      <c r="H28" s="49"/>
      <c r="I28" s="49"/>
      <c r="J28" s="12">
        <f t="shared" si="0"/>
        <v>500000</v>
      </c>
    </row>
    <row r="29" spans="2:10" ht="12.75">
      <c r="B29" s="93" t="s">
        <v>171</v>
      </c>
      <c r="C29" s="18" t="s">
        <v>172</v>
      </c>
      <c r="D29" s="54">
        <v>-200000</v>
      </c>
      <c r="E29" s="45"/>
      <c r="F29" s="45"/>
      <c r="G29" s="45"/>
      <c r="H29" s="45"/>
      <c r="I29" s="45"/>
      <c r="J29" s="20">
        <f t="shared" si="0"/>
        <v>-200000</v>
      </c>
    </row>
    <row r="30" spans="2:10" ht="12.75">
      <c r="B30" s="94" t="s">
        <v>171</v>
      </c>
      <c r="C30" s="19" t="s">
        <v>172</v>
      </c>
      <c r="D30" s="21">
        <f>-D29</f>
        <v>200000</v>
      </c>
      <c r="E30" s="49"/>
      <c r="F30" s="49"/>
      <c r="G30" s="49"/>
      <c r="H30" s="49"/>
      <c r="I30" s="49"/>
      <c r="J30" s="12">
        <f t="shared" si="0"/>
        <v>200000</v>
      </c>
    </row>
    <row r="31" spans="2:10" ht="12.75">
      <c r="B31" s="93" t="s">
        <v>173</v>
      </c>
      <c r="C31" s="18" t="s">
        <v>174</v>
      </c>
      <c r="D31" s="55">
        <v>-750000</v>
      </c>
      <c r="E31" s="45"/>
      <c r="F31" s="45"/>
      <c r="G31" s="45"/>
      <c r="H31" s="45"/>
      <c r="I31" s="44"/>
      <c r="J31" s="56">
        <f t="shared" si="0"/>
        <v>-750000</v>
      </c>
    </row>
    <row r="32" spans="2:10" ht="12.75">
      <c r="B32" s="94" t="s">
        <v>173</v>
      </c>
      <c r="C32" s="57" t="s">
        <v>174</v>
      </c>
      <c r="D32" s="58">
        <f>-D31</f>
        <v>750000</v>
      </c>
      <c r="E32" s="49"/>
      <c r="F32" s="49"/>
      <c r="G32" s="49"/>
      <c r="H32" s="49"/>
      <c r="I32" s="48"/>
      <c r="J32" s="59">
        <f t="shared" si="0"/>
        <v>750000</v>
      </c>
    </row>
    <row r="33" spans="2:10" ht="12.75">
      <c r="B33" s="93" t="s">
        <v>175</v>
      </c>
      <c r="C33" s="60" t="s">
        <v>176</v>
      </c>
      <c r="D33" s="61">
        <f>-D34</f>
        <v>-150000</v>
      </c>
      <c r="E33" s="45"/>
      <c r="F33" s="45"/>
      <c r="G33" s="45"/>
      <c r="H33" s="45"/>
      <c r="I33" s="44"/>
      <c r="J33" s="56">
        <f t="shared" si="0"/>
        <v>-150000</v>
      </c>
    </row>
    <row r="34" spans="2:10" ht="12.75">
      <c r="B34" s="94" t="s">
        <v>175</v>
      </c>
      <c r="C34" s="57" t="s">
        <v>176</v>
      </c>
      <c r="D34" s="62">
        <v>150000</v>
      </c>
      <c r="E34" s="49"/>
      <c r="F34" s="49"/>
      <c r="G34" s="49"/>
      <c r="H34" s="49"/>
      <c r="I34" s="48"/>
      <c r="J34" s="59">
        <f t="shared" si="0"/>
        <v>150000</v>
      </c>
    </row>
    <row r="35" spans="2:10" ht="12.75">
      <c r="B35" s="93" t="s">
        <v>177</v>
      </c>
      <c r="C35" s="60" t="s">
        <v>178</v>
      </c>
      <c r="D35" s="63">
        <f>-D36</f>
        <v>-563000</v>
      </c>
      <c r="E35" s="45"/>
      <c r="F35" s="45"/>
      <c r="G35" s="45"/>
      <c r="H35" s="45"/>
      <c r="I35" s="44"/>
      <c r="J35" s="56">
        <f t="shared" si="0"/>
        <v>-563000</v>
      </c>
    </row>
    <row r="36" spans="2:10" ht="12.75">
      <c r="B36" s="94" t="s">
        <v>177</v>
      </c>
      <c r="C36" s="57" t="s">
        <v>178</v>
      </c>
      <c r="D36" s="62">
        <v>563000</v>
      </c>
      <c r="E36" s="49"/>
      <c r="F36" s="49"/>
      <c r="G36" s="49"/>
      <c r="H36" s="49"/>
      <c r="I36" s="48"/>
      <c r="J36" s="59">
        <f t="shared" si="0"/>
        <v>563000</v>
      </c>
    </row>
    <row r="37" spans="2:10" ht="12.75">
      <c r="B37" s="93" t="s">
        <v>179</v>
      </c>
      <c r="C37" s="60" t="s">
        <v>180</v>
      </c>
      <c r="D37" s="63">
        <f>-D38</f>
        <v>-60000</v>
      </c>
      <c r="E37" s="45"/>
      <c r="F37" s="45"/>
      <c r="G37" s="45"/>
      <c r="H37" s="45"/>
      <c r="I37" s="44"/>
      <c r="J37" s="56">
        <f t="shared" si="0"/>
        <v>-60000</v>
      </c>
    </row>
    <row r="38" spans="2:10" ht="13.5" thickBot="1">
      <c r="B38" s="94" t="s">
        <v>179</v>
      </c>
      <c r="C38" s="64" t="s">
        <v>180</v>
      </c>
      <c r="D38" s="65">
        <v>60000</v>
      </c>
      <c r="E38" s="42"/>
      <c r="F38" s="42"/>
      <c r="G38" s="42"/>
      <c r="H38" s="42"/>
      <c r="I38" s="40"/>
      <c r="J38" s="66">
        <f t="shared" si="0"/>
        <v>60000</v>
      </c>
    </row>
    <row r="39" spans="2:10" ht="13.5" thickBot="1">
      <c r="B39" s="95"/>
      <c r="C39" s="14" t="s">
        <v>164</v>
      </c>
      <c r="D39" s="8">
        <f>SUM(D10:D20)</f>
        <v>-180851</v>
      </c>
      <c r="E39" s="67"/>
      <c r="F39" s="67"/>
      <c r="G39" s="67"/>
      <c r="H39" s="67"/>
      <c r="I39" s="67"/>
      <c r="J39" s="8">
        <f t="shared" si="0"/>
        <v>-180851</v>
      </c>
    </row>
    <row r="40" spans="2:10" ht="12.75">
      <c r="B40" s="95"/>
      <c r="C40" s="89"/>
      <c r="D40" s="10"/>
      <c r="E40" s="42"/>
      <c r="F40" s="42"/>
      <c r="G40" s="42"/>
      <c r="H40" s="42"/>
      <c r="I40" s="42"/>
      <c r="J40" s="10"/>
    </row>
    <row r="41" spans="1:10" ht="12.75">
      <c r="A41" s="6" t="s">
        <v>87</v>
      </c>
      <c r="C41" s="9"/>
      <c r="D41" s="10"/>
      <c r="E41" s="10"/>
      <c r="F41" s="10"/>
      <c r="G41" s="10"/>
      <c r="H41" s="10"/>
      <c r="I41" s="10"/>
      <c r="J41" s="10"/>
    </row>
    <row r="42" spans="2:10" ht="12.75">
      <c r="B42" s="43" t="s">
        <v>88</v>
      </c>
      <c r="C42" s="44" t="s">
        <v>89</v>
      </c>
      <c r="D42" s="20">
        <v>-81771</v>
      </c>
      <c r="E42" s="45"/>
      <c r="F42" s="45"/>
      <c r="G42" s="45"/>
      <c r="H42" s="45"/>
      <c r="I42" s="45"/>
      <c r="J42" s="46">
        <f>SUM(D42:I42)</f>
        <v>-81771</v>
      </c>
    </row>
    <row r="43" spans="2:10" ht="12.75">
      <c r="B43" s="47" t="s">
        <v>88</v>
      </c>
      <c r="C43" s="48" t="s">
        <v>89</v>
      </c>
      <c r="D43" s="12">
        <v>81771</v>
      </c>
      <c r="E43" s="49"/>
      <c r="F43" s="49"/>
      <c r="G43" s="49"/>
      <c r="H43" s="49"/>
      <c r="I43" s="49"/>
      <c r="J43" s="50">
        <f>SUM(D43:I43)</f>
        <v>81771</v>
      </c>
    </row>
    <row r="44" spans="2:10" ht="12.75">
      <c r="B44" s="43" t="s">
        <v>90</v>
      </c>
      <c r="C44" s="44" t="s">
        <v>91</v>
      </c>
      <c r="D44" s="20">
        <v>-1900000</v>
      </c>
      <c r="E44" s="45"/>
      <c r="F44" s="45"/>
      <c r="G44" s="45"/>
      <c r="H44" s="45"/>
      <c r="I44" s="45"/>
      <c r="J44" s="46">
        <f>SUM(D44:I44)</f>
        <v>-1900000</v>
      </c>
    </row>
    <row r="45" spans="1:10" ht="12.75">
      <c r="A45" s="6"/>
      <c r="B45" s="47" t="s">
        <v>90</v>
      </c>
      <c r="C45" s="48" t="s">
        <v>91</v>
      </c>
      <c r="D45" s="12">
        <v>1900000</v>
      </c>
      <c r="E45" s="11"/>
      <c r="F45" s="11"/>
      <c r="G45" s="11"/>
      <c r="H45" s="11"/>
      <c r="I45" s="11"/>
      <c r="J45" s="12">
        <f>SUM(D45:I45)</f>
        <v>1900000</v>
      </c>
    </row>
    <row r="46" spans="2:10" ht="13.5" thickBot="1">
      <c r="B46" s="38" t="s">
        <v>84</v>
      </c>
      <c r="C46" s="37" t="s">
        <v>85</v>
      </c>
      <c r="D46" s="41">
        <v>50000</v>
      </c>
      <c r="E46" s="42"/>
      <c r="F46" s="42"/>
      <c r="G46" s="42"/>
      <c r="H46" s="42"/>
      <c r="I46" s="42"/>
      <c r="J46" s="69">
        <f>SUM(D46:I46)</f>
        <v>50000</v>
      </c>
    </row>
    <row r="47" spans="3:10" ht="13.5" thickBot="1">
      <c r="C47" s="7" t="s">
        <v>86</v>
      </c>
      <c r="D47" s="8">
        <f>SUM(D46)</f>
        <v>50000</v>
      </c>
      <c r="E47" s="8"/>
      <c r="F47" s="8"/>
      <c r="G47" s="8"/>
      <c r="H47" s="8"/>
      <c r="I47" s="8"/>
      <c r="J47" s="8">
        <f>SUM(J46)</f>
        <v>50000</v>
      </c>
    </row>
    <row r="48" spans="4:9" ht="12.75">
      <c r="D48" s="79"/>
      <c r="E48" s="42"/>
      <c r="F48" s="42"/>
      <c r="G48" s="42"/>
      <c r="H48" s="42"/>
      <c r="I48" s="42"/>
    </row>
    <row r="49" spans="1:9" ht="12.75">
      <c r="A49" s="6" t="s">
        <v>181</v>
      </c>
      <c r="D49" s="41"/>
      <c r="E49" s="42"/>
      <c r="F49" s="42"/>
      <c r="G49" s="42"/>
      <c r="H49" s="42"/>
      <c r="I49" s="42"/>
    </row>
    <row r="50" spans="1:10" ht="12.75">
      <c r="A50" s="6"/>
      <c r="B50" s="91" t="s">
        <v>188</v>
      </c>
      <c r="C50" s="52" t="s">
        <v>189</v>
      </c>
      <c r="D50" s="51">
        <f>-26532</f>
        <v>-26532</v>
      </c>
      <c r="E50" s="42"/>
      <c r="F50" s="42"/>
      <c r="G50" s="42"/>
      <c r="H50" s="42"/>
      <c r="I50" s="42"/>
      <c r="J50" s="68">
        <f>SUM(D50:I50)</f>
        <v>-26532</v>
      </c>
    </row>
    <row r="51" spans="2:10" ht="12.75">
      <c r="B51" s="91" t="s">
        <v>182</v>
      </c>
      <c r="C51" s="52" t="s">
        <v>183</v>
      </c>
      <c r="D51" s="51">
        <v>-40756</v>
      </c>
      <c r="E51" s="42"/>
      <c r="F51" s="42"/>
      <c r="G51" s="42"/>
      <c r="H51" s="42"/>
      <c r="I51" s="42"/>
      <c r="J51" s="68">
        <f>SUM(D51:I51)</f>
        <v>-40756</v>
      </c>
    </row>
    <row r="52" spans="2:10" ht="12.75">
      <c r="B52" s="91" t="s">
        <v>190</v>
      </c>
      <c r="C52" s="52" t="s">
        <v>191</v>
      </c>
      <c r="D52" s="51">
        <v>1103</v>
      </c>
      <c r="E52" s="42"/>
      <c r="F52" s="42"/>
      <c r="G52" s="42"/>
      <c r="H52" s="42"/>
      <c r="I52" s="42"/>
      <c r="J52" s="68">
        <f>SUM(D52:I52)</f>
        <v>1103</v>
      </c>
    </row>
    <row r="53" spans="2:10" ht="12.75">
      <c r="B53" s="91" t="s">
        <v>184</v>
      </c>
      <c r="C53" s="52" t="s">
        <v>185</v>
      </c>
      <c r="D53" s="51">
        <v>17592</v>
      </c>
      <c r="E53" s="42"/>
      <c r="F53" s="42"/>
      <c r="G53" s="42"/>
      <c r="H53" s="42"/>
      <c r="I53" s="42"/>
      <c r="J53" s="68">
        <f>SUM(D53:I53)</f>
        <v>17592</v>
      </c>
    </row>
    <row r="54" spans="2:10" ht="13.5" thickBot="1">
      <c r="B54" s="91" t="s">
        <v>186</v>
      </c>
      <c r="C54" s="52" t="s">
        <v>187</v>
      </c>
      <c r="D54" s="51">
        <f>48593+22787</f>
        <v>71380</v>
      </c>
      <c r="E54" s="42"/>
      <c r="F54" s="42"/>
      <c r="G54" s="42"/>
      <c r="H54" s="42"/>
      <c r="I54" s="42"/>
      <c r="J54" s="68">
        <f>SUM(D54:I54)</f>
        <v>71380</v>
      </c>
    </row>
    <row r="55" spans="3:10" ht="13.5" thickBot="1">
      <c r="C55" s="7" t="s">
        <v>192</v>
      </c>
      <c r="D55" s="8">
        <f>SUM(D50:D54)</f>
        <v>22787</v>
      </c>
      <c r="E55" s="67"/>
      <c r="F55" s="67"/>
      <c r="G55" s="67"/>
      <c r="H55" s="67"/>
      <c r="I55" s="67"/>
      <c r="J55" s="88">
        <f>SUM(J50:J54)</f>
        <v>22787</v>
      </c>
    </row>
    <row r="56" spans="4:9" ht="12.75">
      <c r="D56" s="41"/>
      <c r="E56" s="42"/>
      <c r="F56" s="42"/>
      <c r="G56" s="42"/>
      <c r="H56" s="42"/>
      <c r="I56" s="42"/>
    </row>
    <row r="57" spans="1:9" ht="12.75">
      <c r="A57" s="6" t="s">
        <v>53</v>
      </c>
      <c r="D57" s="41"/>
      <c r="E57" s="42"/>
      <c r="F57" s="42"/>
      <c r="G57" s="42"/>
      <c r="H57" s="42"/>
      <c r="I57" s="42"/>
    </row>
    <row r="58" spans="2:10" ht="12.75">
      <c r="B58" s="38" t="s">
        <v>54</v>
      </c>
      <c r="C58" s="37" t="s">
        <v>55</v>
      </c>
      <c r="D58" s="41">
        <v>-5276149</v>
      </c>
      <c r="E58" s="42"/>
      <c r="F58" s="42"/>
      <c r="G58" s="42"/>
      <c r="H58" s="42"/>
      <c r="I58" s="42"/>
      <c r="J58" s="69">
        <f>SUM(D58:I58)</f>
        <v>-5276149</v>
      </c>
    </row>
    <row r="59" spans="2:10" ht="12.75">
      <c r="B59" s="38" t="s">
        <v>56</v>
      </c>
      <c r="C59" s="37" t="s">
        <v>57</v>
      </c>
      <c r="D59" s="41">
        <v>-5742</v>
      </c>
      <c r="E59" s="42"/>
      <c r="F59" s="42"/>
      <c r="G59" s="42"/>
      <c r="H59" s="42"/>
      <c r="I59" s="42"/>
      <c r="J59" s="69">
        <f>SUM(D59:I59)</f>
        <v>-5742</v>
      </c>
    </row>
    <row r="60" spans="2:10" ht="13.5" thickBot="1">
      <c r="B60" s="38" t="s">
        <v>56</v>
      </c>
      <c r="C60" s="37" t="s">
        <v>57</v>
      </c>
      <c r="D60" s="41">
        <v>11402</v>
      </c>
      <c r="E60" s="42"/>
      <c r="F60" s="42"/>
      <c r="G60" s="42"/>
      <c r="H60" s="42"/>
      <c r="I60" s="42"/>
      <c r="J60" s="69">
        <f>SUM(D60:I60)</f>
        <v>11402</v>
      </c>
    </row>
    <row r="61" spans="3:10" ht="13.5" thickBot="1">
      <c r="C61" s="7"/>
      <c r="D61" s="8">
        <f>SUM(D58:D60)</f>
        <v>-5270489</v>
      </c>
      <c r="E61" s="8"/>
      <c r="F61" s="8"/>
      <c r="G61" s="8"/>
      <c r="H61" s="8"/>
      <c r="I61" s="8"/>
      <c r="J61" s="8">
        <f>SUM(J58:J60)</f>
        <v>-5270489</v>
      </c>
    </row>
    <row r="62" spans="4:10" ht="12.75">
      <c r="D62" s="41"/>
      <c r="E62" s="42"/>
      <c r="F62" s="42"/>
      <c r="G62" s="42"/>
      <c r="H62" s="42"/>
      <c r="I62" s="42"/>
      <c r="J62" s="69"/>
    </row>
    <row r="63" spans="1:10" ht="12.75">
      <c r="A63" s="6" t="s">
        <v>128</v>
      </c>
      <c r="D63" s="41"/>
      <c r="E63" s="42"/>
      <c r="F63" s="42"/>
      <c r="G63" s="42"/>
      <c r="H63" s="42"/>
      <c r="I63" s="42"/>
      <c r="J63" s="69"/>
    </row>
    <row r="64" spans="2:10" ht="12.75">
      <c r="B64" s="38" t="s">
        <v>129</v>
      </c>
      <c r="C64" s="37" t="s">
        <v>130</v>
      </c>
      <c r="D64" s="41">
        <v>-56725</v>
      </c>
      <c r="E64" s="42"/>
      <c r="F64" s="42"/>
      <c r="G64" s="42"/>
      <c r="H64" s="42"/>
      <c r="I64" s="42"/>
      <c r="J64" s="69">
        <f>SUM(D64:I64)</f>
        <v>-56725</v>
      </c>
    </row>
    <row r="65" spans="2:10" ht="13.5" thickBot="1">
      <c r="B65" s="38" t="s">
        <v>131</v>
      </c>
      <c r="C65" s="37" t="s">
        <v>132</v>
      </c>
      <c r="D65" s="41">
        <v>-307201</v>
      </c>
      <c r="E65" s="42"/>
      <c r="F65" s="42"/>
      <c r="G65" s="42"/>
      <c r="H65" s="42"/>
      <c r="I65" s="42"/>
      <c r="J65" s="69">
        <f>SUM(D65:I65)</f>
        <v>-307201</v>
      </c>
    </row>
    <row r="66" spans="3:10" ht="13.5" thickBot="1">
      <c r="C66" s="7" t="s">
        <v>133</v>
      </c>
      <c r="D66" s="8">
        <f>SUM(D64:D65)</f>
        <v>-363926</v>
      </c>
      <c r="E66" s="8"/>
      <c r="F66" s="8"/>
      <c r="G66" s="8"/>
      <c r="H66" s="8"/>
      <c r="I66" s="8"/>
      <c r="J66" s="8">
        <f>SUM(J64:J65)</f>
        <v>-363926</v>
      </c>
    </row>
    <row r="67" spans="4:10" ht="12.75">
      <c r="D67" s="41"/>
      <c r="E67" s="42"/>
      <c r="F67" s="42"/>
      <c r="G67" s="42"/>
      <c r="H67" s="42"/>
      <c r="I67" s="42"/>
      <c r="J67" s="69"/>
    </row>
    <row r="68" spans="1:10" ht="12.75">
      <c r="A68" s="6" t="s">
        <v>230</v>
      </c>
      <c r="D68" s="41"/>
      <c r="E68" s="42"/>
      <c r="F68" s="42"/>
      <c r="G68" s="42"/>
      <c r="H68" s="42"/>
      <c r="I68" s="42"/>
      <c r="J68" s="69"/>
    </row>
    <row r="69" spans="1:10" ht="13.5" thickBot="1">
      <c r="A69" s="6"/>
      <c r="B69" s="99" t="s">
        <v>231</v>
      </c>
      <c r="C69" s="100" t="s">
        <v>232</v>
      </c>
      <c r="D69" s="103">
        <v>-9710</v>
      </c>
      <c r="E69" s="42"/>
      <c r="F69" s="42"/>
      <c r="G69" s="42"/>
      <c r="H69" s="42"/>
      <c r="I69" s="42"/>
      <c r="J69" s="69">
        <f>D69</f>
        <v>-9710</v>
      </c>
    </row>
    <row r="70" spans="1:10" ht="13.5" thickBot="1">
      <c r="A70" s="6"/>
      <c r="C70" s="101" t="s">
        <v>233</v>
      </c>
      <c r="D70" s="104">
        <f>D69</f>
        <v>-9710</v>
      </c>
      <c r="E70" s="15"/>
      <c r="F70" s="15"/>
      <c r="G70" s="15"/>
      <c r="H70" s="15"/>
      <c r="I70" s="15"/>
      <c r="J70" s="102">
        <f>J69</f>
        <v>-9710</v>
      </c>
    </row>
    <row r="71" spans="1:10" ht="12.75">
      <c r="A71" s="6"/>
      <c r="D71" s="41"/>
      <c r="E71" s="42"/>
      <c r="F71" s="42"/>
      <c r="G71" s="42"/>
      <c r="H71" s="42"/>
      <c r="I71" s="42"/>
      <c r="J71" s="69"/>
    </row>
    <row r="72" spans="1:10" ht="12.75">
      <c r="A72" s="6" t="s">
        <v>234</v>
      </c>
      <c r="D72" s="41"/>
      <c r="E72" s="42"/>
      <c r="F72" s="42"/>
      <c r="G72" s="42"/>
      <c r="H72" s="42"/>
      <c r="I72" s="42"/>
      <c r="J72" s="69"/>
    </row>
    <row r="73" spans="2:10" ht="13.5" thickBot="1">
      <c r="B73" s="99" t="s">
        <v>235</v>
      </c>
      <c r="C73" s="100" t="s">
        <v>236</v>
      </c>
      <c r="D73" s="105">
        <v>-272250</v>
      </c>
      <c r="E73" s="42"/>
      <c r="F73" s="42"/>
      <c r="G73" s="42"/>
      <c r="H73" s="42"/>
      <c r="I73" s="42"/>
      <c r="J73" s="69">
        <f>D73</f>
        <v>-272250</v>
      </c>
    </row>
    <row r="74" spans="3:10" ht="13.5" thickBot="1">
      <c r="C74" s="7" t="s">
        <v>237</v>
      </c>
      <c r="D74" s="8">
        <f>D73</f>
        <v>-272250</v>
      </c>
      <c r="E74" s="15"/>
      <c r="F74" s="15"/>
      <c r="G74" s="15"/>
      <c r="H74" s="15"/>
      <c r="I74" s="15"/>
      <c r="J74" s="102">
        <f>J73</f>
        <v>-272250</v>
      </c>
    </row>
    <row r="75" spans="3:10" ht="12.75">
      <c r="C75" s="6"/>
      <c r="D75" s="10"/>
      <c r="E75" s="16"/>
      <c r="F75" s="16"/>
      <c r="G75" s="16"/>
      <c r="H75" s="16"/>
      <c r="I75" s="16"/>
      <c r="J75" s="106"/>
    </row>
    <row r="76" spans="1:9" ht="12.75">
      <c r="A76" s="6" t="s">
        <v>68</v>
      </c>
      <c r="D76" s="41"/>
      <c r="E76" s="42"/>
      <c r="F76" s="42"/>
      <c r="G76" s="42"/>
      <c r="H76" s="42"/>
      <c r="I76" s="42"/>
    </row>
    <row r="77" spans="2:10" ht="12.75">
      <c r="B77" s="43" t="s">
        <v>69</v>
      </c>
      <c r="C77" s="44" t="s">
        <v>70</v>
      </c>
      <c r="D77" s="20">
        <v>-33815</v>
      </c>
      <c r="E77" s="45"/>
      <c r="F77" s="45"/>
      <c r="G77" s="45"/>
      <c r="H77" s="45"/>
      <c r="I77" s="45"/>
      <c r="J77" s="46">
        <f aca="true" t="shared" si="1" ref="J77:J88">SUM(D77:I77)</f>
        <v>-33815</v>
      </c>
    </row>
    <row r="78" spans="2:10" ht="12.75">
      <c r="B78" s="47" t="s">
        <v>69</v>
      </c>
      <c r="C78" s="48" t="s">
        <v>70</v>
      </c>
      <c r="D78" s="12">
        <v>33815</v>
      </c>
      <c r="E78" s="49"/>
      <c r="F78" s="49"/>
      <c r="G78" s="49"/>
      <c r="H78" s="49"/>
      <c r="I78" s="49"/>
      <c r="J78" s="50">
        <f t="shared" si="1"/>
        <v>33815</v>
      </c>
    </row>
    <row r="79" spans="2:10" ht="12.75">
      <c r="B79" s="43" t="s">
        <v>71</v>
      </c>
      <c r="C79" s="44" t="s">
        <v>72</v>
      </c>
      <c r="D79" s="20">
        <v>-54477</v>
      </c>
      <c r="E79" s="45"/>
      <c r="F79" s="45"/>
      <c r="G79" s="45"/>
      <c r="H79" s="45"/>
      <c r="I79" s="45"/>
      <c r="J79" s="46">
        <f t="shared" si="1"/>
        <v>-54477</v>
      </c>
    </row>
    <row r="80" spans="2:10" ht="12.75">
      <c r="B80" s="47" t="s">
        <v>71</v>
      </c>
      <c r="C80" s="48" t="s">
        <v>72</v>
      </c>
      <c r="D80" s="12">
        <v>54477</v>
      </c>
      <c r="E80" s="49"/>
      <c r="F80" s="49"/>
      <c r="G80" s="49"/>
      <c r="H80" s="49"/>
      <c r="I80" s="49"/>
      <c r="J80" s="50">
        <f t="shared" si="1"/>
        <v>54477</v>
      </c>
    </row>
    <row r="81" spans="2:10" ht="12.75">
      <c r="B81" s="43" t="s">
        <v>73</v>
      </c>
      <c r="C81" s="44" t="s">
        <v>74</v>
      </c>
      <c r="D81" s="20">
        <v>-100000</v>
      </c>
      <c r="E81" s="45"/>
      <c r="F81" s="45"/>
      <c r="G81" s="45"/>
      <c r="H81" s="45"/>
      <c r="I81" s="45"/>
      <c r="J81" s="46">
        <f t="shared" si="1"/>
        <v>-100000</v>
      </c>
    </row>
    <row r="82" spans="2:10" ht="12.75">
      <c r="B82" s="47" t="s">
        <v>73</v>
      </c>
      <c r="C82" s="48" t="s">
        <v>74</v>
      </c>
      <c r="D82" s="12">
        <v>100000</v>
      </c>
      <c r="E82" s="49"/>
      <c r="F82" s="49"/>
      <c r="G82" s="49"/>
      <c r="H82" s="49"/>
      <c r="I82" s="49"/>
      <c r="J82" s="50">
        <f t="shared" si="1"/>
        <v>100000</v>
      </c>
    </row>
    <row r="83" spans="2:10" ht="12.75">
      <c r="B83" s="43" t="s">
        <v>75</v>
      </c>
      <c r="C83" s="44" t="s">
        <v>76</v>
      </c>
      <c r="D83" s="20">
        <v>-35000</v>
      </c>
      <c r="E83" s="45"/>
      <c r="F83" s="45"/>
      <c r="G83" s="45"/>
      <c r="H83" s="45"/>
      <c r="I83" s="45"/>
      <c r="J83" s="46">
        <f t="shared" si="1"/>
        <v>-35000</v>
      </c>
    </row>
    <row r="84" spans="2:10" ht="12.75">
      <c r="B84" s="47" t="s">
        <v>75</v>
      </c>
      <c r="C84" s="48" t="s">
        <v>76</v>
      </c>
      <c r="D84" s="12">
        <v>35000</v>
      </c>
      <c r="E84" s="49"/>
      <c r="F84" s="49"/>
      <c r="G84" s="49"/>
      <c r="H84" s="49"/>
      <c r="I84" s="49"/>
      <c r="J84" s="50">
        <f t="shared" si="1"/>
        <v>35000</v>
      </c>
    </row>
    <row r="85" spans="2:10" ht="12.75">
      <c r="B85" s="43" t="s">
        <v>77</v>
      </c>
      <c r="C85" s="44" t="s">
        <v>78</v>
      </c>
      <c r="D85" s="20">
        <v>-25000</v>
      </c>
      <c r="E85" s="45"/>
      <c r="F85" s="45"/>
      <c r="G85" s="45"/>
      <c r="H85" s="45"/>
      <c r="I85" s="45"/>
      <c r="J85" s="46">
        <f t="shared" si="1"/>
        <v>-25000</v>
      </c>
    </row>
    <row r="86" spans="2:10" ht="12.75">
      <c r="B86" s="47" t="s">
        <v>77</v>
      </c>
      <c r="C86" s="48" t="s">
        <v>78</v>
      </c>
      <c r="D86" s="12">
        <v>25000</v>
      </c>
      <c r="E86" s="49"/>
      <c r="F86" s="49"/>
      <c r="G86" s="49"/>
      <c r="H86" s="49"/>
      <c r="I86" s="49"/>
      <c r="J86" s="50">
        <f t="shared" si="1"/>
        <v>25000</v>
      </c>
    </row>
    <row r="87" spans="2:10" ht="12.75">
      <c r="B87" s="38" t="s">
        <v>79</v>
      </c>
      <c r="C87" s="37" t="s">
        <v>80</v>
      </c>
      <c r="D87" s="41">
        <v>-169078</v>
      </c>
      <c r="E87" s="42"/>
      <c r="F87" s="42"/>
      <c r="G87" s="42"/>
      <c r="H87" s="42"/>
      <c r="I87" s="42"/>
      <c r="J87" s="69">
        <f t="shared" si="1"/>
        <v>-169078</v>
      </c>
    </row>
    <row r="88" spans="2:10" ht="13.5" thickBot="1">
      <c r="B88" s="38" t="s">
        <v>81</v>
      </c>
      <c r="C88" s="37" t="s">
        <v>82</v>
      </c>
      <c r="D88" s="41">
        <v>-5169</v>
      </c>
      <c r="E88" s="42"/>
      <c r="F88" s="42"/>
      <c r="G88" s="42"/>
      <c r="H88" s="42"/>
      <c r="I88" s="42"/>
      <c r="J88" s="69">
        <f t="shared" si="1"/>
        <v>-5169</v>
      </c>
    </row>
    <row r="89" spans="3:10" ht="13.5" thickBot="1">
      <c r="C89" s="7" t="s">
        <v>83</v>
      </c>
      <c r="D89" s="8">
        <f>SUM(D77:D88)</f>
        <v>-174247</v>
      </c>
      <c r="E89" s="8"/>
      <c r="F89" s="8"/>
      <c r="G89" s="8"/>
      <c r="H89" s="8"/>
      <c r="I89" s="8"/>
      <c r="J89" s="8">
        <f>SUM(J77:J88)</f>
        <v>-174247</v>
      </c>
    </row>
    <row r="90" spans="4:9" ht="12.75">
      <c r="D90" s="41"/>
      <c r="E90" s="42"/>
      <c r="F90" s="42"/>
      <c r="G90" s="42"/>
      <c r="H90" s="42"/>
      <c r="I90" s="42"/>
    </row>
    <row r="91" spans="1:9" ht="12.75">
      <c r="A91" s="6" t="s">
        <v>207</v>
      </c>
      <c r="D91" s="41"/>
      <c r="E91" s="42"/>
      <c r="F91" s="42"/>
      <c r="G91" s="42"/>
      <c r="H91" s="42"/>
      <c r="I91" s="42"/>
    </row>
    <row r="92" spans="1:10" ht="12.75">
      <c r="A92" s="6"/>
      <c r="B92" s="93" t="s">
        <v>208</v>
      </c>
      <c r="C92" s="18" t="s">
        <v>209</v>
      </c>
      <c r="D92" s="20">
        <f>-D93</f>
        <v>-255987</v>
      </c>
      <c r="E92" s="45"/>
      <c r="F92" s="45"/>
      <c r="G92" s="45"/>
      <c r="H92" s="45"/>
      <c r="I92" s="45"/>
      <c r="J92" s="46">
        <f>D92</f>
        <v>-255987</v>
      </c>
    </row>
    <row r="93" spans="2:10" ht="12.75">
      <c r="B93" s="94" t="s">
        <v>208</v>
      </c>
      <c r="C93" s="19" t="s">
        <v>209</v>
      </c>
      <c r="D93" s="21">
        <v>255987</v>
      </c>
      <c r="E93" s="49"/>
      <c r="F93" s="49"/>
      <c r="G93" s="49"/>
      <c r="H93" s="49"/>
      <c r="I93" s="49"/>
      <c r="J93" s="70">
        <f>D93</f>
        <v>255987</v>
      </c>
    </row>
    <row r="94" spans="3:10" ht="13.5" thickBot="1">
      <c r="C94" s="31" t="s">
        <v>210</v>
      </c>
      <c r="D94" s="32">
        <v>0</v>
      </c>
      <c r="E94" s="33"/>
      <c r="F94" s="33"/>
      <c r="G94" s="33"/>
      <c r="H94" s="33"/>
      <c r="I94" s="33"/>
      <c r="J94" s="33">
        <v>0</v>
      </c>
    </row>
    <row r="95" spans="4:9" ht="12.75">
      <c r="D95" s="41"/>
      <c r="E95" s="42"/>
      <c r="F95" s="42"/>
      <c r="G95" s="42"/>
      <c r="H95" s="42"/>
      <c r="I95" s="71"/>
    </row>
    <row r="96" spans="1:10" ht="12.75">
      <c r="A96" s="6" t="s">
        <v>211</v>
      </c>
      <c r="D96" s="41"/>
      <c r="E96" s="72"/>
      <c r="F96" s="72"/>
      <c r="G96" s="72"/>
      <c r="H96" s="72"/>
      <c r="I96" s="72"/>
      <c r="J96" s="72"/>
    </row>
    <row r="97" spans="2:10" ht="12.75">
      <c r="B97" s="93" t="s">
        <v>212</v>
      </c>
      <c r="C97" s="18" t="s">
        <v>213</v>
      </c>
      <c r="D97" s="20">
        <f>-D98</f>
        <v>-13173</v>
      </c>
      <c r="E97" s="73"/>
      <c r="F97" s="73"/>
      <c r="G97" s="73"/>
      <c r="H97" s="73"/>
      <c r="I97" s="73"/>
      <c r="J97" s="74">
        <f>D97</f>
        <v>-13173</v>
      </c>
    </row>
    <row r="98" spans="2:10" ht="13.5" thickBot="1">
      <c r="B98" s="94" t="s">
        <v>212</v>
      </c>
      <c r="C98" s="24" t="s">
        <v>213</v>
      </c>
      <c r="D98" s="17">
        <v>13173</v>
      </c>
      <c r="E98" s="72"/>
      <c r="F98" s="72"/>
      <c r="G98" s="72"/>
      <c r="H98" s="72"/>
      <c r="I98" s="72"/>
      <c r="J98" s="75">
        <f>D98</f>
        <v>13173</v>
      </c>
    </row>
    <row r="99" spans="3:10" ht="13.5" thickBot="1">
      <c r="C99" s="7" t="s">
        <v>214</v>
      </c>
      <c r="D99" s="76">
        <v>0</v>
      </c>
      <c r="E99" s="77"/>
      <c r="F99" s="77"/>
      <c r="G99" s="77"/>
      <c r="H99" s="77"/>
      <c r="I99" s="77"/>
      <c r="J99" s="36">
        <v>0</v>
      </c>
    </row>
    <row r="100" spans="3:10" ht="12.75">
      <c r="C100" s="9"/>
      <c r="D100" s="10"/>
      <c r="E100" s="10"/>
      <c r="F100" s="34"/>
      <c r="G100" s="34"/>
      <c r="H100" s="34"/>
      <c r="I100" s="10"/>
      <c r="J100" s="34"/>
    </row>
    <row r="101" spans="1:10" ht="12.75">
      <c r="A101" s="6" t="s">
        <v>203</v>
      </c>
      <c r="C101" s="9"/>
      <c r="D101" s="10"/>
      <c r="E101" s="10"/>
      <c r="F101" s="10"/>
      <c r="G101" s="10"/>
      <c r="H101" s="10"/>
      <c r="I101" s="10"/>
      <c r="J101" s="30"/>
    </row>
    <row r="102" spans="2:10" ht="12.75">
      <c r="B102" s="93" t="s">
        <v>204</v>
      </c>
      <c r="C102" s="18" t="s">
        <v>205</v>
      </c>
      <c r="D102" s="20">
        <f>-D103</f>
        <v>-48495</v>
      </c>
      <c r="E102" s="28"/>
      <c r="F102" s="28"/>
      <c r="G102" s="28"/>
      <c r="H102" s="28"/>
      <c r="I102" s="28"/>
      <c r="J102" s="28"/>
    </row>
    <row r="103" spans="2:10" ht="13.5" thickBot="1">
      <c r="B103" s="94" t="s">
        <v>204</v>
      </c>
      <c r="C103" s="24" t="s">
        <v>205</v>
      </c>
      <c r="D103" s="25">
        <v>48495</v>
      </c>
      <c r="E103" s="10"/>
      <c r="F103" s="10"/>
      <c r="G103" s="10"/>
      <c r="H103" s="10"/>
      <c r="I103" s="10"/>
      <c r="J103" s="10"/>
    </row>
    <row r="104" spans="3:10" ht="13.5" thickBot="1">
      <c r="C104" s="7" t="s">
        <v>206</v>
      </c>
      <c r="D104" s="8">
        <f>SUM(D102:D103)</f>
        <v>0</v>
      </c>
      <c r="E104" s="8"/>
      <c r="F104" s="8"/>
      <c r="G104" s="8"/>
      <c r="H104" s="8"/>
      <c r="I104" s="8"/>
      <c r="J104" s="8"/>
    </row>
    <row r="105" spans="3:10" ht="12.75">
      <c r="C105" s="9"/>
      <c r="D105" s="10"/>
      <c r="E105" s="10"/>
      <c r="F105" s="10"/>
      <c r="G105" s="10"/>
      <c r="H105" s="10"/>
      <c r="I105" s="10"/>
      <c r="J105" s="29"/>
    </row>
    <row r="106" spans="4:9" ht="12.75">
      <c r="D106" s="41"/>
      <c r="E106" s="42"/>
      <c r="F106" s="42"/>
      <c r="G106" s="42"/>
      <c r="H106" s="42"/>
      <c r="I106" s="42"/>
    </row>
    <row r="107" spans="1:9" ht="12.75">
      <c r="A107" s="6" t="s">
        <v>199</v>
      </c>
      <c r="D107" s="41"/>
      <c r="E107" s="42"/>
      <c r="F107" s="42"/>
      <c r="G107" s="42"/>
      <c r="H107" s="42"/>
      <c r="I107" s="42"/>
    </row>
    <row r="108" spans="1:10" ht="12.75">
      <c r="A108" s="6"/>
      <c r="B108" s="93" t="s">
        <v>200</v>
      </c>
      <c r="C108" s="18" t="s">
        <v>201</v>
      </c>
      <c r="D108" s="20">
        <f>-D109</f>
        <v>-38228</v>
      </c>
      <c r="E108" s="45"/>
      <c r="F108" s="45"/>
      <c r="G108" s="45"/>
      <c r="H108" s="45"/>
      <c r="I108" s="45"/>
      <c r="J108" s="46">
        <f>D108</f>
        <v>-38228</v>
      </c>
    </row>
    <row r="109" spans="2:10" ht="13.5" thickBot="1">
      <c r="B109" s="94" t="s">
        <v>200</v>
      </c>
      <c r="C109" s="24" t="s">
        <v>201</v>
      </c>
      <c r="D109" s="25">
        <v>38228</v>
      </c>
      <c r="E109" s="42"/>
      <c r="F109" s="42"/>
      <c r="G109" s="42"/>
      <c r="H109" s="42"/>
      <c r="I109" s="42"/>
      <c r="J109" s="46">
        <f>D109</f>
        <v>38228</v>
      </c>
    </row>
    <row r="110" spans="2:10" ht="13.5" thickBot="1">
      <c r="B110" s="96"/>
      <c r="C110" s="26" t="s">
        <v>202</v>
      </c>
      <c r="D110" s="27">
        <v>0</v>
      </c>
      <c r="E110" s="67"/>
      <c r="F110" s="67"/>
      <c r="G110" s="67"/>
      <c r="H110" s="67"/>
      <c r="I110" s="67"/>
      <c r="J110" s="67"/>
    </row>
    <row r="111" spans="2:9" ht="12.75">
      <c r="B111" s="96"/>
      <c r="C111" s="22"/>
      <c r="D111" s="23"/>
      <c r="E111" s="42"/>
      <c r="F111" s="42"/>
      <c r="G111" s="42"/>
      <c r="H111" s="42"/>
      <c r="I111" s="42"/>
    </row>
    <row r="112" spans="1:9" ht="12.75">
      <c r="A112" s="6" t="s">
        <v>92</v>
      </c>
      <c r="D112" s="41"/>
      <c r="E112" s="42"/>
      <c r="F112" s="42"/>
      <c r="G112" s="42"/>
      <c r="H112" s="42"/>
      <c r="I112" s="42"/>
    </row>
    <row r="113" spans="2:10" ht="12.75">
      <c r="B113" s="38" t="s">
        <v>93</v>
      </c>
      <c r="C113" s="37" t="s">
        <v>94</v>
      </c>
      <c r="D113" s="41">
        <v>-142817</v>
      </c>
      <c r="E113" s="42"/>
      <c r="F113" s="42"/>
      <c r="G113" s="42"/>
      <c r="H113" s="42"/>
      <c r="I113" s="42"/>
      <c r="J113" s="69">
        <f>SUM(D113:I113)</f>
        <v>-142817</v>
      </c>
    </row>
    <row r="114" spans="2:10" ht="12.75">
      <c r="B114" s="38" t="s">
        <v>95</v>
      </c>
      <c r="C114" s="37" t="s">
        <v>96</v>
      </c>
      <c r="D114" s="41">
        <v>-3950.61</v>
      </c>
      <c r="E114" s="42"/>
      <c r="F114" s="42"/>
      <c r="G114" s="42"/>
      <c r="H114" s="42"/>
      <c r="I114" s="42"/>
      <c r="J114" s="69">
        <f>SUM(D114:I114)</f>
        <v>-3950.61</v>
      </c>
    </row>
    <row r="115" spans="2:10" ht="13.5" thickBot="1">
      <c r="B115" s="38" t="s">
        <v>97</v>
      </c>
      <c r="C115" s="37" t="s">
        <v>98</v>
      </c>
      <c r="D115" s="41">
        <v>146768</v>
      </c>
      <c r="E115" s="42"/>
      <c r="F115" s="42"/>
      <c r="G115" s="42"/>
      <c r="H115" s="42"/>
      <c r="I115" s="42"/>
      <c r="J115" s="69">
        <f>SUM(D115:I115)</f>
        <v>146768</v>
      </c>
    </row>
    <row r="116" spans="3:10" ht="17.25" customHeight="1" thickBot="1">
      <c r="C116" s="108" t="s">
        <v>242</v>
      </c>
      <c r="D116" s="8">
        <f>SUM(D113:D115)</f>
        <v>0.39000000001396984</v>
      </c>
      <c r="E116" s="8"/>
      <c r="F116" s="8"/>
      <c r="G116" s="8"/>
      <c r="H116" s="8"/>
      <c r="I116" s="8"/>
      <c r="J116" s="8">
        <f>SUM(J113:J115)</f>
        <v>0.39000000001396984</v>
      </c>
    </row>
    <row r="117" spans="2:9" ht="12.75">
      <c r="B117" s="96"/>
      <c r="C117" s="22"/>
      <c r="D117" s="23"/>
      <c r="E117" s="42"/>
      <c r="F117" s="42"/>
      <c r="G117" s="42"/>
      <c r="H117" s="42"/>
      <c r="I117" s="42"/>
    </row>
    <row r="118" spans="1:9" ht="12.75">
      <c r="A118" s="6" t="s">
        <v>222</v>
      </c>
      <c r="B118" s="96"/>
      <c r="C118" s="22"/>
      <c r="D118" s="23"/>
      <c r="E118" s="42"/>
      <c r="F118" s="42"/>
      <c r="G118" s="42"/>
      <c r="H118" s="42"/>
      <c r="I118" s="42"/>
    </row>
    <row r="119" spans="2:10" ht="13.5" thickBot="1">
      <c r="B119" s="97">
        <v>368152</v>
      </c>
      <c r="C119" s="85" t="s">
        <v>223</v>
      </c>
      <c r="D119" s="114">
        <v>-85</v>
      </c>
      <c r="E119" s="115"/>
      <c r="F119" s="115"/>
      <c r="G119" s="115"/>
      <c r="H119" s="115"/>
      <c r="I119" s="115"/>
      <c r="J119" s="115">
        <f>D119</f>
        <v>-85</v>
      </c>
    </row>
    <row r="120" spans="2:10" ht="13.5" thickBot="1">
      <c r="B120" s="97"/>
      <c r="C120" s="107" t="s">
        <v>224</v>
      </c>
      <c r="D120" s="116">
        <f>D119</f>
        <v>-85</v>
      </c>
      <c r="E120" s="117"/>
      <c r="F120" s="117"/>
      <c r="G120" s="117"/>
      <c r="H120" s="117"/>
      <c r="I120" s="117"/>
      <c r="J120" s="118">
        <f>D120</f>
        <v>-85</v>
      </c>
    </row>
    <row r="121" spans="2:10" ht="12.75">
      <c r="B121" s="97"/>
      <c r="C121" s="109"/>
      <c r="D121" s="119"/>
      <c r="E121" s="115"/>
      <c r="F121" s="115"/>
      <c r="G121" s="115"/>
      <c r="H121" s="115"/>
      <c r="I121" s="115"/>
      <c r="J121" s="120"/>
    </row>
    <row r="122" spans="1:10" ht="12.75">
      <c r="A122" s="6" t="s">
        <v>253</v>
      </c>
      <c r="B122" s="97"/>
      <c r="C122" s="109"/>
      <c r="D122" s="119"/>
      <c r="E122" s="115"/>
      <c r="F122" s="115"/>
      <c r="G122" s="115"/>
      <c r="H122" s="115"/>
      <c r="I122" s="115"/>
      <c r="J122" s="120"/>
    </row>
    <row r="123" spans="1:10" ht="12.75">
      <c r="A123" s="6"/>
      <c r="B123" s="99" t="s">
        <v>254</v>
      </c>
      <c r="C123" s="110" t="s">
        <v>255</v>
      </c>
      <c r="D123" s="114">
        <v>-34424</v>
      </c>
      <c r="E123" s="115"/>
      <c r="F123" s="115"/>
      <c r="G123" s="115"/>
      <c r="H123" s="115"/>
      <c r="I123" s="115"/>
      <c r="J123" s="120">
        <f aca="true" t="shared" si="2" ref="J123:J128">D123</f>
        <v>-34424</v>
      </c>
    </row>
    <row r="124" spans="2:10" ht="12.75">
      <c r="B124" s="99" t="s">
        <v>256</v>
      </c>
      <c r="C124" s="110" t="s">
        <v>257</v>
      </c>
      <c r="D124" s="114">
        <v>112990</v>
      </c>
      <c r="E124" s="115"/>
      <c r="F124" s="115"/>
      <c r="G124" s="115"/>
      <c r="H124" s="115"/>
      <c r="I124" s="115"/>
      <c r="J124" s="120">
        <f t="shared" si="2"/>
        <v>112990</v>
      </c>
    </row>
    <row r="125" spans="2:10" ht="12.75">
      <c r="B125" s="111" t="s">
        <v>258</v>
      </c>
      <c r="C125" s="111" t="s">
        <v>259</v>
      </c>
      <c r="D125" s="114">
        <v>-13067.09</v>
      </c>
      <c r="E125" s="115"/>
      <c r="F125" s="115"/>
      <c r="G125" s="115"/>
      <c r="H125" s="115"/>
      <c r="I125" s="115"/>
      <c r="J125" s="120">
        <f t="shared" si="2"/>
        <v>-13067.09</v>
      </c>
    </row>
    <row r="126" spans="2:10" ht="12.75">
      <c r="B126" t="s">
        <v>260</v>
      </c>
      <c r="C126" s="112" t="s">
        <v>261</v>
      </c>
      <c r="D126" s="114">
        <v>144.28</v>
      </c>
      <c r="E126" s="115"/>
      <c r="F126" s="115"/>
      <c r="G126" s="115"/>
      <c r="H126" s="115"/>
      <c r="I126" s="115"/>
      <c r="J126" s="120">
        <f t="shared" si="2"/>
        <v>144.28</v>
      </c>
    </row>
    <row r="127" spans="2:10" ht="13.5" thickBot="1">
      <c r="B127" t="s">
        <v>262</v>
      </c>
      <c r="C127" s="112" t="s">
        <v>263</v>
      </c>
      <c r="D127" s="114">
        <v>-2243.62</v>
      </c>
      <c r="E127" s="115"/>
      <c r="F127" s="115"/>
      <c r="G127" s="115"/>
      <c r="H127" s="115"/>
      <c r="I127" s="115"/>
      <c r="J127" s="120">
        <f t="shared" si="2"/>
        <v>-2243.62</v>
      </c>
    </row>
    <row r="128" spans="2:10" ht="13.5" thickBot="1">
      <c r="B128" s="111"/>
      <c r="C128" s="101" t="s">
        <v>264</v>
      </c>
      <c r="D128" s="116">
        <f>SUM(D123:D127)</f>
        <v>63399.57</v>
      </c>
      <c r="E128" s="121"/>
      <c r="F128" s="121"/>
      <c r="G128" s="121"/>
      <c r="H128" s="121"/>
      <c r="I128" s="121"/>
      <c r="J128" s="118">
        <f t="shared" si="2"/>
        <v>63399.57</v>
      </c>
    </row>
    <row r="129" spans="2:10" ht="12.75">
      <c r="B129" s="111"/>
      <c r="C129" s="111"/>
      <c r="D129" s="114"/>
      <c r="E129" s="115"/>
      <c r="F129" s="115"/>
      <c r="G129" s="115"/>
      <c r="H129" s="115"/>
      <c r="I129" s="115"/>
      <c r="J129" s="115"/>
    </row>
    <row r="130" spans="1:10" ht="12.75">
      <c r="A130" s="6" t="s">
        <v>238</v>
      </c>
      <c r="B130" s="97"/>
      <c r="C130" s="85"/>
      <c r="D130" s="119"/>
      <c r="E130" s="115"/>
      <c r="F130" s="115"/>
      <c r="G130" s="115"/>
      <c r="H130" s="115"/>
      <c r="I130" s="115"/>
      <c r="J130" s="115"/>
    </row>
    <row r="131" spans="2:10" ht="13.5" thickBot="1">
      <c r="B131" s="99" t="s">
        <v>239</v>
      </c>
      <c r="C131" s="100" t="s">
        <v>240</v>
      </c>
      <c r="D131" s="122">
        <v>791836.8</v>
      </c>
      <c r="E131" s="115"/>
      <c r="F131" s="115"/>
      <c r="G131" s="115"/>
      <c r="H131" s="115"/>
      <c r="I131" s="115"/>
      <c r="J131" s="115">
        <f>D131</f>
        <v>791836.8</v>
      </c>
    </row>
    <row r="132" spans="2:10" ht="13.5" thickBot="1">
      <c r="B132" s="99"/>
      <c r="C132" s="14" t="s">
        <v>241</v>
      </c>
      <c r="D132" s="116">
        <f>D131</f>
        <v>791836.8</v>
      </c>
      <c r="E132" s="117"/>
      <c r="F132" s="117"/>
      <c r="G132" s="117"/>
      <c r="H132" s="117"/>
      <c r="I132" s="117"/>
      <c r="J132" s="118">
        <f>J131</f>
        <v>791836.8</v>
      </c>
    </row>
    <row r="133" spans="2:10" ht="12.75">
      <c r="B133" s="99"/>
      <c r="C133" s="89"/>
      <c r="D133" s="119"/>
      <c r="E133" s="115"/>
      <c r="F133" s="115"/>
      <c r="G133" s="115"/>
      <c r="H133" s="115"/>
      <c r="I133" s="115"/>
      <c r="J133" s="123"/>
    </row>
    <row r="134" spans="1:10" ht="12.75">
      <c r="A134" s="6" t="s">
        <v>243</v>
      </c>
      <c r="B134" s="99"/>
      <c r="C134" s="89"/>
      <c r="D134" s="119"/>
      <c r="E134" s="115"/>
      <c r="F134" s="115"/>
      <c r="G134" s="115"/>
      <c r="H134" s="115"/>
      <c r="I134" s="115"/>
      <c r="J134" s="123"/>
    </row>
    <row r="135" spans="2:10" ht="12.75">
      <c r="B135" s="99" t="s">
        <v>244</v>
      </c>
      <c r="C135" s="100" t="s">
        <v>245</v>
      </c>
      <c r="D135" s="122">
        <f>-235190</f>
        <v>-235190</v>
      </c>
      <c r="E135" s="115"/>
      <c r="F135" s="115"/>
      <c r="G135" s="115"/>
      <c r="H135" s="115"/>
      <c r="I135" s="115"/>
      <c r="J135" s="120">
        <f>D135</f>
        <v>-235190</v>
      </c>
    </row>
    <row r="136" spans="2:10" ht="12.75">
      <c r="B136" s="99" t="s">
        <v>246</v>
      </c>
      <c r="C136" s="100" t="s">
        <v>247</v>
      </c>
      <c r="D136" s="122">
        <f>-49227</f>
        <v>-49227</v>
      </c>
      <c r="E136" s="115"/>
      <c r="F136" s="115"/>
      <c r="G136" s="115"/>
      <c r="H136" s="115"/>
      <c r="I136" s="115"/>
      <c r="J136" s="120">
        <f>D136</f>
        <v>-49227</v>
      </c>
    </row>
    <row r="137" spans="2:10" ht="12.75">
      <c r="B137" s="99" t="s">
        <v>248</v>
      </c>
      <c r="C137" s="100" t="s">
        <v>249</v>
      </c>
      <c r="D137" s="122">
        <f>-38964</f>
        <v>-38964</v>
      </c>
      <c r="E137" s="115"/>
      <c r="F137" s="115"/>
      <c r="G137" s="115"/>
      <c r="H137" s="115"/>
      <c r="I137" s="115"/>
      <c r="J137" s="120">
        <f>D137</f>
        <v>-38964</v>
      </c>
    </row>
    <row r="138" spans="2:10" ht="13.5" thickBot="1">
      <c r="B138" s="99" t="s">
        <v>250</v>
      </c>
      <c r="C138" s="100" t="s">
        <v>251</v>
      </c>
      <c r="D138" s="122">
        <v>105131</v>
      </c>
      <c r="E138" s="115"/>
      <c r="F138" s="115"/>
      <c r="G138" s="115"/>
      <c r="H138" s="115"/>
      <c r="I138" s="115"/>
      <c r="J138" s="120">
        <f>D138</f>
        <v>105131</v>
      </c>
    </row>
    <row r="139" spans="2:10" ht="13.5" thickBot="1">
      <c r="B139" s="99"/>
      <c r="C139" s="14" t="s">
        <v>252</v>
      </c>
      <c r="D139" s="124">
        <f>SUM(D135:D138)</f>
        <v>-218250</v>
      </c>
      <c r="E139" s="121"/>
      <c r="F139" s="121"/>
      <c r="G139" s="121"/>
      <c r="H139" s="121"/>
      <c r="I139" s="121"/>
      <c r="J139" s="118">
        <f>D139</f>
        <v>-218250</v>
      </c>
    </row>
    <row r="140" spans="2:10" ht="12.75">
      <c r="B140" s="99"/>
      <c r="C140" s="100"/>
      <c r="D140" s="23"/>
      <c r="E140" s="113"/>
      <c r="F140" s="113"/>
      <c r="G140" s="113"/>
      <c r="H140" s="113"/>
      <c r="I140" s="113"/>
      <c r="J140" s="113"/>
    </row>
    <row r="141" spans="1:9" ht="12.75">
      <c r="A141" s="6" t="s">
        <v>3</v>
      </c>
      <c r="D141" s="41"/>
      <c r="E141" s="42"/>
      <c r="F141" s="42"/>
      <c r="G141" s="42"/>
      <c r="H141" s="42"/>
      <c r="I141" s="42"/>
    </row>
    <row r="142" spans="2:10" ht="13.5" thickBot="1">
      <c r="B142" s="38" t="s">
        <v>4</v>
      </c>
      <c r="C142" s="37" t="s">
        <v>5</v>
      </c>
      <c r="D142" s="78">
        <v>69</v>
      </c>
      <c r="E142" s="78"/>
      <c r="F142" s="78"/>
      <c r="G142" s="78"/>
      <c r="H142" s="78"/>
      <c r="I142" s="78"/>
      <c r="J142" s="78">
        <f>SUM(D142:I142)</f>
        <v>69</v>
      </c>
    </row>
    <row r="143" spans="1:10" ht="13.5" thickBot="1">
      <c r="A143" s="37" t="s">
        <v>2</v>
      </c>
      <c r="C143" s="7" t="s">
        <v>6</v>
      </c>
      <c r="D143" s="8">
        <f>SUM(D142)</f>
        <v>69</v>
      </c>
      <c r="E143" s="8"/>
      <c r="F143" s="8"/>
      <c r="G143" s="8"/>
      <c r="H143" s="8"/>
      <c r="I143" s="8"/>
      <c r="J143" s="8">
        <f>SUM(J142)</f>
        <v>69</v>
      </c>
    </row>
    <row r="144" spans="1:10" ht="12.75">
      <c r="A144" s="6"/>
      <c r="D144" s="79"/>
      <c r="E144" s="80"/>
      <c r="F144" s="80"/>
      <c r="G144" s="80"/>
      <c r="H144" s="80"/>
      <c r="I144" s="80"/>
      <c r="J144" s="80"/>
    </row>
    <row r="145" spans="1:9" ht="12.75">
      <c r="A145" s="6" t="s">
        <v>62</v>
      </c>
      <c r="D145" s="41"/>
      <c r="E145" s="42"/>
      <c r="F145" s="42"/>
      <c r="G145" s="42"/>
      <c r="H145" s="42"/>
      <c r="I145" s="42"/>
    </row>
    <row r="146" spans="2:10" ht="12.75">
      <c r="B146" s="38" t="s">
        <v>63</v>
      </c>
      <c r="C146" s="37" t="s">
        <v>64</v>
      </c>
      <c r="D146" s="41">
        <v>-47291201</v>
      </c>
      <c r="E146" s="42"/>
      <c r="F146" s="42"/>
      <c r="G146" s="42"/>
      <c r="H146" s="42"/>
      <c r="I146" s="42"/>
      <c r="J146" s="69">
        <f>SUM(D146:I146)</f>
        <v>-47291201</v>
      </c>
    </row>
    <row r="147" spans="2:10" ht="13.5" thickBot="1">
      <c r="B147" s="38" t="s">
        <v>65</v>
      </c>
      <c r="C147" s="37" t="s">
        <v>66</v>
      </c>
      <c r="D147" s="41">
        <v>96650802</v>
      </c>
      <c r="E147" s="42"/>
      <c r="F147" s="42"/>
      <c r="G147" s="42"/>
      <c r="H147" s="42"/>
      <c r="I147" s="42"/>
      <c r="J147" s="69">
        <f>SUM(D147:I147)</f>
        <v>96650802</v>
      </c>
    </row>
    <row r="148" spans="3:10" ht="13.5" thickBot="1">
      <c r="C148" s="7" t="s">
        <v>67</v>
      </c>
      <c r="D148" s="8">
        <f>SUM(D146:D147)</f>
        <v>49359601</v>
      </c>
      <c r="E148" s="8"/>
      <c r="F148" s="8"/>
      <c r="G148" s="8"/>
      <c r="H148" s="8"/>
      <c r="I148" s="8"/>
      <c r="J148" s="8">
        <f>SUM(J146:J147)</f>
        <v>49359601</v>
      </c>
    </row>
    <row r="149" spans="1:9" ht="12.75">
      <c r="A149" s="6"/>
      <c r="D149" s="41"/>
      <c r="E149" s="42"/>
      <c r="F149" s="42"/>
      <c r="G149" s="42"/>
      <c r="H149" s="42"/>
      <c r="I149" s="42"/>
    </row>
    <row r="150" spans="1:9" ht="12.75">
      <c r="A150" s="6" t="s">
        <v>7</v>
      </c>
      <c r="D150" s="41"/>
      <c r="E150" s="42"/>
      <c r="F150" s="42"/>
      <c r="G150" s="42"/>
      <c r="H150" s="42"/>
      <c r="I150" s="42"/>
    </row>
    <row r="151" spans="2:10" ht="13.5" thickBot="1">
      <c r="B151" s="38" t="s">
        <v>8</v>
      </c>
      <c r="C151" s="37" t="s">
        <v>9</v>
      </c>
      <c r="D151" s="78">
        <v>630541</v>
      </c>
      <c r="E151" s="78"/>
      <c r="F151" s="78"/>
      <c r="G151" s="78"/>
      <c r="H151" s="78"/>
      <c r="I151" s="78"/>
      <c r="J151" s="78">
        <f>SUM(D151:I151)</f>
        <v>630541</v>
      </c>
    </row>
    <row r="152" spans="3:10" ht="13.5" thickBot="1">
      <c r="C152" s="7" t="s">
        <v>10</v>
      </c>
      <c r="D152" s="8">
        <f>SUM(D151)</f>
        <v>630541</v>
      </c>
      <c r="E152" s="8"/>
      <c r="F152" s="8"/>
      <c r="G152" s="8"/>
      <c r="H152" s="8"/>
      <c r="I152" s="8"/>
      <c r="J152" s="8">
        <f>SUM(J151)</f>
        <v>630541</v>
      </c>
    </row>
    <row r="153" spans="4:10" ht="12.75">
      <c r="D153" s="79"/>
      <c r="E153" s="80"/>
      <c r="F153" s="80"/>
      <c r="G153" s="80"/>
      <c r="H153" s="80"/>
      <c r="I153" s="80"/>
      <c r="J153" s="80"/>
    </row>
    <row r="154" spans="1:9" ht="12.75">
      <c r="A154" s="6" t="s">
        <v>37</v>
      </c>
      <c r="D154" s="41"/>
      <c r="E154" s="42"/>
      <c r="F154" s="42"/>
      <c r="G154" s="42"/>
      <c r="H154" s="42"/>
      <c r="I154" s="42"/>
    </row>
    <row r="155" spans="2:10" ht="12.75">
      <c r="B155" s="38" t="s">
        <v>38</v>
      </c>
      <c r="C155" s="37" t="s">
        <v>39</v>
      </c>
      <c r="D155" s="41">
        <v>509087</v>
      </c>
      <c r="E155" s="42"/>
      <c r="F155" s="42"/>
      <c r="G155" s="42"/>
      <c r="H155" s="42"/>
      <c r="I155" s="42"/>
      <c r="J155" s="69">
        <f aca="true" t="shared" si="3" ref="J155:J161">SUM(D155:I155)</f>
        <v>509087</v>
      </c>
    </row>
    <row r="156" spans="2:10" ht="12.75">
      <c r="B156" s="38" t="s">
        <v>40</v>
      </c>
      <c r="C156" s="37" t="s">
        <v>41</v>
      </c>
      <c r="D156" s="41">
        <v>207000</v>
      </c>
      <c r="E156" s="42"/>
      <c r="F156" s="42"/>
      <c r="G156" s="42"/>
      <c r="H156" s="42"/>
      <c r="I156" s="42"/>
      <c r="J156" s="69">
        <f t="shared" si="3"/>
        <v>207000</v>
      </c>
    </row>
    <row r="157" spans="2:10" ht="12.75">
      <c r="B157" s="38" t="s">
        <v>42</v>
      </c>
      <c r="C157" s="37" t="s">
        <v>43</v>
      </c>
      <c r="D157" s="41">
        <v>208028</v>
      </c>
      <c r="E157" s="42"/>
      <c r="F157" s="42"/>
      <c r="G157" s="42"/>
      <c r="H157" s="42"/>
      <c r="I157" s="42"/>
      <c r="J157" s="69">
        <f t="shared" si="3"/>
        <v>208028</v>
      </c>
    </row>
    <row r="158" spans="2:10" ht="12.75">
      <c r="B158" s="38" t="s">
        <v>44</v>
      </c>
      <c r="C158" s="37" t="s">
        <v>45</v>
      </c>
      <c r="D158" s="41">
        <v>24323971</v>
      </c>
      <c r="E158" s="42"/>
      <c r="F158" s="42"/>
      <c r="G158" s="42"/>
      <c r="H158" s="42"/>
      <c r="I158" s="42"/>
      <c r="J158" s="69">
        <f t="shared" si="3"/>
        <v>24323971</v>
      </c>
    </row>
    <row r="159" spans="2:10" ht="12.75">
      <c r="B159" s="38" t="s">
        <v>46</v>
      </c>
      <c r="C159" s="37" t="s">
        <v>47</v>
      </c>
      <c r="D159" s="41">
        <v>420253</v>
      </c>
      <c r="E159" s="42"/>
      <c r="F159" s="42"/>
      <c r="G159" s="42"/>
      <c r="H159" s="42"/>
      <c r="I159" s="42"/>
      <c r="J159" s="69">
        <f t="shared" si="3"/>
        <v>420253</v>
      </c>
    </row>
    <row r="160" spans="2:10" ht="12.75">
      <c r="B160" s="38" t="s">
        <v>48</v>
      </c>
      <c r="C160" s="37" t="s">
        <v>49</v>
      </c>
      <c r="D160" s="41">
        <v>1119904</v>
      </c>
      <c r="E160" s="42"/>
      <c r="F160" s="42"/>
      <c r="G160" s="42"/>
      <c r="H160" s="42"/>
      <c r="I160" s="42"/>
      <c r="J160" s="69">
        <f t="shared" si="3"/>
        <v>1119904</v>
      </c>
    </row>
    <row r="161" spans="2:10" ht="13.5" thickBot="1">
      <c r="B161" s="38" t="s">
        <v>50</v>
      </c>
      <c r="C161" s="37" t="s">
        <v>51</v>
      </c>
      <c r="D161" s="41">
        <v>8442530</v>
      </c>
      <c r="E161" s="42"/>
      <c r="F161" s="42"/>
      <c r="G161" s="42"/>
      <c r="H161" s="42"/>
      <c r="I161" s="42"/>
      <c r="J161" s="69">
        <f t="shared" si="3"/>
        <v>8442530</v>
      </c>
    </row>
    <row r="162" spans="3:10" ht="13.5" thickBot="1">
      <c r="C162" s="7" t="s">
        <v>52</v>
      </c>
      <c r="D162" s="8">
        <f>SUM(D155:D161)</f>
        <v>35230773</v>
      </c>
      <c r="E162" s="8"/>
      <c r="F162" s="8"/>
      <c r="G162" s="8"/>
      <c r="H162" s="8"/>
      <c r="I162" s="8"/>
      <c r="J162" s="8">
        <f>SUM(J155:J161)</f>
        <v>35230773</v>
      </c>
    </row>
    <row r="163" spans="4:9" ht="12.75">
      <c r="D163" s="41"/>
      <c r="E163" s="42"/>
      <c r="F163" s="42"/>
      <c r="G163" s="42"/>
      <c r="H163" s="42"/>
      <c r="I163" s="42"/>
    </row>
    <row r="164" spans="1:9" ht="12.75">
      <c r="A164" s="6" t="s">
        <v>193</v>
      </c>
      <c r="D164" s="41"/>
      <c r="E164" s="42"/>
      <c r="F164" s="42"/>
      <c r="G164" s="42"/>
      <c r="H164" s="42"/>
      <c r="I164" s="42"/>
    </row>
    <row r="165" spans="2:9" ht="12.75">
      <c r="B165" s="98" t="s">
        <v>194</v>
      </c>
      <c r="C165" s="53" t="s">
        <v>195</v>
      </c>
      <c r="D165" s="81">
        <f>-7069</f>
        <v>-7069</v>
      </c>
      <c r="E165" s="42"/>
      <c r="F165" s="42"/>
      <c r="G165" s="42"/>
      <c r="H165" s="42"/>
      <c r="I165" s="42"/>
    </row>
    <row r="166" spans="2:9" ht="13.5" thickBot="1">
      <c r="B166" s="98" t="s">
        <v>196</v>
      </c>
      <c r="C166" s="53" t="s">
        <v>197</v>
      </c>
      <c r="D166" s="82">
        <v>7069</v>
      </c>
      <c r="E166" s="42"/>
      <c r="F166" s="42"/>
      <c r="G166" s="42"/>
      <c r="H166" s="42"/>
      <c r="I166" s="42"/>
    </row>
    <row r="167" spans="3:10" ht="13.5" thickBot="1">
      <c r="C167" s="7" t="s">
        <v>198</v>
      </c>
      <c r="D167" s="8">
        <f>SUM(D165:D166)</f>
        <v>0</v>
      </c>
      <c r="E167" s="15"/>
      <c r="F167" s="15"/>
      <c r="G167" s="15"/>
      <c r="H167" s="15"/>
      <c r="I167" s="15"/>
      <c r="J167" s="15"/>
    </row>
    <row r="168" spans="3:10" ht="12.75">
      <c r="C168" s="9"/>
      <c r="D168" s="10"/>
      <c r="E168" s="16"/>
      <c r="F168" s="16"/>
      <c r="G168" s="16"/>
      <c r="H168" s="16"/>
      <c r="I168" s="16"/>
      <c r="J168" s="16"/>
    </row>
    <row r="169" spans="1:9" ht="12.75">
      <c r="A169" s="6" t="s">
        <v>11</v>
      </c>
      <c r="D169" s="41"/>
      <c r="E169" s="42"/>
      <c r="F169" s="42"/>
      <c r="G169" s="42"/>
      <c r="H169" s="42"/>
      <c r="I169" s="42"/>
    </row>
    <row r="170" spans="2:10" ht="14.25">
      <c r="B170" s="38" t="s">
        <v>12</v>
      </c>
      <c r="C170" s="37" t="s">
        <v>34</v>
      </c>
      <c r="D170" s="41">
        <v>9</v>
      </c>
      <c r="E170" s="41"/>
      <c r="F170" s="41"/>
      <c r="G170" s="41"/>
      <c r="H170" s="41"/>
      <c r="I170" s="41"/>
      <c r="J170" s="41">
        <f>SUM(D170:I170)</f>
        <v>9</v>
      </c>
    </row>
    <row r="171" spans="2:10" s="40" customFormat="1" ht="15" thickBot="1">
      <c r="B171" s="35" t="s">
        <v>13</v>
      </c>
      <c r="C171" s="40" t="s">
        <v>35</v>
      </c>
      <c r="D171" s="41">
        <v>12</v>
      </c>
      <c r="E171" s="41"/>
      <c r="F171" s="41"/>
      <c r="G171" s="41"/>
      <c r="H171" s="41"/>
      <c r="I171" s="41"/>
      <c r="J171" s="41">
        <f>SUM(D171:I171)</f>
        <v>12</v>
      </c>
    </row>
    <row r="172" spans="3:10" ht="13.5" thickBot="1">
      <c r="C172" s="7" t="s">
        <v>14</v>
      </c>
      <c r="D172" s="8">
        <f>SUM(D170:D171)</f>
        <v>21</v>
      </c>
      <c r="E172" s="8"/>
      <c r="F172" s="8"/>
      <c r="G172" s="8"/>
      <c r="H172" s="8"/>
      <c r="I172" s="8"/>
      <c r="J172" s="8">
        <f>SUM(J170:J171)</f>
        <v>21</v>
      </c>
    </row>
    <row r="173" spans="4:10" ht="12.75">
      <c r="D173" s="79"/>
      <c r="E173" s="80"/>
      <c r="F173" s="80"/>
      <c r="G173" s="80"/>
      <c r="H173" s="80"/>
      <c r="I173" s="80"/>
      <c r="J173" s="80"/>
    </row>
    <row r="174" spans="1:9" ht="12.75">
      <c r="A174" s="6" t="s">
        <v>99</v>
      </c>
      <c r="D174" s="41"/>
      <c r="E174" s="42"/>
      <c r="F174" s="42"/>
      <c r="G174" s="42"/>
      <c r="H174" s="42"/>
      <c r="I174" s="42"/>
    </row>
    <row r="175" spans="1:10" ht="12.75">
      <c r="A175" s="6"/>
      <c r="B175" s="38">
        <v>395310</v>
      </c>
      <c r="C175" s="84" t="s">
        <v>226</v>
      </c>
      <c r="D175" s="41">
        <v>-3529</v>
      </c>
      <c r="E175" s="42"/>
      <c r="F175" s="42"/>
      <c r="G175" s="42"/>
      <c r="H175" s="42"/>
      <c r="I175" s="42"/>
      <c r="J175" s="69">
        <f>SUM(D175:I175)</f>
        <v>-3529</v>
      </c>
    </row>
    <row r="176" spans="1:10" ht="12.75">
      <c r="A176" s="6"/>
      <c r="B176" s="38">
        <v>395315</v>
      </c>
      <c r="C176" s="84" t="s">
        <v>227</v>
      </c>
      <c r="D176" s="41">
        <v>-221</v>
      </c>
      <c r="E176" s="42"/>
      <c r="F176" s="42"/>
      <c r="G176" s="42"/>
      <c r="H176" s="42"/>
      <c r="I176" s="42"/>
      <c r="J176" s="69">
        <f>SUM(D176:I176)</f>
        <v>-221</v>
      </c>
    </row>
    <row r="177" spans="1:10" ht="12.75">
      <c r="A177" s="6"/>
      <c r="B177" s="38">
        <v>395445</v>
      </c>
      <c r="C177" s="84" t="s">
        <v>228</v>
      </c>
      <c r="D177" s="41">
        <v>-27541</v>
      </c>
      <c r="E177" s="42"/>
      <c r="F177" s="42"/>
      <c r="G177" s="42"/>
      <c r="H177" s="42"/>
      <c r="I177" s="42"/>
      <c r="J177" s="69">
        <f>SUM(D177:I177)</f>
        <v>-27541</v>
      </c>
    </row>
    <row r="178" spans="1:10" ht="12.75">
      <c r="A178" s="6"/>
      <c r="B178" s="38">
        <v>395602</v>
      </c>
      <c r="C178" s="84" t="s">
        <v>229</v>
      </c>
      <c r="D178" s="41">
        <v>-42342</v>
      </c>
      <c r="E178" s="42"/>
      <c r="F178" s="42"/>
      <c r="G178" s="42"/>
      <c r="H178" s="42"/>
      <c r="I178" s="42"/>
      <c r="J178" s="69">
        <f>SUM(D178:I178)</f>
        <v>-42342</v>
      </c>
    </row>
    <row r="179" spans="2:10" ht="12.75">
      <c r="B179" s="38" t="s">
        <v>100</v>
      </c>
      <c r="C179" s="37" t="s">
        <v>101</v>
      </c>
      <c r="D179" s="41">
        <v>-1561</v>
      </c>
      <c r="E179" s="41"/>
      <c r="F179" s="41"/>
      <c r="G179" s="41"/>
      <c r="H179" s="41"/>
      <c r="I179" s="41"/>
      <c r="J179" s="69">
        <f aca="true" t="shared" si="4" ref="J179:J192">SUM(D179:I179)</f>
        <v>-1561</v>
      </c>
    </row>
    <row r="180" spans="2:10" ht="12.75">
      <c r="B180" s="38" t="s">
        <v>102</v>
      </c>
      <c r="C180" s="37" t="s">
        <v>103</v>
      </c>
      <c r="D180" s="41">
        <v>-8721</v>
      </c>
      <c r="E180" s="41"/>
      <c r="F180" s="41"/>
      <c r="G180" s="41"/>
      <c r="H180" s="41"/>
      <c r="I180" s="41"/>
      <c r="J180" s="69">
        <f t="shared" si="4"/>
        <v>-8721</v>
      </c>
    </row>
    <row r="181" spans="2:10" ht="12.75">
      <c r="B181" s="38" t="s">
        <v>104</v>
      </c>
      <c r="C181" s="37" t="s">
        <v>105</v>
      </c>
      <c r="D181" s="41">
        <v>-5029</v>
      </c>
      <c r="E181" s="41"/>
      <c r="F181" s="41"/>
      <c r="G181" s="41"/>
      <c r="H181" s="41"/>
      <c r="I181" s="41"/>
      <c r="J181" s="69">
        <f t="shared" si="4"/>
        <v>-5029</v>
      </c>
    </row>
    <row r="182" spans="2:10" ht="12.75">
      <c r="B182" s="38" t="s">
        <v>106</v>
      </c>
      <c r="C182" s="37" t="s">
        <v>107</v>
      </c>
      <c r="D182" s="41">
        <v>-5274</v>
      </c>
      <c r="E182" s="41"/>
      <c r="F182" s="41"/>
      <c r="G182" s="41"/>
      <c r="H182" s="41"/>
      <c r="I182" s="41"/>
      <c r="J182" s="69">
        <f t="shared" si="4"/>
        <v>-5274</v>
      </c>
    </row>
    <row r="183" spans="2:10" ht="12.75">
      <c r="B183" s="38" t="s">
        <v>108</v>
      </c>
      <c r="C183" s="37" t="s">
        <v>109</v>
      </c>
      <c r="D183" s="41">
        <v>-609690</v>
      </c>
      <c r="E183" s="41"/>
      <c r="F183" s="41"/>
      <c r="G183" s="41"/>
      <c r="H183" s="41"/>
      <c r="I183" s="41"/>
      <c r="J183" s="69">
        <f t="shared" si="4"/>
        <v>-609690</v>
      </c>
    </row>
    <row r="184" spans="2:10" ht="12.75">
      <c r="B184" s="38" t="s">
        <v>110</v>
      </c>
      <c r="C184" s="37" t="s">
        <v>111</v>
      </c>
      <c r="D184" s="41">
        <v>-5719</v>
      </c>
      <c r="E184" s="41"/>
      <c r="F184" s="41"/>
      <c r="G184" s="41"/>
      <c r="H184" s="41"/>
      <c r="I184" s="41"/>
      <c r="J184" s="69">
        <f t="shared" si="4"/>
        <v>-5719</v>
      </c>
    </row>
    <row r="185" spans="2:10" ht="12.75">
      <c r="B185" s="38" t="s">
        <v>112</v>
      </c>
      <c r="C185" s="37" t="s">
        <v>113</v>
      </c>
      <c r="D185" s="41">
        <v>-977</v>
      </c>
      <c r="E185" s="41"/>
      <c r="F185" s="41"/>
      <c r="G185" s="41"/>
      <c r="H185" s="41"/>
      <c r="I185" s="41"/>
      <c r="J185" s="69">
        <f t="shared" si="4"/>
        <v>-977</v>
      </c>
    </row>
    <row r="186" spans="2:10" ht="12.75">
      <c r="B186" s="38" t="s">
        <v>114</v>
      </c>
      <c r="C186" s="37" t="s">
        <v>115</v>
      </c>
      <c r="D186" s="41">
        <v>-58110</v>
      </c>
      <c r="E186" s="41"/>
      <c r="F186" s="41"/>
      <c r="G186" s="41"/>
      <c r="H186" s="41"/>
      <c r="I186" s="41"/>
      <c r="J186" s="69">
        <f t="shared" si="4"/>
        <v>-58110</v>
      </c>
    </row>
    <row r="187" spans="2:10" ht="12.75">
      <c r="B187" s="38" t="s">
        <v>116</v>
      </c>
      <c r="C187" s="37" t="s">
        <v>117</v>
      </c>
      <c r="D187" s="41">
        <v>-56421</v>
      </c>
      <c r="E187" s="41"/>
      <c r="F187" s="41"/>
      <c r="G187" s="41"/>
      <c r="H187" s="41"/>
      <c r="I187" s="41"/>
      <c r="J187" s="69">
        <f t="shared" si="4"/>
        <v>-56421</v>
      </c>
    </row>
    <row r="188" spans="2:10" ht="12.75">
      <c r="B188" s="38" t="s">
        <v>118</v>
      </c>
      <c r="C188" s="37" t="s">
        <v>119</v>
      </c>
      <c r="D188" s="41">
        <v>-11910</v>
      </c>
      <c r="E188" s="41"/>
      <c r="F188" s="41"/>
      <c r="G188" s="41"/>
      <c r="H188" s="41"/>
      <c r="I188" s="41"/>
      <c r="J188" s="69">
        <f t="shared" si="4"/>
        <v>-11910</v>
      </c>
    </row>
    <row r="189" spans="2:10" ht="12.75">
      <c r="B189" s="38" t="s">
        <v>120</v>
      </c>
      <c r="C189" s="37" t="s">
        <v>121</v>
      </c>
      <c r="D189" s="41">
        <v>-4671</v>
      </c>
      <c r="E189" s="41"/>
      <c r="F189" s="41"/>
      <c r="G189" s="41"/>
      <c r="H189" s="41"/>
      <c r="I189" s="41"/>
      <c r="J189" s="69">
        <f t="shared" si="4"/>
        <v>-4671</v>
      </c>
    </row>
    <row r="190" spans="2:10" ht="12.75">
      <c r="B190" s="38">
        <v>395769</v>
      </c>
      <c r="C190" s="37" t="s">
        <v>122</v>
      </c>
      <c r="D190" s="41">
        <v>-1246</v>
      </c>
      <c r="E190" s="41"/>
      <c r="F190" s="41"/>
      <c r="G190" s="41"/>
      <c r="H190" s="41"/>
      <c r="I190" s="41"/>
      <c r="J190" s="69">
        <f t="shared" si="4"/>
        <v>-1246</v>
      </c>
    </row>
    <row r="191" spans="2:10" ht="12.75">
      <c r="B191" s="38" t="s">
        <v>123</v>
      </c>
      <c r="C191" s="37" t="s">
        <v>124</v>
      </c>
      <c r="D191" s="41">
        <v>-416168</v>
      </c>
      <c r="E191" s="41"/>
      <c r="F191" s="41"/>
      <c r="G191" s="41"/>
      <c r="H191" s="41"/>
      <c r="I191" s="41"/>
      <c r="J191" s="69">
        <f t="shared" si="4"/>
        <v>-416168</v>
      </c>
    </row>
    <row r="192" spans="2:10" ht="13.5" thickBot="1">
      <c r="B192" s="38" t="s">
        <v>125</v>
      </c>
      <c r="C192" s="37" t="s">
        <v>126</v>
      </c>
      <c r="D192" s="41">
        <v>-194391</v>
      </c>
      <c r="E192" s="41"/>
      <c r="F192" s="41"/>
      <c r="G192" s="41"/>
      <c r="H192" s="41"/>
      <c r="I192" s="41"/>
      <c r="J192" s="69">
        <f t="shared" si="4"/>
        <v>-194391</v>
      </c>
    </row>
    <row r="193" spans="3:10" ht="13.5" thickBot="1">
      <c r="C193" s="7" t="s">
        <v>127</v>
      </c>
      <c r="D193" s="8">
        <f>SUM(D175:D192)</f>
        <v>-1453521</v>
      </c>
      <c r="E193" s="8"/>
      <c r="F193" s="8"/>
      <c r="G193" s="8"/>
      <c r="H193" s="8"/>
      <c r="I193" s="8"/>
      <c r="J193" s="8">
        <f>SUM(J175:J192)</f>
        <v>-1453521</v>
      </c>
    </row>
    <row r="194" spans="4:9" ht="12.75">
      <c r="D194" s="41"/>
      <c r="E194" s="42"/>
      <c r="F194" s="42"/>
      <c r="G194" s="42"/>
      <c r="H194" s="42"/>
      <c r="I194" s="42"/>
    </row>
    <row r="195" spans="1:9" ht="12.75">
      <c r="A195" s="6" t="s">
        <v>58</v>
      </c>
      <c r="D195" s="41"/>
      <c r="E195" s="42"/>
      <c r="F195" s="42"/>
      <c r="G195" s="42"/>
      <c r="H195" s="42"/>
      <c r="I195" s="42"/>
    </row>
    <row r="196" spans="2:10" ht="13.5" thickBot="1">
      <c r="B196" s="38" t="s">
        <v>59</v>
      </c>
      <c r="C196" s="37" t="s">
        <v>60</v>
      </c>
      <c r="D196" s="41">
        <v>73685</v>
      </c>
      <c r="E196" s="41"/>
      <c r="F196" s="41"/>
      <c r="G196" s="41"/>
      <c r="H196" s="41"/>
      <c r="I196" s="41"/>
      <c r="J196" s="41">
        <f>SUM(D196:I196)</f>
        <v>73685</v>
      </c>
    </row>
    <row r="197" spans="3:10" ht="13.5" thickBot="1">
      <c r="C197" s="7" t="s">
        <v>61</v>
      </c>
      <c r="D197" s="8">
        <f>SUM(D196)</f>
        <v>73685</v>
      </c>
      <c r="E197" s="8"/>
      <c r="F197" s="8"/>
      <c r="G197" s="8"/>
      <c r="H197" s="8"/>
      <c r="I197" s="8"/>
      <c r="J197" s="8">
        <f>SUM(J196)</f>
        <v>73685</v>
      </c>
    </row>
    <row r="199" ht="12.75">
      <c r="A199" s="6" t="s">
        <v>15</v>
      </c>
    </row>
    <row r="200" spans="2:10" s="40" customFormat="1" ht="12.75">
      <c r="B200" s="43" t="s">
        <v>16</v>
      </c>
      <c r="C200" s="44" t="s">
        <v>17</v>
      </c>
      <c r="D200" s="20">
        <v>-50000</v>
      </c>
      <c r="E200" s="20"/>
      <c r="F200" s="20"/>
      <c r="G200" s="20"/>
      <c r="H200" s="20"/>
      <c r="I200" s="20"/>
      <c r="J200" s="20">
        <f>SUM(D200:I200)</f>
        <v>-50000</v>
      </c>
    </row>
    <row r="201" spans="2:10" s="40" customFormat="1" ht="12.75">
      <c r="B201" s="47" t="s">
        <v>16</v>
      </c>
      <c r="C201" s="48" t="s">
        <v>17</v>
      </c>
      <c r="D201" s="12">
        <v>50000</v>
      </c>
      <c r="E201" s="12"/>
      <c r="F201" s="12"/>
      <c r="G201" s="12"/>
      <c r="H201" s="12"/>
      <c r="I201" s="12"/>
      <c r="J201" s="12">
        <f>SUM(D201:I201)</f>
        <v>50000</v>
      </c>
    </row>
    <row r="202" spans="2:10" ht="12.75">
      <c r="B202" s="38" t="s">
        <v>20</v>
      </c>
      <c r="C202" s="37" t="s">
        <v>21</v>
      </c>
      <c r="D202" s="41">
        <v>-400000</v>
      </c>
      <c r="E202" s="41"/>
      <c r="F202" s="41"/>
      <c r="G202" s="41"/>
      <c r="H202" s="41"/>
      <c r="I202" s="41"/>
      <c r="J202" s="41">
        <f>SUM(D202:I202)</f>
        <v>-400000</v>
      </c>
    </row>
    <row r="203" spans="2:10" ht="12.75">
      <c r="B203" s="38" t="s">
        <v>22</v>
      </c>
      <c r="C203" s="37" t="s">
        <v>23</v>
      </c>
      <c r="D203" s="41">
        <v>-52345</v>
      </c>
      <c r="E203" s="41"/>
      <c r="F203" s="41"/>
      <c r="G203" s="41"/>
      <c r="H203" s="41"/>
      <c r="I203" s="41"/>
      <c r="J203" s="41">
        <f aca="true" t="shared" si="5" ref="J203:J209">SUM(D203:I203)</f>
        <v>-52345</v>
      </c>
    </row>
    <row r="204" spans="2:10" ht="12.75">
      <c r="B204" s="38" t="s">
        <v>24</v>
      </c>
      <c r="C204" s="37" t="s">
        <v>25</v>
      </c>
      <c r="D204" s="41">
        <v>13459</v>
      </c>
      <c r="E204" s="41"/>
      <c r="F204" s="41"/>
      <c r="G204" s="41"/>
      <c r="H204" s="41"/>
      <c r="I204" s="41"/>
      <c r="J204" s="41">
        <f t="shared" si="5"/>
        <v>13459</v>
      </c>
    </row>
    <row r="205" spans="2:10" ht="12.75">
      <c r="B205" s="38" t="s">
        <v>18</v>
      </c>
      <c r="C205" s="37" t="s">
        <v>19</v>
      </c>
      <c r="D205" s="41">
        <v>-44532</v>
      </c>
      <c r="E205" s="41"/>
      <c r="F205" s="41"/>
      <c r="G205" s="41"/>
      <c r="H205" s="41"/>
      <c r="I205" s="41"/>
      <c r="J205" s="41">
        <f t="shared" si="5"/>
        <v>-44532</v>
      </c>
    </row>
    <row r="206" spans="2:10" ht="12.75">
      <c r="B206" s="38" t="s">
        <v>26</v>
      </c>
      <c r="C206" s="37" t="s">
        <v>27</v>
      </c>
      <c r="D206" s="41">
        <v>18636</v>
      </c>
      <c r="E206" s="41"/>
      <c r="F206" s="41"/>
      <c r="G206" s="41"/>
      <c r="H206" s="41"/>
      <c r="I206" s="41"/>
      <c r="J206" s="41">
        <f t="shared" si="5"/>
        <v>18636</v>
      </c>
    </row>
    <row r="207" spans="2:10" ht="12.75">
      <c r="B207" s="38" t="s">
        <v>28</v>
      </c>
      <c r="C207" s="37" t="s">
        <v>29</v>
      </c>
      <c r="D207" s="41">
        <v>-48861</v>
      </c>
      <c r="E207" s="41"/>
      <c r="F207" s="41"/>
      <c r="G207" s="41"/>
      <c r="H207" s="41"/>
      <c r="I207" s="41"/>
      <c r="J207" s="41">
        <f t="shared" si="5"/>
        <v>-48861</v>
      </c>
    </row>
    <row r="208" spans="2:10" ht="14.25">
      <c r="B208" s="38" t="s">
        <v>30</v>
      </c>
      <c r="C208" s="37" t="s">
        <v>36</v>
      </c>
      <c r="D208" s="41">
        <v>4559</v>
      </c>
      <c r="E208" s="41"/>
      <c r="F208" s="41"/>
      <c r="G208" s="41"/>
      <c r="H208" s="41"/>
      <c r="I208" s="41"/>
      <c r="J208" s="41">
        <f t="shared" si="5"/>
        <v>4559</v>
      </c>
    </row>
    <row r="209" spans="2:10" ht="13.5" thickBot="1">
      <c r="B209" s="38" t="s">
        <v>31</v>
      </c>
      <c r="C209" s="37" t="s">
        <v>32</v>
      </c>
      <c r="D209" s="41">
        <v>31268</v>
      </c>
      <c r="E209" s="41"/>
      <c r="F209" s="41"/>
      <c r="G209" s="41"/>
      <c r="H209" s="41"/>
      <c r="I209" s="41"/>
      <c r="J209" s="41">
        <f t="shared" si="5"/>
        <v>31268</v>
      </c>
    </row>
    <row r="210" spans="3:10" ht="13.5" thickBot="1">
      <c r="C210" s="7" t="s">
        <v>33</v>
      </c>
      <c r="D210" s="8">
        <f>SUM(D200:D209)</f>
        <v>-477816</v>
      </c>
      <c r="E210" s="8"/>
      <c r="F210" s="8"/>
      <c r="G210" s="8"/>
      <c r="H210" s="8"/>
      <c r="I210" s="8"/>
      <c r="J210" s="8">
        <f>SUM(J200:J209)</f>
        <v>-477816</v>
      </c>
    </row>
    <row r="212" ht="12.75">
      <c r="B212" s="38" t="s">
        <v>225</v>
      </c>
    </row>
    <row r="213" spans="3:6" ht="12.75">
      <c r="C213" s="84" t="s">
        <v>215</v>
      </c>
      <c r="D213" s="83">
        <f>SUM(D5:D210)/2</f>
        <v>77801568.76</v>
      </c>
      <c r="E213" s="92"/>
      <c r="F213" s="92"/>
    </row>
    <row r="214" spans="3:4" ht="12.75">
      <c r="C214" s="84" t="s">
        <v>216</v>
      </c>
      <c r="D214" s="83">
        <f>'[2]Sheet1'!$D$27</f>
        <v>-35933013.65499999</v>
      </c>
    </row>
    <row r="215" spans="3:4" ht="12.75">
      <c r="C215" s="84" t="s">
        <v>217</v>
      </c>
      <c r="D215" s="83">
        <f>'[3]Sheet1'!$D$40</f>
        <v>-7733968</v>
      </c>
    </row>
    <row r="216" spans="3:4" ht="12.75">
      <c r="C216" s="84" t="s">
        <v>218</v>
      </c>
      <c r="D216" s="83">
        <f>'[4]Sheet1'!$D$40</f>
        <v>-12088</v>
      </c>
    </row>
    <row r="217" spans="3:4" ht="12.75">
      <c r="C217" s="84" t="s">
        <v>219</v>
      </c>
      <c r="D217" s="83">
        <f>'[5]Sheet1'!$D$24</f>
        <v>-4810063</v>
      </c>
    </row>
    <row r="218" spans="3:4" ht="12.75">
      <c r="C218" s="84" t="s">
        <v>220</v>
      </c>
      <c r="D218" s="83">
        <f>'[1]Sheet1'!$D$22</f>
        <v>-3588417</v>
      </c>
    </row>
    <row r="219" spans="3:4" ht="12.75">
      <c r="C219" s="84" t="s">
        <v>221</v>
      </c>
      <c r="D219" s="83">
        <f>'[6]Sheet1'!$D$18</f>
        <v>-1482884</v>
      </c>
    </row>
    <row r="221" ht="12.75">
      <c r="D221" s="90">
        <f>SUM(D213:D220)</f>
        <v>24241135.10500002</v>
      </c>
    </row>
  </sheetData>
  <sheetProtection/>
  <printOptions gridLines="1" horizontalCentered="1"/>
  <pageMargins left="0.75" right="0.75" top="1" bottom="1" header="0.5" footer="0.5"/>
  <pageSetup horizontalDpi="600" verticalDpi="600" orientation="landscape" scale="96" r:id="rId3"/>
  <headerFooter alignWithMargins="0">
    <oddHeader>&amp;C2010-0370
16911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2010-08-24T15:15:15Z</cp:lastPrinted>
  <dcterms:created xsi:type="dcterms:W3CDTF">2010-04-13T20:49:18Z</dcterms:created>
  <dcterms:modified xsi:type="dcterms:W3CDTF">2010-08-24T15:16:42Z</dcterms:modified>
  <cp:category/>
  <cp:version/>
  <cp:contentType/>
  <cp:contentStatus/>
</cp:coreProperties>
</file>