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296" yWindow="636" windowWidth="15576" windowHeight="9456" tabRatio="772" firstSheet="1" activeTab="2"/>
  </bookViews>
  <sheets>
    <sheet name="1.  Instructions" sheetId="3" r:id="rId1"/>
    <sheet name="2a.  Simple Form Data Entry" sheetId="2" r:id="rId2"/>
    <sheet name="3a.  Simple Form Fiscal Note" sheetId="1" r:id="rId3"/>
    <sheet name="2b.  Complex Form Data Entry" sheetId="9" r:id="rId4"/>
    <sheet name="3b.  Complex Form Fiscal Note" sheetId="10" r:id="rId5"/>
  </sheets>
  <definedNames>
    <definedName name="_xlnm.Print_Area" localSheetId="2">'3a.  Simple Form Fiscal Note'!$A$1:$N$123</definedName>
    <definedName name="_xlnm.Print_Area" localSheetId="4">'3b.  Complex Form Fiscal Note'!$A$1:$N$137</definedName>
  </definedNames>
  <calcPr calcId="145621"/>
</workbook>
</file>

<file path=xl/sharedStrings.xml><?xml version="1.0" encoding="utf-8"?>
<sst xmlns="http://schemas.openxmlformats.org/spreadsheetml/2006/main" count="700" uniqueCount="174">
  <si>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</si>
  <si>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</si>
  <si>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</si>
  <si>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</si>
  <si>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</si>
  <si>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</si>
  <si>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</si>
  <si>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</si>
  <si>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</si>
  <si>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</si>
  <si>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</si>
  <si>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</si>
  <si>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</si>
  <si>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</si>
  <si>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</si>
  <si>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</si>
  <si>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</si>
  <si>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</si>
  <si>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</si>
  <si>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</si>
  <si>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</si>
  <si>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</si>
  <si>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</si>
  <si>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</si>
  <si>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</si>
  <si>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</si>
  <si>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</si>
  <si>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</si>
  <si>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</si>
  <si>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</si>
  <si>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</si>
  <si>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</si>
  <si>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</si>
  <si>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</si>
  <si>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</si>
  <si>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</si>
  <si>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</si>
  <si>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</si>
  <si>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</si>
  <si>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</si>
  <si>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</si>
  <si>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</si>
  <si>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</si>
  <si>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</si>
  <si>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</si>
  <si>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</si>
  <si>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</si>
  <si>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</si>
  <si>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</si>
  <si>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</si>
  <si>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</si>
  <si>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</si>
  <si>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</si>
  <si>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</si>
  <si>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</si>
  <si>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</si>
  <si>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</si>
  <si>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</si>
  <si>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</si>
  <si>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</si>
  <si>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</si>
  <si>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</si>
  <si>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</si>
  <si>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</si>
  <si>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</si>
  <si>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</si>
  <si>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</si>
  <si>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</si>
  <si>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</si>
  <si>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</si>
  <si>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</si>
  <si>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Current year (in XXXX format).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</si>
  <si>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</si>
  <si>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</si>
  <si>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</si>
  <si>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</si>
  <si>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</si>
  <si>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</si>
  <si>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</si>
  <si>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</si>
  <si>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</si>
  <si>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</si>
  <si>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</si>
  <si>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</si>
  <si>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</si>
  <si>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</si>
  <si>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</si>
  <si>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</si>
  <si>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</si>
  <si>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</si>
  <si>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</si>
  <si>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</si>
  <si>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</si>
  <si>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</si>
  <si>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</si>
  <si>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</si>
  <si>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</si>
  <si>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</si>
  <si>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</si>
  <si>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</si>
  <si>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</si>
  <si>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</si>
  <si>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</si>
  <si>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</si>
  <si>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</si>
  <si>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</si>
  <si>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</si>
  <si>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</si>
  <si>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</si>
  <si>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</si>
  <si>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</si>
  <si>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</si>
  <si>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</si>
  <si>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</si>
  <si>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</si>
  <si>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</si>
  <si>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</si>
  <si>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</si>
  <si>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</si>
  <si>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</si>
  <si>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</si>
  <si>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5.</t>
  </si>
  <si>
    <t>If an NPV analysis was not performed for either the County or the Agency or both, state rationale here: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</si>
  <si>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</si>
  <si>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Enter additional notes as necessary below</t>
  </si>
  <si>
    <t>- Below, add information as necessary to describe major assumptions, workload impacts, and supporting information for the net present value, revenue/expenditure, and appropriation impacts.  The first note on deminimus costs should be included on all fiscal notes.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</si>
  <si>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</si>
  <si>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</si>
  <si>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</si>
  <si>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- Some deminimus costs, such as minor reductions in maintenance costs, may not be included in this fiscal note.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</si>
  <si>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</si>
  <si>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</si>
  <si>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</si>
  <si>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</si>
  <si>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</si>
  <si>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</si>
  <si>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If appropriation impacts are anticipated, a copy of the most recent applicable approrpiation unit financial plan is attached to this transmittal.</t>
  </si>
  <si>
    <r>
      <t>Expenditures from:</t>
    </r>
    <r>
      <rPr>
        <vertAlign val="superscript"/>
        <sz val="10.5"/>
        <rFont val="Univers"/>
        <family val="2"/>
      </rPr>
      <t xml:space="preserve"> 2,5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</si>
  <si>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2,5</t>
    </r>
  </si>
  <si>
    <t>CIP Outyear</t>
  </si>
  <si>
    <t>Planning-
Level Costs</t>
  </si>
  <si>
    <t>Total 6-Year CIP</t>
  </si>
  <si>
    <t>Outyear Planning 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</si>
  <si>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</si>
  <si>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</si>
  <si>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</si>
  <si>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North District Multi Service Center Neighborcare Lease</t>
  </si>
  <si>
    <t>Standalone Ordinance</t>
  </si>
  <si>
    <t>50 years</t>
  </si>
  <si>
    <t>Building Repair &amp; Replacement Fund</t>
  </si>
  <si>
    <t>Long Term Lease Fund</t>
  </si>
  <si>
    <t>Public Health Fund</t>
  </si>
  <si>
    <t>An NPV analysis was performed.</t>
  </si>
  <si>
    <t>Ground Lease, Development Agreement and Tenant Lease</t>
  </si>
  <si>
    <t>1121174</t>
  </si>
  <si>
    <t>MMRF</t>
  </si>
  <si>
    <t>Facilities Management Division GG CIP and  Deparment of Public Health</t>
  </si>
  <si>
    <t>Hanh Mai and Robert Stier</t>
  </si>
  <si>
    <t>06/05/14</t>
  </si>
  <si>
    <t>39113 - GO Bond</t>
  </si>
  <si>
    <t>The nominal discount rate used was 8.15% based on an inflation rate of 3% and a real discount rate of 5%.</t>
  </si>
  <si>
    <t>CIP</t>
  </si>
  <si>
    <t>A80000</t>
  </si>
  <si>
    <t>Public Health</t>
  </si>
  <si>
    <t>Expenditure authority for demolition project</t>
  </si>
  <si>
    <t xml:space="preserve">The NPV analysis covered the Department of Public Health twelve year lease  period.  </t>
  </si>
  <si>
    <t>Assumes a separate appropriation will be needed if the Public Health Department decides  to exercise a lease at the NeighborCare facility.</t>
  </si>
  <si>
    <t xml:space="preserve">Construction </t>
  </si>
  <si>
    <t>Project Management Time - Demolition and Oversight</t>
  </si>
  <si>
    <t>Building Repair &amp; Replacement CIP Fund</t>
  </si>
  <si>
    <t>Contingency</t>
  </si>
  <si>
    <t>The Ground Lease to Neighborcare is a 50 years terms and zero dollars value.</t>
  </si>
  <si>
    <t>The nominal discount rate of 5% was used.</t>
  </si>
  <si>
    <t>General Fund or General Fund Debt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</si>
</sst>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_);\(0\)"/>
    <numFmt numFmtId="167" formatCode="_(&quot;$&quot;* #,##0_);_(&quot;$&quot;* \(#,##0\);_(&quot;$&quot;* &quot;-&quot;??_);_(@_)"/>
    <numFmt numFmtId="168" formatCode="&quot;$&quot;#,##0"/>
    <numFmt numFmtId="169" formatCode="#,##0\ "/>
  </numFmts>
  <fonts count="52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strike/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9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69" fontId="33" fillId="0" borderId="0">
      <alignment vertical="center"/>
      <protection/>
    </xf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1" fillId="0" borderId="0">
      <alignment/>
      <protection/>
    </xf>
    <xf numFmtId="0" fontId="48" fillId="14" borderId="1" applyNumberFormat="0" applyFont="0" applyAlignment="0" applyProtection="0"/>
    <xf numFmtId="0" fontId="48" fillId="14" borderId="1" applyNumberFormat="0" applyFont="0" applyAlignment="0" applyProtection="0"/>
  </cellStyleXfs>
  <cellXfs count="438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8" xfId="0" applyFont="1" applyBorder="1"/>
    <xf numFmtId="0" fontId="1" fillId="0" borderId="6" xfId="0" applyFont="1" applyBorder="1" applyAlignment="1">
      <alignment horizontal="center" wrapText="1"/>
    </xf>
    <xf numFmtId="0" fontId="18" fillId="0" borderId="5" xfId="0" applyFont="1" applyBorder="1"/>
    <xf numFmtId="0" fontId="18" fillId="0" borderId="9" xfId="0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11" xfId="0" applyFont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8" fillId="0" borderId="13" xfId="0" applyFont="1" applyBorder="1"/>
    <xf numFmtId="0" fontId="18" fillId="0" borderId="14" xfId="0" applyFont="1" applyBorder="1"/>
    <xf numFmtId="0" fontId="1" fillId="0" borderId="15" xfId="0" applyFont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Border="1"/>
    <xf numFmtId="0" fontId="1" fillId="0" borderId="6" xfId="0" applyFont="1" applyBorder="1"/>
    <xf numFmtId="0" fontId="1" fillId="0" borderId="6" xfId="0" applyFont="1" applyFill="1" applyBorder="1"/>
    <xf numFmtId="0" fontId="1" fillId="0" borderId="18" xfId="0" applyFont="1" applyFill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0" fontId="1" fillId="0" borderId="0" xfId="0" applyFont="1" applyBorder="1"/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4" xfId="0" applyFont="1" applyBorder="1"/>
    <xf numFmtId="0" fontId="20" fillId="0" borderId="0" xfId="0" applyFont="1" applyBorder="1" applyAlignment="1">
      <alignment horizontal="left" vertical="center" wrapText="1"/>
    </xf>
    <xf numFmtId="0" fontId="1" fillId="15" borderId="22" xfId="0" applyFont="1" applyFill="1" applyBorder="1" applyAlignment="1">
      <alignment horizontal="center"/>
    </xf>
    <xf numFmtId="0" fontId="18" fillId="0" borderId="7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0" xfId="0" applyFont="1"/>
    <xf numFmtId="0" fontId="22" fillId="0" borderId="24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5" xfId="0" applyFont="1" applyFill="1" applyBorder="1" applyAlignment="1">
      <alignment horizontal="left"/>
    </xf>
    <xf numFmtId="0" fontId="30" fillId="0" borderId="0" xfId="0" applyFont="1" applyFill="1" applyBorder="1"/>
    <xf numFmtId="0" fontId="30" fillId="0" borderId="25" xfId="0" applyFont="1" applyFill="1" applyBorder="1"/>
    <xf numFmtId="167" fontId="2" fillId="0" borderId="4" xfId="16" applyNumberFormat="1" applyFont="1" applyBorder="1"/>
    <xf numFmtId="0" fontId="18" fillId="0" borderId="17" xfId="0" applyFont="1" applyBorder="1"/>
    <xf numFmtId="0" fontId="18" fillId="0" borderId="0" xfId="0" applyFont="1" applyBorder="1"/>
    <xf numFmtId="0" fontId="1" fillId="0" borderId="18" xfId="0" applyFont="1" applyFill="1" applyBorder="1" applyAlignment="1">
      <alignment horizontal="left"/>
    </xf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167" fontId="2" fillId="0" borderId="16" xfId="16" applyNumberFormat="1" applyFont="1" applyBorder="1"/>
    <xf numFmtId="167" fontId="2" fillId="0" borderId="26" xfId="16" applyNumberFormat="1" applyFont="1" applyBorder="1"/>
    <xf numFmtId="167" fontId="2" fillId="0" borderId="27" xfId="16" applyNumberFormat="1" applyFont="1" applyBorder="1"/>
    <xf numFmtId="167" fontId="23" fillId="0" borderId="4" xfId="16" applyNumberFormat="1" applyFont="1" applyBorder="1"/>
    <xf numFmtId="0" fontId="10" fillId="0" borderId="0" xfId="0" applyFont="1" applyFill="1" applyAlignment="1">
      <alignment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2" fillId="0" borderId="25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7" fontId="22" fillId="0" borderId="0" xfId="16" applyNumberFormat="1" applyFont="1" applyFill="1" applyBorder="1" applyAlignment="1">
      <alignment horizontal="right"/>
    </xf>
    <xf numFmtId="0" fontId="0" fillId="0" borderId="0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1" fillId="0" borderId="24" xfId="0" applyFont="1" applyFill="1" applyBorder="1"/>
    <xf numFmtId="0" fontId="1" fillId="0" borderId="22" xfId="0" applyFont="1" applyFill="1" applyBorder="1" applyAlignment="1">
      <alignment horizontal="center"/>
    </xf>
    <xf numFmtId="167" fontId="1" fillId="0" borderId="22" xfId="16" applyNumberFormat="1" applyFont="1" applyFill="1" applyBorder="1" applyAlignment="1">
      <alignment horizontal="left"/>
    </xf>
    <xf numFmtId="0" fontId="22" fillId="0" borderId="8" xfId="0" applyFont="1" applyFill="1" applyBorder="1"/>
    <xf numFmtId="0" fontId="19" fillId="0" borderId="5" xfId="0" applyFont="1" applyFill="1" applyBorder="1"/>
    <xf numFmtId="0" fontId="1" fillId="0" borderId="5" xfId="0" applyFont="1" applyFill="1" applyBorder="1"/>
    <xf numFmtId="1" fontId="22" fillId="0" borderId="7" xfId="0" applyNumberFormat="1" applyFont="1" applyFill="1" applyBorder="1" applyAlignment="1">
      <alignment horizontal="center" wrapText="1"/>
    </xf>
    <xf numFmtId="167" fontId="1" fillId="0" borderId="6" xfId="16" applyNumberFormat="1" applyFont="1" applyFill="1" applyBorder="1" applyAlignment="1">
      <alignment horizontal="left"/>
    </xf>
    <xf numFmtId="0" fontId="22" fillId="0" borderId="9" xfId="0" applyFont="1" applyFill="1" applyBorder="1"/>
    <xf numFmtId="0" fontId="19" fillId="0" borderId="24" xfId="0" applyFont="1" applyFill="1" applyBorder="1"/>
    <xf numFmtId="0" fontId="1" fillId="0" borderId="10" xfId="0" applyFont="1" applyFill="1" applyBorder="1"/>
    <xf numFmtId="167" fontId="1" fillId="0" borderId="22" xfId="16" applyNumberFormat="1" applyFont="1" applyFill="1" applyBorder="1"/>
    <xf numFmtId="167" fontId="7" fillId="0" borderId="22" xfId="16" applyNumberFormat="1" applyFont="1" applyFill="1" applyBorder="1" applyAlignment="1">
      <alignment horizontal="center"/>
    </xf>
    <xf numFmtId="167" fontId="7" fillId="0" borderId="23" xfId="16" applyNumberFormat="1" applyFont="1" applyFill="1" applyBorder="1" applyAlignment="1">
      <alignment horizontal="center"/>
    </xf>
    <xf numFmtId="0" fontId="1" fillId="0" borderId="9" xfId="0" applyNumberFormat="1" applyFont="1" applyFill="1" applyBorder="1"/>
    <xf numFmtId="49" fontId="1" fillId="0" borderId="24" xfId="0" applyNumberFormat="1" applyFont="1" applyFill="1" applyBorder="1"/>
    <xf numFmtId="49" fontId="1" fillId="0" borderId="14" xfId="0" applyNumberFormat="1" applyFont="1" applyFill="1" applyBorder="1"/>
    <xf numFmtId="167" fontId="1" fillId="0" borderId="23" xfId="16" applyNumberFormat="1" applyFont="1" applyFill="1" applyBorder="1" applyAlignment="1">
      <alignment horizontal="left"/>
    </xf>
    <xf numFmtId="0" fontId="1" fillId="0" borderId="8" xfId="0" applyNumberFormat="1" applyFont="1" applyFill="1" applyBorder="1"/>
    <xf numFmtId="2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67" fontId="1" fillId="0" borderId="12" xfId="16" applyNumberFormat="1" applyFont="1" applyFill="1" applyBorder="1" applyAlignment="1">
      <alignment horizontal="left"/>
    </xf>
    <xf numFmtId="0" fontId="1" fillId="0" borderId="28" xfId="0" applyFont="1" applyBorder="1"/>
    <xf numFmtId="0" fontId="9" fillId="0" borderId="29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8" xfId="0" applyFont="1" applyFill="1" applyBorder="1"/>
    <xf numFmtId="167" fontId="7" fillId="0" borderId="6" xfId="16" applyNumberFormat="1" applyFont="1" applyFill="1" applyBorder="1" applyAlignment="1">
      <alignment horizontal="center"/>
    </xf>
    <xf numFmtId="44" fontId="1" fillId="0" borderId="22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Fill="1" applyBorder="1"/>
    <xf numFmtId="167" fontId="1" fillId="0" borderId="30" xfId="16" applyNumberFormat="1" applyFont="1" applyBorder="1" applyAlignment="1">
      <alignment horizontal="center" wrapText="1"/>
    </xf>
    <xf numFmtId="167" fontId="1" fillId="0" borderId="23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3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4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35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4" xfId="0" applyFont="1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5" xfId="0" applyFont="1" applyBorder="1" applyProtection="1"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6" xfId="0" applyBorder="1" applyProtection="1">
      <protection locked="0"/>
    </xf>
    <xf numFmtId="0" fontId="36" fillId="13" borderId="28" xfId="0" applyFont="1" applyFill="1" applyBorder="1" applyAlignment="1" applyProtection="1">
      <alignment horizontal="left" vertical="top"/>
      <protection locked="0"/>
    </xf>
    <xf numFmtId="0" fontId="36" fillId="13" borderId="29" xfId="0" applyFont="1" applyFill="1" applyBorder="1" applyAlignment="1" applyProtection="1">
      <alignment horizontal="left" vertical="top"/>
      <protection locked="0"/>
    </xf>
    <xf numFmtId="0" fontId="36" fillId="13" borderId="31" xfId="0" applyFont="1" applyFill="1" applyBorder="1" applyAlignment="1" applyProtection="1">
      <alignment horizontal="left" vertical="top"/>
      <protection locked="0"/>
    </xf>
    <xf numFmtId="0" fontId="36" fillId="13" borderId="33" xfId="0" applyFont="1" applyFill="1" applyBorder="1" applyAlignment="1" applyProtection="1">
      <alignment horizontal="left" vertical="top"/>
      <protection locked="0"/>
    </xf>
    <xf numFmtId="167" fontId="36" fillId="13" borderId="33" xfId="16" applyNumberFormat="1" applyFont="1" applyFill="1" applyBorder="1" applyAlignment="1" applyProtection="1">
      <alignment horizontal="left" vertical="top"/>
      <protection locked="0"/>
    </xf>
    <xf numFmtId="0" fontId="36" fillId="13" borderId="28" xfId="0" applyFont="1" applyFill="1" applyBorder="1" applyAlignment="1" applyProtection="1">
      <alignment vertical="top"/>
      <protection locked="0"/>
    </xf>
    <xf numFmtId="0" fontId="36" fillId="13" borderId="29" xfId="0" applyFont="1" applyFill="1" applyBorder="1" applyAlignment="1" applyProtection="1">
      <alignment vertical="top"/>
      <protection locked="0"/>
    </xf>
    <xf numFmtId="0" fontId="34" fillId="13" borderId="31" xfId="0" applyFont="1" applyFill="1" applyBorder="1" applyAlignment="1" applyProtection="1">
      <alignment vertical="top"/>
      <protection locked="0"/>
    </xf>
    <xf numFmtId="0" fontId="34" fillId="13" borderId="33" xfId="0" applyFont="1" applyFill="1" applyBorder="1" applyAlignment="1" applyProtection="1">
      <alignment horizontal="left" vertical="top"/>
      <protection locked="0"/>
    </xf>
    <xf numFmtId="166" fontId="34" fillId="13" borderId="33" xfId="18" applyNumberFormat="1" applyFont="1" applyFill="1" applyBorder="1" applyAlignment="1" applyProtection="1">
      <alignment horizontal="center"/>
      <protection locked="0"/>
    </xf>
    <xf numFmtId="49" fontId="36" fillId="13" borderId="33" xfId="0" applyNumberFormat="1" applyFont="1" applyFill="1" applyBorder="1" applyAlignment="1" applyProtection="1">
      <alignment horizontal="right" vertical="top"/>
      <protection locked="0"/>
    </xf>
    <xf numFmtId="0" fontId="34" fillId="13" borderId="29" xfId="0" applyFont="1" applyFill="1" applyBorder="1" applyAlignment="1" applyProtection="1">
      <alignment horizontal="left"/>
      <protection locked="0"/>
    </xf>
    <xf numFmtId="0" fontId="34" fillId="13" borderId="37" xfId="0" applyFont="1" applyFill="1" applyBorder="1" applyAlignment="1" applyProtection="1">
      <alignment horizontal="left"/>
      <protection locked="0"/>
    </xf>
    <xf numFmtId="167" fontId="34" fillId="13" borderId="30" xfId="16" applyNumberFormat="1" applyFont="1" applyFill="1" applyBorder="1" applyAlignment="1" applyProtection="1">
      <alignment horizontal="center"/>
      <protection locked="0"/>
    </xf>
    <xf numFmtId="167" fontId="34" fillId="13" borderId="38" xfId="16" applyNumberFormat="1" applyFont="1" applyFill="1" applyBorder="1" applyAlignment="1" applyProtection="1">
      <alignment horizontal="center"/>
      <protection locked="0"/>
    </xf>
    <xf numFmtId="49" fontId="33" fillId="13" borderId="28" xfId="0" applyNumberFormat="1" applyFont="1" applyFill="1" applyBorder="1" applyProtection="1">
      <protection locked="0"/>
    </xf>
    <xf numFmtId="0" fontId="33" fillId="13" borderId="31" xfId="0" applyFont="1" applyFill="1" applyBorder="1" applyProtection="1">
      <protection locked="0"/>
    </xf>
    <xf numFmtId="167" fontId="34" fillId="13" borderId="37" xfId="16" applyNumberFormat="1" applyFont="1" applyFill="1" applyBorder="1" applyAlignment="1" applyProtection="1">
      <alignment horizontal="center"/>
      <protection locked="0"/>
    </xf>
    <xf numFmtId="0" fontId="33" fillId="8" borderId="33" xfId="0" applyFont="1" applyFill="1" applyBorder="1" applyAlignment="1" applyProtection="1">
      <alignment horizontal="left" vertical="center"/>
      <protection locked="0"/>
    </xf>
    <xf numFmtId="49" fontId="33" fillId="8" borderId="33" xfId="0" applyNumberFormat="1" applyFont="1" applyFill="1" applyBorder="1" applyAlignment="1" applyProtection="1">
      <alignment horizontal="left" vertical="center"/>
      <protection locked="0"/>
    </xf>
    <xf numFmtId="1" fontId="33" fillId="8" borderId="39" xfId="0" applyNumberFormat="1" applyFont="1" applyFill="1" applyBorder="1" applyAlignment="1" applyProtection="1">
      <alignment horizontal="left" vertical="center"/>
      <protection locked="0"/>
    </xf>
    <xf numFmtId="1" fontId="33" fillId="8" borderId="33" xfId="0" applyNumberFormat="1" applyFont="1" applyFill="1" applyBorder="1" applyAlignment="1" applyProtection="1">
      <alignment horizontal="left" vertical="center"/>
      <protection locked="0"/>
    </xf>
    <xf numFmtId="0" fontId="33" fillId="8" borderId="33" xfId="0" applyFont="1" applyFill="1" applyBorder="1" applyAlignment="1" applyProtection="1">
      <alignment horizontal="left"/>
      <protection locked="0"/>
    </xf>
    <xf numFmtId="0" fontId="33" fillId="8" borderId="33" xfId="0" applyFont="1" applyFill="1" applyBorder="1" applyAlignment="1" applyProtection="1">
      <alignment vertical="top"/>
      <protection locked="0"/>
    </xf>
    <xf numFmtId="0" fontId="33" fillId="13" borderId="28" xfId="0" applyFont="1" applyFill="1" applyBorder="1" applyProtection="1">
      <protection locked="0"/>
    </xf>
    <xf numFmtId="0" fontId="33" fillId="13" borderId="33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13" borderId="28" xfId="0" applyFill="1" applyBorder="1" applyAlignment="1" applyProtection="1">
      <alignment horizontal="left"/>
      <protection locked="0"/>
    </xf>
    <xf numFmtId="0" fontId="0" fillId="13" borderId="31" xfId="0" applyFill="1" applyBorder="1" applyProtection="1">
      <protection locked="0"/>
    </xf>
    <xf numFmtId="0" fontId="0" fillId="8" borderId="33" xfId="0" applyFont="1" applyFill="1" applyBorder="1" applyAlignment="1" applyProtection="1">
      <alignment horizontal="left" vertical="center"/>
      <protection locked="0"/>
    </xf>
    <xf numFmtId="0" fontId="0" fillId="8" borderId="33" xfId="0" applyFont="1" applyFill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vertical="top" wrapText="1"/>
      <protection locked="0"/>
    </xf>
    <xf numFmtId="0" fontId="0" fillId="8" borderId="0" xfId="0" applyFill="1" applyProtection="1">
      <protection locked="0"/>
    </xf>
    <xf numFmtId="0" fontId="0" fillId="13" borderId="0" xfId="0" applyFill="1" applyProtection="1">
      <protection locked="0"/>
    </xf>
    <xf numFmtId="1" fontId="1" fillId="0" borderId="6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Fill="1" applyBorder="1"/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wrapText="1"/>
    </xf>
    <xf numFmtId="49" fontId="34" fillId="13" borderId="33" xfId="18" applyNumberFormat="1" applyFont="1" applyFill="1" applyBorder="1" applyAlignment="1" applyProtection="1" quotePrefix="1">
      <alignment horizontal="center"/>
      <protection locked="0"/>
    </xf>
    <xf numFmtId="0" fontId="22" fillId="0" borderId="32" xfId="0" applyFont="1" applyFill="1" applyBorder="1"/>
    <xf numFmtId="49" fontId="22" fillId="0" borderId="0" xfId="0" applyNumberFormat="1" applyFont="1" applyFill="1" applyBorder="1"/>
    <xf numFmtId="49" fontId="36" fillId="13" borderId="33" xfId="0" applyNumberFormat="1" applyFont="1" applyFill="1" applyBorder="1" applyAlignment="1" applyProtection="1" quotePrefix="1">
      <alignment horizontal="left" vertical="top"/>
      <protection locked="0"/>
    </xf>
    <xf numFmtId="0" fontId="36" fillId="13" borderId="33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41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43" xfId="0" applyFont="1" applyBorder="1" applyAlignment="1">
      <alignment horizontal="center"/>
    </xf>
    <xf numFmtId="167" fontId="34" fillId="13" borderId="29" xfId="16" applyNumberFormat="1" applyFont="1" applyFill="1" applyBorder="1" applyAlignment="1" applyProtection="1">
      <alignment horizontal="center"/>
      <protection locked="0"/>
    </xf>
    <xf numFmtId="167" fontId="34" fillId="13" borderId="44" xfId="16" applyNumberFormat="1" applyFont="1" applyFill="1" applyBorder="1" applyAlignment="1" applyProtection="1">
      <alignment horizontal="center"/>
      <protection locked="0"/>
    </xf>
    <xf numFmtId="0" fontId="33" fillId="8" borderId="45" xfId="0" applyFont="1" applyFill="1" applyBorder="1" applyAlignment="1" applyProtection="1">
      <alignment vertical="top"/>
      <protection locked="0"/>
    </xf>
    <xf numFmtId="168" fontId="34" fillId="8" borderId="33" xfId="0" applyNumberFormat="1" applyFont="1" applyFill="1" applyBorder="1" applyAlignment="1" applyProtection="1">
      <alignment horizontal="center" vertical="center"/>
      <protection locked="0"/>
    </xf>
    <xf numFmtId="0" fontId="33" fillId="8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quotePrefix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22" fillId="0" borderId="6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21" fillId="0" borderId="50" xfId="0" applyFont="1" applyFill="1" applyBorder="1" applyAlignment="1" applyProtection="1">
      <alignment horizontal="left"/>
      <protection locked="0"/>
    </xf>
    <xf numFmtId="0" fontId="21" fillId="0" borderId="50" xfId="0" applyFont="1" applyFill="1" applyBorder="1" applyProtection="1">
      <protection locked="0"/>
    </xf>
    <xf numFmtId="0" fontId="21" fillId="0" borderId="50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6" fontId="34" fillId="0" borderId="33" xfId="18" applyNumberFormat="1" applyFont="1" applyFill="1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21" fillId="0" borderId="50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5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50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6" fillId="0" borderId="34" xfId="0" applyFont="1" applyBorder="1" applyProtection="1">
      <protection/>
    </xf>
    <xf numFmtId="0" fontId="0" fillId="0" borderId="34" xfId="0" applyBorder="1" applyProtection="1">
      <protection/>
    </xf>
    <xf numFmtId="0" fontId="0" fillId="0" borderId="0" xfId="0" applyBorder="1" applyProtection="1">
      <protection/>
    </xf>
    <xf numFmtId="0" fontId="13" fillId="0" borderId="35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5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5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32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32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8" xfId="0" applyFont="1" applyBorder="1" applyProtection="1">
      <protection/>
    </xf>
    <xf numFmtId="0" fontId="34" fillId="0" borderId="31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8" xfId="0" applyFont="1" applyBorder="1" applyProtection="1">
      <protection/>
    </xf>
    <xf numFmtId="0" fontId="1" fillId="0" borderId="31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32" xfId="0" applyFont="1" applyBorder="1" applyAlignment="1" applyProtection="1">
      <alignment horizontal="center" wrapText="1"/>
      <protection/>
    </xf>
    <xf numFmtId="0" fontId="22" fillId="0" borderId="43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Fill="1" applyBorder="1"/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3" xfId="0" applyFont="1" applyBorder="1"/>
    <xf numFmtId="0" fontId="23" fillId="0" borderId="3" xfId="0" applyFont="1" applyBorder="1"/>
    <xf numFmtId="0" fontId="36" fillId="0" borderId="28" xfId="0" applyFont="1" applyBorder="1" applyProtection="1">
      <protection/>
    </xf>
    <xf numFmtId="0" fontId="34" fillId="0" borderId="31" xfId="0" applyFont="1" applyBorder="1" applyProtection="1">
      <protection/>
    </xf>
    <xf numFmtId="167" fontId="33" fillId="13" borderId="33" xfId="0" applyNumberFormat="1" applyFont="1" applyFill="1" applyBorder="1" applyAlignment="1" applyProtection="1">
      <alignment vertical="top"/>
      <protection locked="0"/>
    </xf>
    <xf numFmtId="0" fontId="36" fillId="0" borderId="28" xfId="0" applyFont="1" applyBorder="1" applyAlignment="1" applyProtection="1">
      <alignment wrapText="1"/>
      <protection/>
    </xf>
    <xf numFmtId="0" fontId="36" fillId="0" borderId="31" xfId="0" applyFont="1" applyBorder="1" applyAlignment="1" applyProtection="1">
      <alignment wrapText="1"/>
      <protection/>
    </xf>
    <xf numFmtId="0" fontId="36" fillId="0" borderId="28" xfId="0" applyFont="1" applyBorder="1" applyAlignment="1" applyProtection="1">
      <alignment vertical="top" wrapText="1"/>
      <protection/>
    </xf>
    <xf numFmtId="0" fontId="36" fillId="0" borderId="31" xfId="0" applyFont="1" applyBorder="1" applyAlignment="1" applyProtection="1">
      <alignment vertical="top" wrapText="1"/>
      <protection/>
    </xf>
    <xf numFmtId="0" fontId="36" fillId="0" borderId="28" xfId="0" applyFont="1" applyFill="1" applyBorder="1" applyAlignment="1" applyProtection="1">
      <alignment wrapText="1"/>
      <protection/>
    </xf>
    <xf numFmtId="0" fontId="36" fillId="0" borderId="31" xfId="0" applyFont="1" applyFill="1" applyBorder="1" applyAlignment="1" applyProtection="1">
      <alignment wrapText="1"/>
      <protection/>
    </xf>
    <xf numFmtId="0" fontId="33" fillId="0" borderId="32" xfId="0" applyFont="1" applyBorder="1" applyAlignment="1" applyProtection="1">
      <alignment horizontal="center" wrapText="1"/>
      <protection/>
    </xf>
    <xf numFmtId="0" fontId="33" fillId="0" borderId="32" xfId="0" applyFont="1" applyBorder="1" applyAlignment="1" applyProtection="1">
      <alignment horizontal="center"/>
      <protection/>
    </xf>
    <xf numFmtId="0" fontId="34" fillId="8" borderId="28" xfId="0" applyFont="1" applyFill="1" applyBorder="1" applyAlignment="1" applyProtection="1">
      <alignment horizontal="left" vertical="center" wrapText="1"/>
      <protection locked="0"/>
    </xf>
    <xf numFmtId="0" fontId="34" fillId="8" borderId="29" xfId="0" applyFont="1" applyFill="1" applyBorder="1" applyAlignment="1" applyProtection="1">
      <alignment horizontal="left" vertical="center" wrapText="1"/>
      <protection locked="0"/>
    </xf>
    <xf numFmtId="0" fontId="34" fillId="8" borderId="31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vertical="top" wrapText="1"/>
      <protection/>
    </xf>
    <xf numFmtId="0" fontId="22" fillId="0" borderId="31" xfId="0" applyFont="1" applyBorder="1" applyAlignment="1" applyProtection="1">
      <alignment vertical="top" wrapText="1"/>
      <protection/>
    </xf>
    <xf numFmtId="0" fontId="42" fillId="0" borderId="35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36" fillId="0" borderId="0" xfId="0" applyFont="1" applyBorder="1" applyAlignment="1" applyProtection="1">
      <alignment wrapText="1"/>
      <protection/>
    </xf>
    <xf numFmtId="0" fontId="22" fillId="0" borderId="28" xfId="0" applyFont="1" applyFill="1" applyBorder="1" applyAlignment="1" applyProtection="1">
      <alignment wrapText="1"/>
      <protection/>
    </xf>
    <xf numFmtId="0" fontId="22" fillId="0" borderId="31" xfId="0" applyFont="1" applyFill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5" xfId="0" applyFont="1" applyFill="1" applyBorder="1" applyAlignment="1" applyProtection="1">
      <alignment horizontal="left" vertical="top" wrapText="1"/>
      <protection/>
    </xf>
    <xf numFmtId="0" fontId="41" fillId="0" borderId="25" xfId="0" applyFont="1" applyBorder="1" applyAlignment="1" applyProtection="1">
      <alignment horizontal="left" vertical="center" wrapText="1"/>
      <protection/>
    </xf>
    <xf numFmtId="0" fontId="41" fillId="0" borderId="25" xfId="0" applyFont="1" applyFill="1" applyBorder="1" applyAlignment="1" applyProtection="1">
      <alignment vertical="top" wrapText="1"/>
      <protection/>
    </xf>
    <xf numFmtId="0" fontId="34" fillId="13" borderId="28" xfId="0" applyFont="1" applyFill="1" applyBorder="1" applyAlignment="1" applyProtection="1">
      <alignment horizontal="left"/>
      <protection locked="0"/>
    </xf>
    <xf numFmtId="0" fontId="34" fillId="13" borderId="37" xfId="0" applyFont="1" applyFill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3" fillId="0" borderId="32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32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32" xfId="0" applyFont="1" applyFill="1" applyBorder="1" applyAlignment="1" applyProtection="1">
      <alignment horizontal="center" wrapText="1"/>
      <protection/>
    </xf>
    <xf numFmtId="49" fontId="33" fillId="16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16" borderId="29" xfId="0" applyNumberFormat="1" applyFont="1" applyFill="1" applyBorder="1" applyAlignment="1" applyProtection="1" quotePrefix="1">
      <alignment vertical="center" wrapText="1"/>
      <protection locked="0"/>
    </xf>
    <xf numFmtId="49" fontId="33" fillId="16" borderId="31" xfId="0" applyNumberFormat="1" applyFont="1" applyFill="1" applyBorder="1" applyAlignment="1" applyProtection="1" quotePrefix="1">
      <alignment vertical="center" wrapText="1"/>
      <protection locked="0"/>
    </xf>
    <xf numFmtId="0" fontId="1" fillId="0" borderId="0" xfId="0" applyFont="1" applyAlignment="1" applyProtection="1">
      <alignment wrapText="1"/>
      <protection/>
    </xf>
    <xf numFmtId="0" fontId="33" fillId="16" borderId="28" xfId="0" applyFont="1" applyFill="1" applyBorder="1" applyAlignment="1" applyProtection="1">
      <alignment vertical="top"/>
      <protection locked="0"/>
    </xf>
    <xf numFmtId="0" fontId="33" fillId="16" borderId="29" xfId="0" applyFont="1" applyFill="1" applyBorder="1" applyAlignment="1" applyProtection="1">
      <alignment vertical="top"/>
      <protection locked="0"/>
    </xf>
    <xf numFmtId="0" fontId="33" fillId="16" borderId="31" xfId="0" applyFont="1" applyFill="1" applyBorder="1" applyAlignment="1" applyProtection="1">
      <alignment vertical="top"/>
      <protection locked="0"/>
    </xf>
    <xf numFmtId="49" fontId="33" fillId="16" borderId="28" xfId="0" applyNumberFormat="1" applyFont="1" applyFill="1" applyBorder="1" applyAlignment="1" applyProtection="1" quotePrefix="1">
      <alignment vertical="center" wrapText="1"/>
      <protection/>
    </xf>
    <xf numFmtId="49" fontId="33" fillId="16" borderId="29" xfId="0" applyNumberFormat="1" applyFont="1" applyFill="1" applyBorder="1" applyAlignment="1" applyProtection="1" quotePrefix="1">
      <alignment vertical="center" wrapText="1"/>
      <protection/>
    </xf>
    <xf numFmtId="49" fontId="33" fillId="16" borderId="31" xfId="0" applyNumberFormat="1" applyFont="1" applyFill="1" applyBorder="1" applyAlignment="1" applyProtection="1" quotePrefix="1">
      <alignment vertical="center" wrapText="1"/>
      <protection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2" fillId="0" borderId="24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24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43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  <xf numFmtId="0" fontId="22" fillId="0" borderId="40" xfId="0" applyFont="1" applyFill="1" applyBorder="1" applyAlignment="1">
      <alignment horizontal="center" wrapText="1"/>
    </xf>
    <xf numFmtId="44" fontId="2" fillId="0" borderId="53" xfId="16" applyFont="1" applyBorder="1"/>
    <xf numFmtId="44" fontId="2" fillId="0" borderId="54" xfId="16" applyFont="1" applyBorder="1"/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Fill="1" applyBorder="1"/>
    <xf numFmtId="0" fontId="1" fillId="0" borderId="32" xfId="0" applyFont="1" applyFill="1" applyBorder="1"/>
    <xf numFmtId="0" fontId="1" fillId="0" borderId="5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4" fillId="17" borderId="59" xfId="0" applyFont="1" applyFill="1" applyBorder="1" applyAlignment="1">
      <alignment horizontal="center" vertical="center"/>
    </xf>
    <xf numFmtId="167" fontId="22" fillId="0" borderId="28" xfId="16" applyNumberFormat="1" applyFont="1" applyFill="1" applyBorder="1" applyAlignment="1">
      <alignment horizontal="right" vertical="center" wrapText="1"/>
    </xf>
    <xf numFmtId="167" fontId="22" fillId="0" borderId="29" xfId="16" applyNumberFormat="1" applyFont="1" applyFill="1" applyBorder="1" applyAlignment="1">
      <alignment horizontal="right" vertical="center" wrapText="1"/>
    </xf>
    <xf numFmtId="167" fontId="22" fillId="0" borderId="31" xfId="16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25" xfId="0" applyNumberFormat="1" applyFont="1" applyFill="1" applyBorder="1" applyAlignment="1">
      <alignment horizontal="left"/>
    </xf>
    <xf numFmtId="165" fontId="1" fillId="0" borderId="32" xfId="0" applyNumberFormat="1" applyFont="1" applyFill="1" applyBorder="1" applyAlignment="1">
      <alignment horizontal="left"/>
    </xf>
    <xf numFmtId="165" fontId="1" fillId="0" borderId="60" xfId="0" applyNumberFormat="1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17" borderId="59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17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/>
    <xf numFmtId="0" fontId="1" fillId="0" borderId="0" xfId="0" applyFont="1" applyFill="1" applyBorder="1"/>
    <xf numFmtId="44" fontId="1" fillId="0" borderId="61" xfId="16" applyFont="1" applyBorder="1"/>
    <xf numFmtId="44" fontId="1" fillId="0" borderId="62" xfId="16" applyFont="1" applyBorder="1"/>
    <xf numFmtId="0" fontId="22" fillId="0" borderId="55" xfId="0" applyFont="1" applyBorder="1"/>
    <xf numFmtId="0" fontId="22" fillId="0" borderId="56" xfId="0" applyFont="1" applyBorder="1"/>
    <xf numFmtId="0" fontId="22" fillId="0" borderId="41" xfId="0" applyFont="1" applyBorder="1"/>
    <xf numFmtId="0" fontId="22" fillId="0" borderId="57" xfId="0" applyFont="1" applyBorder="1"/>
    <xf numFmtId="0" fontId="22" fillId="0" borderId="32" xfId="0" applyFont="1" applyBorder="1"/>
    <xf numFmtId="0" fontId="22" fillId="0" borderId="42" xfId="0" applyFont="1" applyBorder="1"/>
    <xf numFmtId="0" fontId="1" fillId="0" borderId="4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3" fontId="1" fillId="0" borderId="63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 wrapText="1"/>
    </xf>
    <xf numFmtId="3" fontId="1" fillId="0" borderId="60" xfId="0" applyNumberFormat="1" applyFont="1" applyBorder="1" applyAlignment="1">
      <alignment horizontal="center"/>
    </xf>
    <xf numFmtId="44" fontId="1" fillId="0" borderId="7" xfId="16" applyFont="1" applyBorder="1"/>
    <xf numFmtId="44" fontId="1" fillId="0" borderId="65" xfId="16" applyFont="1" applyBorder="1"/>
    <xf numFmtId="3" fontId="10" fillId="0" borderId="0" xfId="0" applyNumberFormat="1" applyFont="1" applyAlignment="1">
      <alignment vertical="top" wrapText="1"/>
    </xf>
    <xf numFmtId="3" fontId="1" fillId="0" borderId="56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 vertical="top" wrapText="1"/>
    </xf>
    <xf numFmtId="44" fontId="1" fillId="0" borderId="5" xfId="16" applyFont="1" applyBorder="1"/>
    <xf numFmtId="44" fontId="2" fillId="0" borderId="3" xfId="16" applyFont="1" applyBorder="1"/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Currency 2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Arial 11" xfId="36"/>
    <cellStyle name="Comma 2" xfId="37"/>
    <cellStyle name="Comma 3" xfId="38"/>
    <cellStyle name="Comma 4" xfId="39"/>
    <cellStyle name="Currency 3" xfId="40"/>
    <cellStyle name="Normal 4" xfId="41"/>
    <cellStyle name="Note 2" xfId="42"/>
    <cellStyle name="Note 3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3" sqref="A13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21"/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29.25" customHeight="1">
      <c r="A3" s="175"/>
      <c r="B3" s="116"/>
      <c r="C3" s="116"/>
      <c r="D3" s="116"/>
      <c r="E3" s="116"/>
      <c r="F3" s="116"/>
      <c r="G3" s="116"/>
      <c r="H3" s="116"/>
      <c r="I3" s="116"/>
    </row>
    <row r="4" spans="1:9" ht="29.25" customHeight="1">
      <c r="A4" s="175"/>
      <c r="B4" s="116"/>
      <c r="C4" s="116"/>
      <c r="D4" s="116"/>
      <c r="E4" s="116"/>
      <c r="F4" s="116"/>
      <c r="G4" s="116"/>
      <c r="H4" s="116"/>
      <c r="I4" s="116"/>
    </row>
    <row r="5" spans="1:9" ht="44.25" customHeight="1">
      <c r="A5" s="176"/>
      <c r="B5" s="116"/>
      <c r="C5" s="116"/>
      <c r="D5" s="116"/>
      <c r="E5" s="116"/>
      <c r="F5" s="116"/>
      <c r="G5" s="116"/>
      <c r="H5" s="116"/>
      <c r="I5" s="116"/>
    </row>
    <row r="6" spans="1:9" ht="29.25" customHeight="1">
      <c r="A6" s="177"/>
      <c r="B6" s="116"/>
      <c r="C6" s="116"/>
      <c r="D6" s="116"/>
      <c r="E6" s="116"/>
      <c r="F6" s="116"/>
      <c r="G6" s="116"/>
      <c r="H6" s="116"/>
      <c r="I6" s="116"/>
    </row>
    <row r="7" spans="1:9" ht="29.25" customHeight="1">
      <c r="A7" s="178"/>
      <c r="B7" s="116"/>
      <c r="C7" s="116"/>
      <c r="D7" s="116"/>
      <c r="E7" s="116"/>
      <c r="F7" s="116"/>
      <c r="G7" s="116"/>
      <c r="H7" s="116"/>
      <c r="I7" s="116"/>
    </row>
    <row r="8" spans="1:9" ht="29.25" customHeight="1">
      <c r="A8" s="177"/>
      <c r="B8" s="116"/>
      <c r="C8" s="116"/>
      <c r="D8" s="116"/>
      <c r="E8" s="116"/>
      <c r="F8" s="116"/>
      <c r="G8" s="116"/>
      <c r="H8" s="116"/>
      <c r="I8" s="116"/>
    </row>
    <row r="9" spans="1:9" ht="39" customHeight="1">
      <c r="A9" s="176"/>
      <c r="B9" s="116"/>
      <c r="C9" s="116"/>
      <c r="D9" s="116"/>
      <c r="E9" s="116"/>
      <c r="F9" s="116"/>
      <c r="G9" s="116"/>
      <c r="H9" s="116"/>
      <c r="I9" s="116"/>
    </row>
    <row r="10" spans="1:9" ht="29.25" customHeight="1">
      <c r="A10" s="175"/>
      <c r="B10" s="116"/>
      <c r="C10" s="116"/>
      <c r="D10" s="116"/>
      <c r="E10" s="116"/>
      <c r="F10" s="116"/>
      <c r="G10" s="116"/>
      <c r="H10" s="116"/>
      <c r="I10" s="116"/>
    </row>
    <row r="11" spans="1:9" ht="29.25" customHeight="1">
      <c r="A11" s="177"/>
      <c r="B11" s="116"/>
      <c r="C11" s="116"/>
      <c r="D11" s="116"/>
      <c r="E11" s="116"/>
      <c r="F11" s="116"/>
      <c r="G11" s="116"/>
      <c r="H11" s="116"/>
      <c r="I11" s="116"/>
    </row>
    <row r="12" spans="1:9" ht="29.25" customHeight="1">
      <c r="A12" s="177"/>
      <c r="B12" s="116"/>
      <c r="C12" s="116"/>
      <c r="D12" s="116"/>
      <c r="E12" s="116"/>
      <c r="F12" s="116"/>
      <c r="G12" s="116"/>
      <c r="H12" s="116"/>
      <c r="I12" s="116"/>
    </row>
    <row r="13" spans="1:9" ht="29.25" customHeight="1">
      <c r="A13" s="175"/>
      <c r="B13" s="116"/>
      <c r="C13" s="116"/>
      <c r="D13" s="116"/>
      <c r="E13" s="116"/>
      <c r="F13" s="116"/>
      <c r="G13" s="116"/>
      <c r="H13" s="116"/>
      <c r="I13" s="116"/>
    </row>
    <row r="14" spans="1:9" ht="29.25" customHeight="1">
      <c r="A14" s="175"/>
      <c r="B14" s="116"/>
      <c r="C14" s="116"/>
      <c r="D14" s="116"/>
      <c r="E14" s="116"/>
      <c r="F14" s="116"/>
      <c r="G14" s="116"/>
      <c r="H14" s="116"/>
      <c r="I14" s="116"/>
    </row>
    <row r="15" spans="1:9" ht="29.25" customHeight="1">
      <c r="A15" s="175"/>
      <c r="B15" s="116"/>
      <c r="C15" s="116"/>
      <c r="D15" s="116"/>
      <c r="E15" s="116"/>
      <c r="F15" s="116"/>
      <c r="G15" s="116"/>
      <c r="H15" s="116"/>
      <c r="I15" s="116"/>
    </row>
    <row r="18" ht="18.75">
      <c r="A18" s="117"/>
    </row>
    <row r="19" ht="18.75">
      <c r="A19" s="117"/>
    </row>
    <row r="20" ht="15">
      <c r="A20" s="180"/>
    </row>
    <row r="21" ht="267" customHeight="1">
      <c r="A21" s="179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50"/>
  <sheetViews>
    <sheetView showGridLines="0" workbookViewId="0" topLeftCell="A50">
      <selection activeCell="G29" sqref="G29"/>
    </sheetView>
  </sheetViews>
  <sheetFormatPr defaultColWidth="9.140625" defaultRowHeight="12.75"/>
  <cols>
    <col min="1" max="1" width="2.00390625" style="116" customWidth="1"/>
    <col min="2" max="2" width="2.8515625" style="116" customWidth="1"/>
    <col min="3" max="3" width="41.8515625" style="116" customWidth="1"/>
    <col min="4" max="4" width="12.7109375" style="116" customWidth="1"/>
    <col min="5" max="5" width="63.140625" style="116" customWidth="1"/>
    <col min="6" max="6" width="21.7109375" style="116" customWidth="1"/>
    <col min="7" max="7" width="15.7109375" style="116" customWidth="1"/>
    <col min="8" max="8" width="15.140625" style="116" customWidth="1"/>
    <col min="9" max="9" width="17.140625" style="116" customWidth="1"/>
    <col min="10" max="10" width="14.8515625" style="116" customWidth="1"/>
    <col min="11" max="12" width="13.8515625" style="116" customWidth="1"/>
    <col min="13" max="13" width="3.00390625" style="116" customWidth="1"/>
    <col min="14" max="16384" width="9.140625" style="116" customWidth="1"/>
  </cols>
  <sheetData>
    <row r="1" ht="17.4">
      <c r="C1" s="118"/>
    </row>
    <row r="2" spans="3:12" ht="22.8">
      <c r="C2" s="351" t="s">
        <v>60</v>
      </c>
      <c r="D2" s="351"/>
      <c r="E2" s="351"/>
      <c r="F2" s="351"/>
      <c r="G2" s="351"/>
      <c r="H2" s="351"/>
      <c r="I2" s="351"/>
      <c r="J2" s="351"/>
      <c r="K2" s="351"/>
      <c r="L2" s="189"/>
    </row>
    <row r="3" ht="13.8">
      <c r="C3" s="123"/>
    </row>
    <row r="4" spans="3:10" ht="13.8">
      <c r="C4" s="252" t="s">
        <v>67</v>
      </c>
      <c r="I4" s="187"/>
      <c r="J4" s="123" t="s">
        <v>99</v>
      </c>
    </row>
    <row r="5" spans="3:10" ht="13.8">
      <c r="C5" s="252" t="s">
        <v>68</v>
      </c>
      <c r="I5" s="186"/>
      <c r="J5" s="123" t="s">
        <v>98</v>
      </c>
    </row>
    <row r="6" ht="13.8" thickBot="1"/>
    <row r="7" spans="2:13" ht="18" thickTop="1">
      <c r="B7" s="228"/>
      <c r="C7" s="253" t="s">
        <v>92</v>
      </c>
      <c r="D7" s="254"/>
      <c r="E7" s="254"/>
      <c r="F7" s="254"/>
      <c r="G7" s="126"/>
      <c r="H7" s="126"/>
      <c r="I7" s="126"/>
      <c r="J7" s="126"/>
      <c r="K7" s="126"/>
      <c r="L7" s="126"/>
      <c r="M7" s="229"/>
    </row>
    <row r="8" spans="2:13" ht="12.75">
      <c r="B8" s="230"/>
      <c r="C8" s="255"/>
      <c r="D8" s="255"/>
      <c r="E8" s="255"/>
      <c r="F8" s="255"/>
      <c r="G8" s="127"/>
      <c r="H8" s="127"/>
      <c r="I8" s="127"/>
      <c r="J8" s="127"/>
      <c r="K8" s="127"/>
      <c r="L8" s="127"/>
      <c r="M8" s="231"/>
    </row>
    <row r="9" spans="2:13" ht="13.8" thickBot="1">
      <c r="B9" s="230"/>
      <c r="C9" s="256" t="s">
        <v>63</v>
      </c>
      <c r="D9" s="256" t="s">
        <v>64</v>
      </c>
      <c r="E9" s="256"/>
      <c r="F9" s="256"/>
      <c r="G9" s="256" t="s">
        <v>65</v>
      </c>
      <c r="H9" s="135"/>
      <c r="I9" s="135"/>
      <c r="J9" s="135"/>
      <c r="K9" s="135"/>
      <c r="L9" s="127"/>
      <c r="M9" s="231"/>
    </row>
    <row r="10" spans="2:13" ht="6" customHeight="1" thickBot="1" thickTop="1">
      <c r="B10" s="230"/>
      <c r="C10" s="255"/>
      <c r="D10" s="255"/>
      <c r="E10" s="255"/>
      <c r="F10" s="255"/>
      <c r="G10" s="127"/>
      <c r="H10" s="127"/>
      <c r="I10" s="127"/>
      <c r="J10" s="127"/>
      <c r="K10" s="127"/>
      <c r="L10" s="127"/>
      <c r="M10" s="231"/>
    </row>
    <row r="11" spans="2:13" ht="15" thickBot="1">
      <c r="B11" s="230"/>
      <c r="C11" s="257" t="s">
        <v>0</v>
      </c>
      <c r="D11" s="345" t="s">
        <v>77</v>
      </c>
      <c r="E11" s="345"/>
      <c r="F11" s="346"/>
      <c r="G11" s="149" t="s">
        <v>146</v>
      </c>
      <c r="H11" s="150"/>
      <c r="I11" s="150"/>
      <c r="J11" s="150"/>
      <c r="K11" s="151"/>
      <c r="L11" s="127"/>
      <c r="M11" s="232"/>
    </row>
    <row r="12" spans="2:13" ht="15" thickBot="1">
      <c r="B12" s="230"/>
      <c r="C12" s="258" t="s">
        <v>1</v>
      </c>
      <c r="D12" s="339" t="s">
        <v>76</v>
      </c>
      <c r="E12" s="339"/>
      <c r="F12" s="348"/>
      <c r="G12" s="149" t="s">
        <v>156</v>
      </c>
      <c r="H12" s="150"/>
      <c r="I12" s="150"/>
      <c r="J12" s="150"/>
      <c r="K12" s="151"/>
      <c r="L12" s="127"/>
      <c r="M12" s="233"/>
    </row>
    <row r="13" spans="2:13" ht="15" thickBot="1">
      <c r="B13" s="230"/>
      <c r="C13" s="258" t="s">
        <v>10</v>
      </c>
      <c r="D13" s="339" t="s">
        <v>75</v>
      </c>
      <c r="E13" s="339"/>
      <c r="F13" s="348"/>
      <c r="G13" s="149" t="s">
        <v>153</v>
      </c>
      <c r="H13" s="150"/>
      <c r="I13" s="150"/>
      <c r="J13" s="150"/>
      <c r="K13" s="151"/>
      <c r="L13" s="127"/>
      <c r="M13" s="234"/>
    </row>
    <row r="14" spans="2:13" ht="15" thickBot="1">
      <c r="B14" s="230"/>
      <c r="C14" s="258" t="s">
        <v>9</v>
      </c>
      <c r="D14" s="356" t="s">
        <v>74</v>
      </c>
      <c r="E14" s="339"/>
      <c r="F14" s="348"/>
      <c r="G14" s="149" t="s">
        <v>147</v>
      </c>
      <c r="H14" s="150"/>
      <c r="I14" s="150"/>
      <c r="J14" s="150"/>
      <c r="K14" s="151"/>
      <c r="L14" s="127"/>
      <c r="M14" s="233"/>
    </row>
    <row r="15" spans="2:13" ht="15" thickBot="1">
      <c r="B15" s="230"/>
      <c r="C15" s="259" t="s">
        <v>2</v>
      </c>
      <c r="D15" s="339" t="s">
        <v>73</v>
      </c>
      <c r="E15" s="339"/>
      <c r="F15" s="348"/>
      <c r="G15" s="149" t="s">
        <v>157</v>
      </c>
      <c r="H15" s="150"/>
      <c r="I15" s="150"/>
      <c r="J15" s="150"/>
      <c r="K15" s="151"/>
      <c r="L15" s="127"/>
      <c r="M15" s="234"/>
    </row>
    <row r="16" spans="2:13" ht="17.25" customHeight="1" thickBot="1">
      <c r="B16" s="230"/>
      <c r="C16" s="259" t="s">
        <v>8</v>
      </c>
      <c r="D16" s="339" t="s">
        <v>104</v>
      </c>
      <c r="E16" s="339"/>
      <c r="F16" s="260"/>
      <c r="G16" s="204" t="s">
        <v>158</v>
      </c>
      <c r="H16" s="128"/>
      <c r="I16" s="128"/>
      <c r="J16" s="129"/>
      <c r="K16" s="129"/>
      <c r="L16" s="129"/>
      <c r="M16" s="234"/>
    </row>
    <row r="17" spans="2:13" ht="15" customHeight="1" thickBot="1">
      <c r="B17" s="230"/>
      <c r="C17" s="261" t="s">
        <v>16</v>
      </c>
      <c r="D17" s="339" t="s">
        <v>69</v>
      </c>
      <c r="E17" s="339"/>
      <c r="F17" s="348"/>
      <c r="G17" s="152" t="s">
        <v>148</v>
      </c>
      <c r="H17" s="128"/>
      <c r="I17" s="128"/>
      <c r="J17" s="129"/>
      <c r="K17" s="129"/>
      <c r="L17" s="129"/>
      <c r="M17" s="231"/>
    </row>
    <row r="18" spans="2:13" ht="15" thickBot="1">
      <c r="B18" s="230"/>
      <c r="C18" s="262" t="s">
        <v>27</v>
      </c>
      <c r="D18" s="345" t="s">
        <v>70</v>
      </c>
      <c r="E18" s="345"/>
      <c r="F18" s="346"/>
      <c r="G18" s="153" t="s">
        <v>48</v>
      </c>
      <c r="H18" s="128"/>
      <c r="I18" s="128"/>
      <c r="J18" s="129"/>
      <c r="K18" s="129"/>
      <c r="L18" s="129"/>
      <c r="M18" s="231"/>
    </row>
    <row r="19" spans="2:14" ht="15" thickBot="1">
      <c r="B19" s="230"/>
      <c r="C19" s="262" t="s">
        <v>38</v>
      </c>
      <c r="D19" s="345" t="s">
        <v>71</v>
      </c>
      <c r="E19" s="345"/>
      <c r="F19" s="346"/>
      <c r="G19" s="205">
        <v>2014</v>
      </c>
      <c r="H19" s="128"/>
      <c r="I19" s="128"/>
      <c r="J19" s="129"/>
      <c r="K19" s="129"/>
      <c r="L19" s="129"/>
      <c r="M19" s="231"/>
      <c r="N19" s="235"/>
    </row>
    <row r="20" spans="2:13" ht="28.2" thickBot="1">
      <c r="B20" s="230"/>
      <c r="C20" s="263"/>
      <c r="D20" s="264"/>
      <c r="E20" s="264"/>
      <c r="F20" s="264"/>
      <c r="G20" s="353" t="s">
        <v>34</v>
      </c>
      <c r="H20" s="353"/>
      <c r="I20" s="353"/>
      <c r="J20" s="266" t="s">
        <v>35</v>
      </c>
      <c r="K20" s="267" t="s">
        <v>5</v>
      </c>
      <c r="L20" s="267" t="s">
        <v>105</v>
      </c>
      <c r="M20" s="231"/>
    </row>
    <row r="21" spans="2:13" ht="15" thickBot="1">
      <c r="B21" s="230"/>
      <c r="C21" s="263" t="s">
        <v>61</v>
      </c>
      <c r="D21" s="265" t="s">
        <v>72</v>
      </c>
      <c r="E21" s="265"/>
      <c r="F21" s="265"/>
      <c r="G21" s="154" t="s">
        <v>169</v>
      </c>
      <c r="H21" s="155"/>
      <c r="I21" s="156"/>
      <c r="J21" s="157" t="s">
        <v>161</v>
      </c>
      <c r="K21" s="157" t="s">
        <v>161</v>
      </c>
      <c r="L21" s="157">
        <v>3951</v>
      </c>
      <c r="M21" s="231"/>
    </row>
    <row r="22" spans="2:13" ht="15" thickBot="1">
      <c r="B22" s="230"/>
      <c r="C22" s="263"/>
      <c r="D22" s="265"/>
      <c r="E22" s="265"/>
      <c r="F22" s="265"/>
      <c r="G22" s="154" t="s">
        <v>151</v>
      </c>
      <c r="H22" s="155"/>
      <c r="I22" s="156"/>
      <c r="J22" s="157" t="s">
        <v>162</v>
      </c>
      <c r="K22" s="157" t="s">
        <v>163</v>
      </c>
      <c r="L22" s="157">
        <v>1800</v>
      </c>
      <c r="M22" s="231"/>
    </row>
    <row r="23" spans="2:13" ht="15" thickBot="1">
      <c r="B23" s="230"/>
      <c r="C23" s="263"/>
      <c r="D23" s="265"/>
      <c r="E23" s="265"/>
      <c r="F23" s="265"/>
      <c r="G23" s="154"/>
      <c r="H23" s="155"/>
      <c r="I23" s="156"/>
      <c r="J23" s="157"/>
      <c r="K23" s="157"/>
      <c r="L23" s="157"/>
      <c r="M23" s="231"/>
    </row>
    <row r="24" spans="2:13" ht="15" thickBot="1">
      <c r="B24" s="230"/>
      <c r="C24" s="263"/>
      <c r="D24" s="265"/>
      <c r="E24" s="265"/>
      <c r="F24" s="265"/>
      <c r="G24" s="154"/>
      <c r="H24" s="155"/>
      <c r="I24" s="156"/>
      <c r="J24" s="157"/>
      <c r="K24" s="157"/>
      <c r="L24" s="157"/>
      <c r="M24" s="231"/>
    </row>
    <row r="25" spans="2:13" ht="15" thickBot="1">
      <c r="B25" s="230"/>
      <c r="C25" s="263"/>
      <c r="D25" s="265"/>
      <c r="E25" s="265"/>
      <c r="F25" s="265"/>
      <c r="G25" s="154"/>
      <c r="H25" s="155"/>
      <c r="I25" s="156"/>
      <c r="J25" s="157"/>
      <c r="K25" s="157"/>
      <c r="L25" s="157"/>
      <c r="M25" s="231"/>
    </row>
    <row r="26" spans="2:13" ht="15" thickBot="1">
      <c r="B26" s="230"/>
      <c r="C26" s="263"/>
      <c r="D26" s="265"/>
      <c r="E26" s="265"/>
      <c r="F26" s="265"/>
      <c r="G26" s="154"/>
      <c r="H26" s="155"/>
      <c r="I26" s="156"/>
      <c r="J26" s="157"/>
      <c r="K26" s="157"/>
      <c r="L26" s="157"/>
      <c r="M26" s="231"/>
    </row>
    <row r="27" spans="2:13" ht="14.4" hidden="1" thickBot="1">
      <c r="B27" s="230"/>
      <c r="C27" s="263"/>
      <c r="D27" s="249"/>
      <c r="E27" s="264"/>
      <c r="F27" s="264"/>
      <c r="G27" s="124"/>
      <c r="H27" s="130"/>
      <c r="I27" s="130"/>
      <c r="J27" s="132"/>
      <c r="K27" s="132"/>
      <c r="L27" s="132"/>
      <c r="M27" s="231"/>
    </row>
    <row r="28" spans="2:13" ht="14.4" thickBot="1">
      <c r="B28" s="230"/>
      <c r="C28" s="263"/>
      <c r="D28" s="264"/>
      <c r="E28" s="264"/>
      <c r="F28" s="264"/>
      <c r="G28" s="130"/>
      <c r="H28" s="130"/>
      <c r="I28" s="130"/>
      <c r="J28" s="132"/>
      <c r="K28" s="132"/>
      <c r="L28" s="132"/>
      <c r="M28" s="231"/>
    </row>
    <row r="29" spans="2:13" ht="15" thickBot="1">
      <c r="B29" s="230"/>
      <c r="C29" s="263" t="s">
        <v>62</v>
      </c>
      <c r="D29" s="265" t="s">
        <v>103</v>
      </c>
      <c r="E29" s="264"/>
      <c r="F29" s="264"/>
      <c r="G29" s="201" t="s">
        <v>154</v>
      </c>
      <c r="H29" s="201"/>
      <c r="I29" s="201"/>
      <c r="K29" s="132"/>
      <c r="L29" s="132"/>
      <c r="M29" s="231"/>
    </row>
    <row r="30" spans="2:13" ht="15" hidden="1" thickBot="1">
      <c r="B30" s="230"/>
      <c r="C30" s="130"/>
      <c r="D30" s="133"/>
      <c r="E30" s="131"/>
      <c r="F30" s="131"/>
      <c r="G30" s="158"/>
      <c r="H30" s="158"/>
      <c r="I30" s="158"/>
      <c r="K30" s="132"/>
      <c r="L30" s="132"/>
      <c r="M30" s="231"/>
    </row>
    <row r="31" spans="2:13" ht="15" hidden="1" thickBot="1">
      <c r="B31" s="230"/>
      <c r="C31" s="130"/>
      <c r="D31" s="133"/>
      <c r="E31" s="131"/>
      <c r="F31" s="131"/>
      <c r="G31" s="131"/>
      <c r="H31" s="131"/>
      <c r="I31" s="236" t="s">
        <v>48</v>
      </c>
      <c r="J31" s="236" t="s">
        <v>50</v>
      </c>
      <c r="K31" s="132"/>
      <c r="L31" s="132"/>
      <c r="M31" s="231"/>
    </row>
    <row r="32" spans="2:13" ht="13.8" thickBot="1">
      <c r="B32" s="237"/>
      <c r="C32" s="134"/>
      <c r="D32" s="134"/>
      <c r="E32" s="134"/>
      <c r="F32" s="134"/>
      <c r="G32" s="134"/>
      <c r="H32" s="134"/>
      <c r="I32" s="134"/>
      <c r="J32" s="135"/>
      <c r="K32" s="135"/>
      <c r="L32" s="135"/>
      <c r="M32" s="238"/>
    </row>
    <row r="33" spans="2:13" ht="14.4" thickBot="1" thickTop="1">
      <c r="B33" s="127"/>
      <c r="C33" s="136"/>
      <c r="D33" s="136"/>
      <c r="E33" s="136"/>
      <c r="F33" s="136"/>
      <c r="G33" s="136"/>
      <c r="H33" s="136"/>
      <c r="I33" s="136"/>
      <c r="J33" s="127"/>
      <c r="K33" s="127"/>
      <c r="L33" s="127"/>
      <c r="M33" s="127"/>
    </row>
    <row r="34" spans="2:13" ht="18" thickTop="1">
      <c r="B34" s="228"/>
      <c r="C34" s="137" t="s">
        <v>93</v>
      </c>
      <c r="D34" s="138"/>
      <c r="E34" s="138"/>
      <c r="F34" s="138"/>
      <c r="G34" s="138"/>
      <c r="H34" s="138"/>
      <c r="I34" s="138"/>
      <c r="J34" s="126"/>
      <c r="K34" s="126"/>
      <c r="L34" s="126"/>
      <c r="M34" s="229"/>
    </row>
    <row r="35" spans="2:13" ht="6.75" customHeight="1">
      <c r="B35" s="230"/>
      <c r="C35" s="136"/>
      <c r="D35" s="136"/>
      <c r="E35" s="136"/>
      <c r="F35" s="136"/>
      <c r="G35" s="136"/>
      <c r="H35" s="136"/>
      <c r="I35" s="136"/>
      <c r="J35" s="127"/>
      <c r="K35" s="127"/>
      <c r="L35" s="127"/>
      <c r="M35" s="231"/>
    </row>
    <row r="36" spans="2:13" ht="117.75" customHeight="1">
      <c r="B36" s="230"/>
      <c r="C36" s="354" t="s">
        <v>132</v>
      </c>
      <c r="D36" s="354"/>
      <c r="E36" s="354"/>
      <c r="F36" s="354"/>
      <c r="G36" s="354"/>
      <c r="H36" s="354"/>
      <c r="I36" s="354"/>
      <c r="J36" s="354"/>
      <c r="K36" s="354"/>
      <c r="L36" s="193"/>
      <c r="M36" s="231"/>
    </row>
    <row r="37" spans="2:13" ht="16.5" customHeight="1" thickBot="1">
      <c r="B37" s="230"/>
      <c r="C37" s="256" t="s">
        <v>63</v>
      </c>
      <c r="D37" s="256" t="s">
        <v>64</v>
      </c>
      <c r="E37" s="256"/>
      <c r="F37" s="256"/>
      <c r="G37" s="256" t="s">
        <v>65</v>
      </c>
      <c r="H37" s="268"/>
      <c r="I37" s="268"/>
      <c r="J37" s="268"/>
      <c r="K37" s="268"/>
      <c r="L37" s="127"/>
      <c r="M37" s="231"/>
    </row>
    <row r="38" spans="2:13" ht="6.75" customHeight="1" thickBot="1" thickTop="1">
      <c r="B38" s="230"/>
      <c r="C38" s="130"/>
      <c r="D38" s="139"/>
      <c r="E38" s="139"/>
      <c r="F38" s="139"/>
      <c r="G38" s="130"/>
      <c r="H38" s="130"/>
      <c r="I38" s="130"/>
      <c r="J38" s="132"/>
      <c r="K38" s="132"/>
      <c r="L38" s="132"/>
      <c r="M38" s="231"/>
    </row>
    <row r="39" spans="2:13" ht="28.5" customHeight="1" thickBot="1">
      <c r="B39" s="230"/>
      <c r="C39" s="269" t="s">
        <v>36</v>
      </c>
      <c r="D39" s="342" t="s">
        <v>78</v>
      </c>
      <c r="E39" s="342"/>
      <c r="F39" s="347"/>
      <c r="G39" s="213" t="s">
        <v>43</v>
      </c>
      <c r="H39" s="130"/>
      <c r="I39" s="130"/>
      <c r="J39" s="132"/>
      <c r="K39" s="132"/>
      <c r="L39" s="132"/>
      <c r="M39" s="231"/>
    </row>
    <row r="40" spans="2:13" ht="27" customHeight="1" thickBot="1">
      <c r="B40" s="230"/>
      <c r="C40" s="269" t="s">
        <v>37</v>
      </c>
      <c r="D40" s="342" t="s">
        <v>79</v>
      </c>
      <c r="E40" s="342"/>
      <c r="F40" s="347"/>
      <c r="G40" s="213" t="s">
        <v>43</v>
      </c>
      <c r="H40" s="130"/>
      <c r="I40" s="130"/>
      <c r="J40" s="132"/>
      <c r="K40" s="132"/>
      <c r="L40" s="132"/>
      <c r="M40" s="231"/>
    </row>
    <row r="41" spans="2:13" ht="12.75" customHeight="1" thickBot="1">
      <c r="B41" s="230"/>
      <c r="C41" s="125"/>
      <c r="D41" s="191"/>
      <c r="E41" s="191"/>
      <c r="F41" s="191"/>
      <c r="G41" s="191"/>
      <c r="H41" s="130"/>
      <c r="I41" s="130"/>
      <c r="J41" s="132"/>
      <c r="K41" s="132"/>
      <c r="L41" s="132"/>
      <c r="M41" s="231"/>
    </row>
    <row r="42" spans="2:13" ht="42" customHeight="1" thickBot="1">
      <c r="B42" s="230"/>
      <c r="C42" s="269" t="s">
        <v>122</v>
      </c>
      <c r="D42" s="326"/>
      <c r="E42" s="327"/>
      <c r="F42" s="327"/>
      <c r="G42" s="327"/>
      <c r="H42" s="327"/>
      <c r="I42" s="328"/>
      <c r="J42" s="132"/>
      <c r="K42" s="132"/>
      <c r="L42" s="132"/>
      <c r="M42" s="231"/>
    </row>
    <row r="43" spans="2:13" ht="13.8" thickBot="1">
      <c r="B43" s="237"/>
      <c r="C43" s="134"/>
      <c r="D43" s="134"/>
      <c r="E43" s="134"/>
      <c r="F43" s="134"/>
      <c r="G43" s="134"/>
      <c r="H43" s="134"/>
      <c r="I43" s="134"/>
      <c r="J43" s="135"/>
      <c r="K43" s="135"/>
      <c r="L43" s="135"/>
      <c r="M43" s="238"/>
    </row>
    <row r="44" spans="2:13" ht="14.4" thickBot="1" thickTop="1">
      <c r="B44" s="127"/>
      <c r="C44" s="136"/>
      <c r="D44" s="136"/>
      <c r="E44" s="136"/>
      <c r="F44" s="136"/>
      <c r="G44" s="136"/>
      <c r="H44" s="136"/>
      <c r="I44" s="136"/>
      <c r="J44" s="127"/>
      <c r="K44" s="127"/>
      <c r="L44" s="127"/>
      <c r="M44" s="127"/>
    </row>
    <row r="45" spans="2:13" ht="18" thickTop="1">
      <c r="B45" s="228"/>
      <c r="C45" s="270" t="s">
        <v>94</v>
      </c>
      <c r="D45" s="271"/>
      <c r="E45" s="271"/>
      <c r="F45" s="271"/>
      <c r="G45" s="271"/>
      <c r="H45" s="271"/>
      <c r="I45" s="271"/>
      <c r="J45" s="254"/>
      <c r="K45" s="254"/>
      <c r="L45" s="126"/>
      <c r="M45" s="229"/>
    </row>
    <row r="46" spans="2:13" ht="11.25" customHeight="1">
      <c r="B46" s="230"/>
      <c r="C46" s="272"/>
      <c r="D46" s="273"/>
      <c r="E46" s="273"/>
      <c r="F46" s="273"/>
      <c r="G46" s="273"/>
      <c r="H46" s="273"/>
      <c r="I46" s="273"/>
      <c r="J46" s="255"/>
      <c r="K46" s="255"/>
      <c r="L46" s="127"/>
      <c r="M46" s="231"/>
    </row>
    <row r="47" spans="2:13" ht="196.5" customHeight="1" thickBot="1">
      <c r="B47" s="230"/>
      <c r="C47" s="333" t="s">
        <v>100</v>
      </c>
      <c r="D47" s="333"/>
      <c r="E47" s="333"/>
      <c r="F47" s="333"/>
      <c r="G47" s="333"/>
      <c r="H47" s="333"/>
      <c r="I47" s="333"/>
      <c r="J47" s="333"/>
      <c r="K47" s="333"/>
      <c r="L47" s="206"/>
      <c r="M47" s="231"/>
    </row>
    <row r="48" spans="2:20" ht="15" thickTop="1">
      <c r="B48" s="230"/>
      <c r="C48" s="141"/>
      <c r="D48" s="142" t="s">
        <v>50</v>
      </c>
      <c r="E48" s="141"/>
      <c r="F48" s="141"/>
      <c r="G48" s="141"/>
      <c r="H48" s="141"/>
      <c r="I48" s="141"/>
      <c r="J48" s="141"/>
      <c r="K48" s="141"/>
      <c r="L48" s="141"/>
      <c r="M48" s="239"/>
      <c r="N48" s="240"/>
      <c r="O48" s="240"/>
      <c r="P48" s="240"/>
      <c r="Q48" s="240"/>
      <c r="R48" s="241"/>
      <c r="S48" s="241"/>
      <c r="T48" s="241"/>
    </row>
    <row r="49" spans="2:13" ht="15.6">
      <c r="B49" s="230"/>
      <c r="C49" s="274" t="s">
        <v>96</v>
      </c>
      <c r="D49" s="127"/>
      <c r="E49" s="127"/>
      <c r="F49" s="127"/>
      <c r="G49" s="136"/>
      <c r="H49" s="136"/>
      <c r="I49" s="136"/>
      <c r="J49" s="127"/>
      <c r="K49" s="127"/>
      <c r="L49" s="127"/>
      <c r="M49" s="231"/>
    </row>
    <row r="50" spans="2:13" ht="8.25" customHeight="1" thickBot="1">
      <c r="B50" s="230"/>
      <c r="C50" s="275"/>
      <c r="D50" s="127"/>
      <c r="E50" s="127"/>
      <c r="F50" s="127"/>
      <c r="G50" s="136"/>
      <c r="H50" s="136"/>
      <c r="I50" s="136"/>
      <c r="J50" s="127"/>
      <c r="K50" s="127"/>
      <c r="L50" s="127"/>
      <c r="M50" s="231"/>
    </row>
    <row r="51" spans="2:13" ht="28.2" thickBot="1">
      <c r="B51" s="230"/>
      <c r="C51" s="276" t="s">
        <v>80</v>
      </c>
      <c r="D51" s="214" t="s">
        <v>44</v>
      </c>
      <c r="E51" s="276" t="s">
        <v>82</v>
      </c>
      <c r="F51" s="159"/>
      <c r="G51" s="132"/>
      <c r="I51" s="130"/>
      <c r="J51" s="132"/>
      <c r="M51" s="231"/>
    </row>
    <row r="52" spans="2:13" ht="14.4" thickBot="1">
      <c r="B52" s="230"/>
      <c r="C52" s="277"/>
      <c r="D52" s="132"/>
      <c r="E52" s="279"/>
      <c r="F52" s="132"/>
      <c r="G52" s="130"/>
      <c r="H52" s="130"/>
      <c r="I52" s="130"/>
      <c r="J52" s="132"/>
      <c r="K52" s="132"/>
      <c r="L52" s="132"/>
      <c r="M52" s="231"/>
    </row>
    <row r="53" spans="2:13" ht="28.2" thickBot="1">
      <c r="B53" s="230"/>
      <c r="C53" s="276" t="s">
        <v>81</v>
      </c>
      <c r="D53" s="214" t="s">
        <v>44</v>
      </c>
      <c r="E53" s="276" t="s">
        <v>83</v>
      </c>
      <c r="F53" s="159"/>
      <c r="G53" s="132"/>
      <c r="H53" s="130"/>
      <c r="I53" s="130"/>
      <c r="J53" s="132"/>
      <c r="K53" s="132"/>
      <c r="L53" s="132"/>
      <c r="M53" s="231"/>
    </row>
    <row r="54" spans="2:13" ht="15" customHeight="1">
      <c r="B54" s="230"/>
      <c r="C54" s="277"/>
      <c r="D54" s="132"/>
      <c r="E54" s="132"/>
      <c r="F54" s="132"/>
      <c r="G54" s="130"/>
      <c r="H54" s="130"/>
      <c r="I54" s="130"/>
      <c r="J54" s="132"/>
      <c r="K54" s="132"/>
      <c r="L54" s="132"/>
      <c r="M54" s="231"/>
    </row>
    <row r="55" spans="2:13" ht="14.4">
      <c r="B55" s="230"/>
      <c r="C55" s="265" t="s">
        <v>84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231"/>
    </row>
    <row r="56" spans="2:13" ht="41.25" customHeight="1" thickBot="1">
      <c r="B56" s="230"/>
      <c r="C56" s="278" t="s">
        <v>34</v>
      </c>
      <c r="D56" s="280" t="s">
        <v>39</v>
      </c>
      <c r="E56" s="355" t="s">
        <v>20</v>
      </c>
      <c r="F56" s="355"/>
      <c r="G56" s="281">
        <f>G19</f>
        <v>2014</v>
      </c>
      <c r="H56" s="282">
        <f>G56+1</f>
        <v>2015</v>
      </c>
      <c r="I56" s="282">
        <f>H56+1</f>
        <v>2016</v>
      </c>
      <c r="J56" s="282">
        <f>I56+1</f>
        <v>2017</v>
      </c>
      <c r="K56" s="283" t="s">
        <v>41</v>
      </c>
      <c r="L56" s="283" t="str">
        <f>CONCATENATE("Sum of Revenues Prior to ",G$19)</f>
        <v>Sum of Revenues Prior to 2014</v>
      </c>
      <c r="M56" s="231"/>
    </row>
    <row r="57" spans="2:13" ht="14.4" thickBot="1">
      <c r="B57" s="230"/>
      <c r="C57" s="168" t="s">
        <v>169</v>
      </c>
      <c r="D57" s="169" t="s">
        <v>154</v>
      </c>
      <c r="E57" s="349" t="s">
        <v>159</v>
      </c>
      <c r="F57" s="350"/>
      <c r="G57" s="162">
        <v>2388700</v>
      </c>
      <c r="H57" s="162"/>
      <c r="I57" s="162"/>
      <c r="J57" s="162"/>
      <c r="K57" s="210"/>
      <c r="L57" s="211"/>
      <c r="M57" s="231"/>
    </row>
    <row r="58" spans="2:13" ht="14.4" thickBot="1">
      <c r="B58" s="230"/>
      <c r="C58" s="168"/>
      <c r="D58" s="169" t="s">
        <v>50</v>
      </c>
      <c r="E58" s="160"/>
      <c r="F58" s="161"/>
      <c r="G58" s="162"/>
      <c r="H58" s="162"/>
      <c r="I58" s="163"/>
      <c r="J58" s="162"/>
      <c r="K58" s="210"/>
      <c r="L58" s="211"/>
      <c r="M58" s="231"/>
    </row>
    <row r="59" spans="2:13" ht="14.4" hidden="1" thickBot="1">
      <c r="B59" s="230"/>
      <c r="C59" s="168"/>
      <c r="D59" s="169" t="s">
        <v>50</v>
      </c>
      <c r="E59" s="160"/>
      <c r="F59" s="161"/>
      <c r="G59" s="162"/>
      <c r="H59" s="162"/>
      <c r="I59" s="163"/>
      <c r="J59" s="162"/>
      <c r="K59" s="210"/>
      <c r="L59" s="211"/>
      <c r="M59" s="231"/>
    </row>
    <row r="60" spans="2:13" ht="14.4" hidden="1" thickBot="1">
      <c r="B60" s="230"/>
      <c r="C60" s="168"/>
      <c r="D60" s="169" t="s">
        <v>50</v>
      </c>
      <c r="E60" s="160"/>
      <c r="F60" s="161"/>
      <c r="G60" s="162"/>
      <c r="H60" s="162"/>
      <c r="I60" s="163"/>
      <c r="J60" s="162"/>
      <c r="K60" s="210"/>
      <c r="L60" s="211"/>
      <c r="M60" s="231"/>
    </row>
    <row r="61" spans="2:13" ht="14.4" hidden="1" thickBot="1">
      <c r="B61" s="230"/>
      <c r="C61" s="168"/>
      <c r="D61" s="169" t="s">
        <v>50</v>
      </c>
      <c r="E61" s="160"/>
      <c r="F61" s="161"/>
      <c r="G61" s="162"/>
      <c r="H61" s="162"/>
      <c r="I61" s="163"/>
      <c r="J61" s="162"/>
      <c r="K61" s="210"/>
      <c r="L61" s="211"/>
      <c r="M61" s="231"/>
    </row>
    <row r="62" spans="2:13" ht="14.4" hidden="1" thickBot="1">
      <c r="B62" s="230"/>
      <c r="C62" s="168"/>
      <c r="D62" s="169" t="s">
        <v>50</v>
      </c>
      <c r="E62" s="160"/>
      <c r="F62" s="161"/>
      <c r="G62" s="162"/>
      <c r="H62" s="162"/>
      <c r="I62" s="163"/>
      <c r="J62" s="162"/>
      <c r="K62" s="210"/>
      <c r="L62" s="211"/>
      <c r="M62" s="231"/>
    </row>
    <row r="63" spans="2:13" ht="13.8" thickBot="1">
      <c r="B63" s="230"/>
      <c r="C63" s="147"/>
      <c r="D63" s="147"/>
      <c r="E63" s="147"/>
      <c r="F63" s="147"/>
      <c r="G63" s="147"/>
      <c r="H63" s="147"/>
      <c r="I63" s="147"/>
      <c r="J63" s="148"/>
      <c r="K63" s="148"/>
      <c r="L63" s="127"/>
      <c r="M63" s="231"/>
    </row>
    <row r="64" spans="2:13" ht="13.8" thickTop="1">
      <c r="B64" s="230"/>
      <c r="C64" s="136"/>
      <c r="D64" s="136"/>
      <c r="E64" s="136"/>
      <c r="F64" s="136"/>
      <c r="G64" s="136"/>
      <c r="H64" s="136"/>
      <c r="I64" s="136"/>
      <c r="J64" s="127"/>
      <c r="K64" s="127"/>
      <c r="L64" s="127"/>
      <c r="M64" s="231"/>
    </row>
    <row r="65" spans="2:13" ht="15.6">
      <c r="B65" s="230"/>
      <c r="C65" s="274" t="s">
        <v>95</v>
      </c>
      <c r="D65" s="273"/>
      <c r="E65" s="273"/>
      <c r="F65" s="273"/>
      <c r="G65" s="273"/>
      <c r="H65" s="273"/>
      <c r="I65" s="273"/>
      <c r="J65" s="255"/>
      <c r="K65" s="255"/>
      <c r="L65" s="127"/>
      <c r="M65" s="231"/>
    </row>
    <row r="66" spans="2:13" ht="7.5" customHeight="1">
      <c r="B66" s="230"/>
      <c r="C66" s="274"/>
      <c r="D66" s="273"/>
      <c r="E66" s="273"/>
      <c r="F66" s="273"/>
      <c r="G66" s="273"/>
      <c r="H66" s="273"/>
      <c r="I66" s="273"/>
      <c r="J66" s="255"/>
      <c r="K66" s="255"/>
      <c r="L66" s="127"/>
      <c r="M66" s="231"/>
    </row>
    <row r="67" spans="2:33" ht="15" customHeight="1">
      <c r="B67" s="230"/>
      <c r="C67" s="334" t="s">
        <v>85</v>
      </c>
      <c r="D67" s="335"/>
      <c r="E67" s="335"/>
      <c r="F67" s="335"/>
      <c r="G67" s="335"/>
      <c r="H67" s="335"/>
      <c r="I67" s="335"/>
      <c r="J67" s="335"/>
      <c r="K67" s="335"/>
      <c r="L67" s="194"/>
      <c r="M67" s="242"/>
      <c r="N67" s="243"/>
      <c r="O67" s="243"/>
      <c r="P67" s="243"/>
      <c r="Q67" s="243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</row>
    <row r="68" spans="2:13" ht="9" customHeight="1">
      <c r="B68" s="230"/>
      <c r="C68" s="352"/>
      <c r="D68" s="352"/>
      <c r="E68" s="352"/>
      <c r="F68" s="352"/>
      <c r="G68" s="284"/>
      <c r="H68" s="284"/>
      <c r="I68" s="284"/>
      <c r="J68" s="285"/>
      <c r="K68" s="285"/>
      <c r="L68" s="143"/>
      <c r="M68" s="231"/>
    </row>
    <row r="69" spans="2:13" ht="19.5" customHeight="1">
      <c r="B69" s="230"/>
      <c r="C69" s="286" t="s">
        <v>66</v>
      </c>
      <c r="D69" s="287"/>
      <c r="E69" s="287"/>
      <c r="F69" s="287"/>
      <c r="G69" s="284"/>
      <c r="H69" s="284"/>
      <c r="I69" s="284"/>
      <c r="J69" s="285"/>
      <c r="K69" s="285"/>
      <c r="L69" s="143"/>
      <c r="M69" s="231"/>
    </row>
    <row r="70" spans="2:13" ht="13.5" customHeight="1">
      <c r="B70" s="230"/>
      <c r="C70" s="288" t="s">
        <v>21</v>
      </c>
      <c r="D70" s="289"/>
      <c r="E70" s="342" t="s">
        <v>86</v>
      </c>
      <c r="F70" s="342"/>
      <c r="G70" s="342"/>
      <c r="H70" s="342"/>
      <c r="I70" s="342"/>
      <c r="J70" s="342"/>
      <c r="K70" s="342"/>
      <c r="L70" s="191"/>
      <c r="M70" s="231"/>
    </row>
    <row r="71" spans="2:13" ht="13.5" customHeight="1">
      <c r="B71" s="230"/>
      <c r="C71" s="288" t="s">
        <v>25</v>
      </c>
      <c r="D71" s="289"/>
      <c r="E71" s="343" t="s">
        <v>87</v>
      </c>
      <c r="F71" s="343"/>
      <c r="G71" s="343"/>
      <c r="H71" s="343"/>
      <c r="I71" s="343"/>
      <c r="J71" s="343"/>
      <c r="K71" s="343"/>
      <c r="L71" s="192"/>
      <c r="M71" s="231"/>
    </row>
    <row r="72" spans="2:13" ht="14.4">
      <c r="B72" s="230"/>
      <c r="C72" s="288" t="s">
        <v>53</v>
      </c>
      <c r="D72" s="289"/>
      <c r="E72" s="343" t="s">
        <v>88</v>
      </c>
      <c r="F72" s="344"/>
      <c r="G72" s="344"/>
      <c r="H72" s="344"/>
      <c r="I72" s="344"/>
      <c r="J72" s="344"/>
      <c r="K72" s="344"/>
      <c r="L72" s="190"/>
      <c r="M72" s="231"/>
    </row>
    <row r="73" spans="2:13" ht="14.4">
      <c r="B73" s="230"/>
      <c r="C73" s="336" t="s">
        <v>55</v>
      </c>
      <c r="D73" s="336"/>
      <c r="E73" s="343" t="s">
        <v>89</v>
      </c>
      <c r="F73" s="344"/>
      <c r="G73" s="344"/>
      <c r="H73" s="344"/>
      <c r="I73" s="344"/>
      <c r="J73" s="344"/>
      <c r="K73" s="344"/>
      <c r="L73" s="190"/>
      <c r="M73" s="231"/>
    </row>
    <row r="74" spans="2:13" ht="14.25" customHeight="1">
      <c r="B74" s="230"/>
      <c r="C74" s="340" t="s">
        <v>56</v>
      </c>
      <c r="D74" s="340"/>
      <c r="E74" s="343" t="s">
        <v>90</v>
      </c>
      <c r="F74" s="343"/>
      <c r="G74" s="343"/>
      <c r="H74" s="343"/>
      <c r="I74" s="343"/>
      <c r="J74" s="343"/>
      <c r="K74" s="343"/>
      <c r="L74" s="192"/>
      <c r="M74" s="231"/>
    </row>
    <row r="75" spans="2:13" ht="14.4">
      <c r="B75" s="230"/>
      <c r="C75" s="336" t="s">
        <v>57</v>
      </c>
      <c r="D75" s="336"/>
      <c r="E75" s="343"/>
      <c r="F75" s="344"/>
      <c r="G75" s="344"/>
      <c r="H75" s="344"/>
      <c r="I75" s="344"/>
      <c r="J75" s="344"/>
      <c r="K75" s="344"/>
      <c r="L75" s="190"/>
      <c r="M75" s="231"/>
    </row>
    <row r="76" spans="2:13" ht="15" customHeight="1">
      <c r="B76" s="230"/>
      <c r="C76" s="341" t="s">
        <v>26</v>
      </c>
      <c r="D76" s="341"/>
      <c r="E76" s="343" t="s">
        <v>91</v>
      </c>
      <c r="F76" s="344"/>
      <c r="G76" s="344"/>
      <c r="H76" s="344"/>
      <c r="I76" s="344"/>
      <c r="J76" s="344"/>
      <c r="K76" s="344"/>
      <c r="L76" s="190"/>
      <c r="M76" s="231"/>
    </row>
    <row r="77" spans="2:13" ht="14.4">
      <c r="B77" s="230"/>
      <c r="C77" s="287"/>
      <c r="D77" s="287"/>
      <c r="E77" s="290"/>
      <c r="F77" s="290"/>
      <c r="G77" s="264"/>
      <c r="H77" s="264"/>
      <c r="I77" s="264"/>
      <c r="J77" s="291"/>
      <c r="K77" s="291"/>
      <c r="L77" s="144"/>
      <c r="M77" s="231"/>
    </row>
    <row r="78" spans="2:13" ht="14.4" thickBot="1">
      <c r="B78" s="230"/>
      <c r="C78" s="292" t="s">
        <v>42</v>
      </c>
      <c r="D78" s="132"/>
      <c r="E78" s="132"/>
      <c r="F78" s="132"/>
      <c r="G78" s="130"/>
      <c r="H78" s="130"/>
      <c r="I78" s="130"/>
      <c r="J78" s="132"/>
      <c r="K78" s="132"/>
      <c r="L78" s="132"/>
      <c r="M78" s="231"/>
    </row>
    <row r="79" spans="2:13" ht="14.4" thickBot="1">
      <c r="B79" s="230"/>
      <c r="C79" s="263" t="s">
        <v>18</v>
      </c>
      <c r="D79" s="132"/>
      <c r="E79" s="167" t="s">
        <v>169</v>
      </c>
      <c r="F79" s="132"/>
      <c r="G79" s="263" t="s">
        <v>11</v>
      </c>
      <c r="H79" s="130"/>
      <c r="I79" s="170" t="s">
        <v>154</v>
      </c>
      <c r="J79" s="132"/>
      <c r="K79" s="132"/>
      <c r="L79" s="132"/>
      <c r="M79" s="231"/>
    </row>
    <row r="80" spans="2:13" ht="42" thickBot="1">
      <c r="B80" s="230"/>
      <c r="C80" s="324" t="s">
        <v>40</v>
      </c>
      <c r="D80" s="324"/>
      <c r="E80" s="325" t="s">
        <v>22</v>
      </c>
      <c r="F80" s="325"/>
      <c r="G80" s="281">
        <f>$G$56</f>
        <v>2014</v>
      </c>
      <c r="H80" s="282">
        <f>G80+1</f>
        <v>2015</v>
      </c>
      <c r="I80" s="282">
        <f>H80+1</f>
        <v>2016</v>
      </c>
      <c r="J80" s="282">
        <f>I80+1</f>
        <v>2017</v>
      </c>
      <c r="K80" s="283" t="s">
        <v>41</v>
      </c>
      <c r="L80" s="283" t="str">
        <f>CONCATENATE("Sum of Expenditures Prior to ",G$19)</f>
        <v>Sum of Expenditures Prior to 2014</v>
      </c>
      <c r="M80" s="231"/>
    </row>
    <row r="81" spans="2:13" ht="14.4" thickBot="1">
      <c r="B81" s="230"/>
      <c r="C81" s="315" t="s">
        <v>21</v>
      </c>
      <c r="D81" s="316"/>
      <c r="E81" s="164"/>
      <c r="F81" s="165"/>
      <c r="G81" s="166"/>
      <c r="H81" s="162"/>
      <c r="I81" s="163"/>
      <c r="J81" s="162"/>
      <c r="K81" s="162"/>
      <c r="L81" s="211"/>
      <c r="M81" s="231"/>
    </row>
    <row r="82" spans="2:13" ht="14.4" thickBot="1">
      <c r="B82" s="230"/>
      <c r="C82" s="315" t="s">
        <v>25</v>
      </c>
      <c r="D82" s="316"/>
      <c r="E82" s="164" t="s">
        <v>168</v>
      </c>
      <c r="F82" s="165"/>
      <c r="G82" s="166">
        <v>439601</v>
      </c>
      <c r="H82" s="162"/>
      <c r="I82" s="163"/>
      <c r="J82" s="162"/>
      <c r="K82" s="162"/>
      <c r="L82" s="211"/>
      <c r="M82" s="231"/>
    </row>
    <row r="83" spans="2:13" ht="14.4" thickBot="1">
      <c r="B83" s="230"/>
      <c r="C83" s="315" t="s">
        <v>53</v>
      </c>
      <c r="D83" s="316"/>
      <c r="E83" s="164"/>
      <c r="F83" s="165"/>
      <c r="G83" s="166"/>
      <c r="H83" s="162"/>
      <c r="I83" s="163"/>
      <c r="J83" s="162"/>
      <c r="K83" s="162"/>
      <c r="L83" s="211"/>
      <c r="M83" s="231"/>
    </row>
    <row r="84" spans="2:13" ht="14.25" customHeight="1" thickBot="1">
      <c r="B84" s="230"/>
      <c r="C84" s="318" t="s">
        <v>55</v>
      </c>
      <c r="D84" s="319"/>
      <c r="E84" s="164"/>
      <c r="F84" s="165"/>
      <c r="G84" s="166"/>
      <c r="H84" s="162"/>
      <c r="I84" s="163"/>
      <c r="J84" s="162"/>
      <c r="K84" s="162"/>
      <c r="L84" s="211"/>
      <c r="M84" s="231"/>
    </row>
    <row r="85" spans="2:13" ht="15" customHeight="1" thickBot="1">
      <c r="B85" s="230"/>
      <c r="C85" s="322" t="s">
        <v>56</v>
      </c>
      <c r="D85" s="323"/>
      <c r="E85" s="164" t="s">
        <v>167</v>
      </c>
      <c r="F85" s="165"/>
      <c r="G85" s="166">
        <v>1740788</v>
      </c>
      <c r="H85" s="162"/>
      <c r="I85" s="163"/>
      <c r="J85" s="162"/>
      <c r="K85" s="162"/>
      <c r="L85" s="211"/>
      <c r="M85" s="231"/>
    </row>
    <row r="86" spans="2:13" ht="14.25" customHeight="1" thickBot="1">
      <c r="B86" s="230"/>
      <c r="C86" s="318" t="s">
        <v>57</v>
      </c>
      <c r="D86" s="319"/>
      <c r="E86" s="164"/>
      <c r="F86" s="165"/>
      <c r="G86" s="166"/>
      <c r="H86" s="162"/>
      <c r="I86" s="163"/>
      <c r="J86" s="162"/>
      <c r="K86" s="162"/>
      <c r="L86" s="211"/>
      <c r="M86" s="231"/>
    </row>
    <row r="87" spans="2:13" ht="14.4" thickBot="1">
      <c r="B87" s="230"/>
      <c r="C87" s="320" t="s">
        <v>26</v>
      </c>
      <c r="D87" s="321"/>
      <c r="E87" s="164" t="s">
        <v>170</v>
      </c>
      <c r="F87" s="165"/>
      <c r="G87" s="166">
        <v>208311</v>
      </c>
      <c r="H87" s="162"/>
      <c r="I87" s="163"/>
      <c r="J87" s="162"/>
      <c r="K87" s="162"/>
      <c r="L87" s="211"/>
      <c r="M87" s="231"/>
    </row>
    <row r="88" spans="2:13" ht="13.8">
      <c r="B88" s="230"/>
      <c r="C88" s="130"/>
      <c r="D88" s="130"/>
      <c r="E88" s="130"/>
      <c r="F88" s="130"/>
      <c r="G88" s="130"/>
      <c r="H88" s="130"/>
      <c r="I88" s="130"/>
      <c r="J88" s="132"/>
      <c r="K88" s="132"/>
      <c r="L88" s="132"/>
      <c r="M88" s="231"/>
    </row>
    <row r="89" spans="2:13" ht="14.4" thickBot="1">
      <c r="B89" s="230"/>
      <c r="C89" s="292" t="s">
        <v>45</v>
      </c>
      <c r="D89" s="279"/>
      <c r="E89" s="132"/>
      <c r="F89" s="132"/>
      <c r="G89" s="130"/>
      <c r="H89" s="130"/>
      <c r="I89" s="130"/>
      <c r="J89" s="132"/>
      <c r="K89" s="132"/>
      <c r="L89" s="132"/>
      <c r="M89" s="231"/>
    </row>
    <row r="90" spans="2:13" ht="14.4" thickBot="1">
      <c r="B90" s="230"/>
      <c r="C90" s="263" t="s">
        <v>18</v>
      </c>
      <c r="D90" s="279"/>
      <c r="E90" s="167"/>
      <c r="F90" s="132"/>
      <c r="G90" s="263" t="s">
        <v>11</v>
      </c>
      <c r="H90" s="130"/>
      <c r="I90" s="171" t="s">
        <v>50</v>
      </c>
      <c r="J90" s="132"/>
      <c r="K90" s="132"/>
      <c r="L90" s="132"/>
      <c r="M90" s="231"/>
    </row>
    <row r="91" spans="2:13" ht="42" thickBot="1">
      <c r="B91" s="230"/>
      <c r="C91" s="324" t="s">
        <v>40</v>
      </c>
      <c r="D91" s="324"/>
      <c r="E91" s="325" t="s">
        <v>22</v>
      </c>
      <c r="F91" s="325"/>
      <c r="G91" s="281">
        <f>$G$56</f>
        <v>2014</v>
      </c>
      <c r="H91" s="282">
        <f>G91+1</f>
        <v>2015</v>
      </c>
      <c r="I91" s="282">
        <f>H91+1</f>
        <v>2016</v>
      </c>
      <c r="J91" s="282">
        <f>I91+1</f>
        <v>2017</v>
      </c>
      <c r="K91" s="283" t="s">
        <v>41</v>
      </c>
      <c r="L91" s="283" t="str">
        <f>CONCATENATE("Sum of Expenditures Prior to ",G$19)</f>
        <v>Sum of Expenditures Prior to 2014</v>
      </c>
      <c r="M91" s="231"/>
    </row>
    <row r="92" spans="2:13" ht="14.4" thickBot="1">
      <c r="B92" s="230"/>
      <c r="C92" s="293" t="s">
        <v>21</v>
      </c>
      <c r="D92" s="294"/>
      <c r="E92" s="164"/>
      <c r="F92" s="165"/>
      <c r="G92" s="166"/>
      <c r="H92" s="162"/>
      <c r="I92" s="163"/>
      <c r="J92" s="162"/>
      <c r="K92" s="162"/>
      <c r="L92" s="211"/>
      <c r="M92" s="231"/>
    </row>
    <row r="93" spans="2:13" ht="14.4" thickBot="1">
      <c r="B93" s="230"/>
      <c r="C93" s="293" t="s">
        <v>25</v>
      </c>
      <c r="D93" s="294"/>
      <c r="E93" s="164"/>
      <c r="F93" s="165"/>
      <c r="G93" s="166"/>
      <c r="H93" s="162"/>
      <c r="I93" s="163"/>
      <c r="J93" s="162"/>
      <c r="K93" s="162"/>
      <c r="L93" s="211"/>
      <c r="M93" s="231"/>
    </row>
    <row r="94" spans="2:13" ht="14.4" thickBot="1">
      <c r="B94" s="230"/>
      <c r="C94" s="293" t="s">
        <v>53</v>
      </c>
      <c r="D94" s="294"/>
      <c r="E94" s="164"/>
      <c r="F94" s="165"/>
      <c r="G94" s="166"/>
      <c r="H94" s="162"/>
      <c r="I94" s="163"/>
      <c r="J94" s="162"/>
      <c r="K94" s="162"/>
      <c r="L94" s="211"/>
      <c r="M94" s="231"/>
    </row>
    <row r="95" spans="2:13" ht="14.4" thickBot="1">
      <c r="B95" s="230"/>
      <c r="C95" s="318" t="s">
        <v>55</v>
      </c>
      <c r="D95" s="319"/>
      <c r="E95" s="164"/>
      <c r="F95" s="165"/>
      <c r="G95" s="166"/>
      <c r="H95" s="162"/>
      <c r="I95" s="163"/>
      <c r="J95" s="162"/>
      <c r="K95" s="162"/>
      <c r="L95" s="211"/>
      <c r="M95" s="231"/>
    </row>
    <row r="96" spans="2:13" ht="14.4" thickBot="1">
      <c r="B96" s="230"/>
      <c r="C96" s="322" t="s">
        <v>56</v>
      </c>
      <c r="D96" s="323"/>
      <c r="E96" s="164"/>
      <c r="F96" s="165"/>
      <c r="G96" s="166"/>
      <c r="H96" s="162"/>
      <c r="I96" s="163"/>
      <c r="J96" s="162"/>
      <c r="K96" s="162"/>
      <c r="L96" s="211"/>
      <c r="M96" s="231"/>
    </row>
    <row r="97" spans="2:13" ht="14.4" thickBot="1">
      <c r="B97" s="230"/>
      <c r="C97" s="318" t="s">
        <v>57</v>
      </c>
      <c r="D97" s="319"/>
      <c r="E97" s="164"/>
      <c r="F97" s="165"/>
      <c r="G97" s="166"/>
      <c r="H97" s="162"/>
      <c r="I97" s="163"/>
      <c r="J97" s="162"/>
      <c r="K97" s="162"/>
      <c r="L97" s="211"/>
      <c r="M97" s="231"/>
    </row>
    <row r="98" spans="2:13" ht="14.4" thickBot="1">
      <c r="B98" s="230"/>
      <c r="C98" s="320" t="s">
        <v>26</v>
      </c>
      <c r="D98" s="321"/>
      <c r="E98" s="164"/>
      <c r="F98" s="165"/>
      <c r="G98" s="166"/>
      <c r="H98" s="162"/>
      <c r="I98" s="163"/>
      <c r="J98" s="162"/>
      <c r="K98" s="162"/>
      <c r="L98" s="211"/>
      <c r="M98" s="231"/>
    </row>
    <row r="99" spans="2:13" ht="13.8" hidden="1">
      <c r="B99" s="230"/>
      <c r="C99" s="130"/>
      <c r="D99" s="130"/>
      <c r="E99" s="130"/>
      <c r="F99" s="130"/>
      <c r="G99" s="130"/>
      <c r="H99" s="130"/>
      <c r="I99" s="130"/>
      <c r="J99" s="132"/>
      <c r="K99" s="132"/>
      <c r="L99" s="132"/>
      <c r="M99" s="231"/>
    </row>
    <row r="100" spans="2:13" ht="14.4" hidden="1" thickBot="1">
      <c r="B100" s="230"/>
      <c r="C100" s="292" t="s">
        <v>46</v>
      </c>
      <c r="D100" s="279"/>
      <c r="E100" s="132"/>
      <c r="F100" s="132"/>
      <c r="G100" s="130"/>
      <c r="H100" s="130"/>
      <c r="I100" s="130"/>
      <c r="J100" s="132"/>
      <c r="K100" s="132"/>
      <c r="L100" s="132"/>
      <c r="M100" s="231"/>
    </row>
    <row r="101" spans="2:13" ht="14.4" hidden="1" thickBot="1">
      <c r="B101" s="230"/>
      <c r="C101" s="263" t="s">
        <v>18</v>
      </c>
      <c r="D101" s="279"/>
      <c r="E101" s="167"/>
      <c r="F101" s="132"/>
      <c r="G101" s="263" t="s">
        <v>11</v>
      </c>
      <c r="H101" s="130"/>
      <c r="I101" s="171" t="s">
        <v>50</v>
      </c>
      <c r="J101" s="132"/>
      <c r="K101" s="132"/>
      <c r="L101" s="132"/>
      <c r="M101" s="231"/>
    </row>
    <row r="102" spans="2:13" ht="42" hidden="1" thickBot="1">
      <c r="B102" s="230"/>
      <c r="C102" s="324" t="s">
        <v>40</v>
      </c>
      <c r="D102" s="324"/>
      <c r="E102" s="325" t="s">
        <v>22</v>
      </c>
      <c r="F102" s="325"/>
      <c r="G102" s="281">
        <f>$G$56</f>
        <v>2014</v>
      </c>
      <c r="H102" s="282">
        <f>G102+1</f>
        <v>2015</v>
      </c>
      <c r="I102" s="282">
        <f>H102+1</f>
        <v>2016</v>
      </c>
      <c r="J102" s="282">
        <f>I102+1</f>
        <v>2017</v>
      </c>
      <c r="K102" s="283" t="s">
        <v>41</v>
      </c>
      <c r="L102" s="283" t="str">
        <f>CONCATENATE("Sum of Expenditures Prior to ",G$19)</f>
        <v>Sum of Expenditures Prior to 2014</v>
      </c>
      <c r="M102" s="231"/>
    </row>
    <row r="103" spans="2:13" ht="14.4" hidden="1" thickBot="1">
      <c r="B103" s="230"/>
      <c r="C103" s="293" t="s">
        <v>21</v>
      </c>
      <c r="D103" s="294"/>
      <c r="E103" s="164"/>
      <c r="F103" s="165"/>
      <c r="G103" s="166"/>
      <c r="H103" s="162"/>
      <c r="I103" s="163"/>
      <c r="J103" s="162"/>
      <c r="K103" s="162"/>
      <c r="L103" s="211"/>
      <c r="M103" s="231"/>
    </row>
    <row r="104" spans="2:13" ht="14.4" hidden="1" thickBot="1">
      <c r="B104" s="230"/>
      <c r="C104" s="293" t="s">
        <v>25</v>
      </c>
      <c r="D104" s="294"/>
      <c r="E104" s="164"/>
      <c r="F104" s="165"/>
      <c r="G104" s="166"/>
      <c r="H104" s="162"/>
      <c r="I104" s="163"/>
      <c r="J104" s="162"/>
      <c r="K104" s="162"/>
      <c r="L104" s="211"/>
      <c r="M104" s="231"/>
    </row>
    <row r="105" spans="2:13" ht="14.4" hidden="1" thickBot="1">
      <c r="B105" s="230"/>
      <c r="C105" s="293" t="s">
        <v>53</v>
      </c>
      <c r="D105" s="294"/>
      <c r="E105" s="164"/>
      <c r="F105" s="165"/>
      <c r="G105" s="166"/>
      <c r="H105" s="162"/>
      <c r="I105" s="163"/>
      <c r="J105" s="162"/>
      <c r="K105" s="162"/>
      <c r="L105" s="211"/>
      <c r="M105" s="231"/>
    </row>
    <row r="106" spans="2:13" ht="14.4" hidden="1" thickBot="1">
      <c r="B106" s="230"/>
      <c r="C106" s="318" t="s">
        <v>55</v>
      </c>
      <c r="D106" s="319"/>
      <c r="E106" s="164"/>
      <c r="F106" s="165"/>
      <c r="G106" s="166"/>
      <c r="H106" s="162"/>
      <c r="I106" s="163"/>
      <c r="J106" s="162"/>
      <c r="K106" s="162"/>
      <c r="L106" s="211"/>
      <c r="M106" s="231"/>
    </row>
    <row r="107" spans="2:13" ht="14.4" hidden="1" thickBot="1">
      <c r="B107" s="230"/>
      <c r="C107" s="322" t="s">
        <v>56</v>
      </c>
      <c r="D107" s="323"/>
      <c r="E107" s="164"/>
      <c r="F107" s="165"/>
      <c r="G107" s="166"/>
      <c r="H107" s="162"/>
      <c r="I107" s="163"/>
      <c r="J107" s="162"/>
      <c r="K107" s="162"/>
      <c r="L107" s="211"/>
      <c r="M107" s="231"/>
    </row>
    <row r="108" spans="2:13" ht="14.4" hidden="1" thickBot="1">
      <c r="B108" s="230"/>
      <c r="C108" s="318" t="s">
        <v>57</v>
      </c>
      <c r="D108" s="319"/>
      <c r="E108" s="164"/>
      <c r="F108" s="165"/>
      <c r="G108" s="166"/>
      <c r="H108" s="162"/>
      <c r="I108" s="163"/>
      <c r="J108" s="162"/>
      <c r="K108" s="162"/>
      <c r="L108" s="211"/>
      <c r="M108" s="231"/>
    </row>
    <row r="109" spans="2:13" ht="14.4" hidden="1" thickBot="1">
      <c r="B109" s="230"/>
      <c r="C109" s="320" t="s">
        <v>26</v>
      </c>
      <c r="D109" s="321"/>
      <c r="E109" s="164"/>
      <c r="F109" s="165"/>
      <c r="G109" s="166"/>
      <c r="H109" s="162"/>
      <c r="I109" s="163"/>
      <c r="J109" s="162"/>
      <c r="K109" s="162"/>
      <c r="L109" s="211"/>
      <c r="M109" s="231"/>
    </row>
    <row r="110" spans="2:13" ht="13.8" hidden="1">
      <c r="B110" s="230"/>
      <c r="C110" s="130"/>
      <c r="D110" s="130"/>
      <c r="E110" s="130"/>
      <c r="F110" s="130"/>
      <c r="G110" s="130"/>
      <c r="H110" s="130"/>
      <c r="I110" s="130"/>
      <c r="J110" s="132"/>
      <c r="K110" s="132"/>
      <c r="L110" s="132"/>
      <c r="M110" s="231"/>
    </row>
    <row r="111" spans="2:13" ht="13.8" hidden="1" thickBot="1">
      <c r="B111" s="230"/>
      <c r="C111" s="295" t="s">
        <v>47</v>
      </c>
      <c r="D111" s="255"/>
      <c r="E111" s="127"/>
      <c r="F111" s="127"/>
      <c r="G111" s="136"/>
      <c r="H111" s="136"/>
      <c r="I111" s="136"/>
      <c r="J111" s="127"/>
      <c r="K111" s="127"/>
      <c r="L111" s="127"/>
      <c r="M111" s="231"/>
    </row>
    <row r="112" spans="2:13" ht="14.4" hidden="1" thickBot="1">
      <c r="B112" s="230"/>
      <c r="C112" s="296" t="s">
        <v>18</v>
      </c>
      <c r="D112" s="255"/>
      <c r="E112" s="183"/>
      <c r="F112" s="127"/>
      <c r="G112" s="263" t="s">
        <v>11</v>
      </c>
      <c r="H112" s="136"/>
      <c r="I112" s="184" t="s">
        <v>50</v>
      </c>
      <c r="J112" s="127"/>
      <c r="K112" s="127"/>
      <c r="L112" s="127"/>
      <c r="M112" s="231"/>
    </row>
    <row r="113" spans="2:13" ht="42" hidden="1" thickBot="1">
      <c r="B113" s="230"/>
      <c r="C113" s="324" t="s">
        <v>40</v>
      </c>
      <c r="D113" s="324"/>
      <c r="E113" s="325" t="s">
        <v>22</v>
      </c>
      <c r="F113" s="325"/>
      <c r="G113" s="300">
        <f>$G$56</f>
        <v>2014</v>
      </c>
      <c r="H113" s="301">
        <f>G113+1</f>
        <v>2015</v>
      </c>
      <c r="I113" s="301">
        <f>H113+1</f>
        <v>2016</v>
      </c>
      <c r="J113" s="301">
        <f>I113+1</f>
        <v>2017</v>
      </c>
      <c r="K113" s="302" t="s">
        <v>41</v>
      </c>
      <c r="L113" s="283" t="str">
        <f>CONCATENATE("Sum of Expenditures Prior to ",G$19)</f>
        <v>Sum of Expenditures Prior to 2014</v>
      </c>
      <c r="M113" s="231"/>
    </row>
    <row r="114" spans="2:13" ht="14.4" hidden="1" thickBot="1">
      <c r="B114" s="230"/>
      <c r="C114" s="297" t="s">
        <v>21</v>
      </c>
      <c r="D114" s="298"/>
      <c r="E114" s="181"/>
      <c r="F114" s="182"/>
      <c r="G114" s="166"/>
      <c r="H114" s="162"/>
      <c r="I114" s="163"/>
      <c r="J114" s="162"/>
      <c r="K114" s="162"/>
      <c r="L114" s="211"/>
      <c r="M114" s="231"/>
    </row>
    <row r="115" spans="2:13" ht="14.4" hidden="1" thickBot="1">
      <c r="B115" s="230"/>
      <c r="C115" s="297" t="s">
        <v>25</v>
      </c>
      <c r="D115" s="298"/>
      <c r="E115" s="181"/>
      <c r="F115" s="182"/>
      <c r="G115" s="166"/>
      <c r="H115" s="162"/>
      <c r="I115" s="163"/>
      <c r="J115" s="162"/>
      <c r="K115" s="162"/>
      <c r="L115" s="211"/>
      <c r="M115" s="231"/>
    </row>
    <row r="116" spans="2:13" ht="14.4" hidden="1" thickBot="1">
      <c r="B116" s="230"/>
      <c r="C116" s="297" t="s">
        <v>53</v>
      </c>
      <c r="D116" s="298"/>
      <c r="E116" s="181"/>
      <c r="F116" s="182"/>
      <c r="G116" s="166"/>
      <c r="H116" s="162"/>
      <c r="I116" s="163"/>
      <c r="J116" s="162"/>
      <c r="K116" s="162"/>
      <c r="L116" s="211"/>
      <c r="M116" s="231"/>
    </row>
    <row r="117" spans="2:13" ht="14.4" hidden="1" thickBot="1">
      <c r="B117" s="230"/>
      <c r="C117" s="329" t="s">
        <v>55</v>
      </c>
      <c r="D117" s="330"/>
      <c r="E117" s="181"/>
      <c r="F117" s="182"/>
      <c r="G117" s="166"/>
      <c r="H117" s="162"/>
      <c r="I117" s="163"/>
      <c r="J117" s="162"/>
      <c r="K117" s="162"/>
      <c r="L117" s="211"/>
      <c r="M117" s="231"/>
    </row>
    <row r="118" spans="2:13" ht="14.4" hidden="1" thickBot="1">
      <c r="B118" s="230"/>
      <c r="C118" s="337" t="s">
        <v>56</v>
      </c>
      <c r="D118" s="338"/>
      <c r="E118" s="181"/>
      <c r="F118" s="182"/>
      <c r="G118" s="166"/>
      <c r="H118" s="162"/>
      <c r="I118" s="163"/>
      <c r="J118" s="162"/>
      <c r="K118" s="162"/>
      <c r="L118" s="211"/>
      <c r="M118" s="231"/>
    </row>
    <row r="119" spans="2:13" ht="14.4" hidden="1" thickBot="1">
      <c r="B119" s="230"/>
      <c r="C119" s="329" t="s">
        <v>57</v>
      </c>
      <c r="D119" s="330"/>
      <c r="E119" s="181"/>
      <c r="F119" s="182"/>
      <c r="G119" s="166"/>
      <c r="H119" s="162"/>
      <c r="I119" s="163"/>
      <c r="J119" s="162"/>
      <c r="K119" s="162"/>
      <c r="L119" s="211"/>
      <c r="M119" s="231"/>
    </row>
    <row r="120" spans="2:13" ht="14.4" hidden="1" thickBot="1">
      <c r="B120" s="230"/>
      <c r="C120" s="331" t="s">
        <v>26</v>
      </c>
      <c r="D120" s="332"/>
      <c r="E120" s="181"/>
      <c r="F120" s="182"/>
      <c r="G120" s="166"/>
      <c r="H120" s="162"/>
      <c r="I120" s="163"/>
      <c r="J120" s="162"/>
      <c r="K120" s="162"/>
      <c r="L120" s="211"/>
      <c r="M120" s="231"/>
    </row>
    <row r="121" spans="2:13" ht="13.8" hidden="1">
      <c r="B121" s="230"/>
      <c r="C121" s="299"/>
      <c r="D121" s="299"/>
      <c r="E121" s="127"/>
      <c r="F121" s="127"/>
      <c r="G121" s="136"/>
      <c r="H121" s="136"/>
      <c r="I121" s="136"/>
      <c r="J121" s="127"/>
      <c r="K121" s="127"/>
      <c r="L121" s="127"/>
      <c r="M121" s="231"/>
    </row>
    <row r="122" spans="2:13" ht="13.8" hidden="1" thickBot="1">
      <c r="B122" s="230"/>
      <c r="C122" s="295" t="s">
        <v>58</v>
      </c>
      <c r="D122" s="255"/>
      <c r="E122" s="127"/>
      <c r="F122" s="127"/>
      <c r="G122" s="136"/>
      <c r="H122" s="136"/>
      <c r="I122" s="136"/>
      <c r="J122" s="127"/>
      <c r="K122" s="127"/>
      <c r="L122" s="127"/>
      <c r="M122" s="231"/>
    </row>
    <row r="123" spans="2:13" ht="14.4" hidden="1" thickBot="1">
      <c r="B123" s="230"/>
      <c r="C123" s="296" t="s">
        <v>18</v>
      </c>
      <c r="D123" s="255"/>
      <c r="E123" s="183"/>
      <c r="F123" s="127"/>
      <c r="G123" s="263" t="s">
        <v>11</v>
      </c>
      <c r="H123" s="136"/>
      <c r="I123" s="184" t="s">
        <v>50</v>
      </c>
      <c r="J123" s="127"/>
      <c r="K123" s="127"/>
      <c r="L123" s="127"/>
      <c r="M123" s="231"/>
    </row>
    <row r="124" spans="2:13" ht="42" hidden="1" thickBot="1">
      <c r="B124" s="230"/>
      <c r="C124" s="324" t="s">
        <v>40</v>
      </c>
      <c r="D124" s="324"/>
      <c r="E124" s="325" t="s">
        <v>22</v>
      </c>
      <c r="F124" s="325"/>
      <c r="G124" s="300">
        <f>$G$56</f>
        <v>2014</v>
      </c>
      <c r="H124" s="301">
        <f>G124+1</f>
        <v>2015</v>
      </c>
      <c r="I124" s="301">
        <f>H124+1</f>
        <v>2016</v>
      </c>
      <c r="J124" s="301">
        <f>I124+1</f>
        <v>2017</v>
      </c>
      <c r="K124" s="302" t="s">
        <v>41</v>
      </c>
      <c r="L124" s="283" t="str">
        <f>CONCATENATE("Sum of Expenditures Prior to ",G$19)</f>
        <v>Sum of Expenditures Prior to 2014</v>
      </c>
      <c r="M124" s="231"/>
    </row>
    <row r="125" spans="2:13" ht="14.4" hidden="1" thickBot="1">
      <c r="B125" s="230"/>
      <c r="C125" s="297" t="s">
        <v>21</v>
      </c>
      <c r="D125" s="298"/>
      <c r="E125" s="181"/>
      <c r="F125" s="182"/>
      <c r="G125" s="166"/>
      <c r="H125" s="162"/>
      <c r="I125" s="163"/>
      <c r="J125" s="162"/>
      <c r="K125" s="162"/>
      <c r="L125" s="211"/>
      <c r="M125" s="231"/>
    </row>
    <row r="126" spans="2:13" ht="14.4" hidden="1" thickBot="1">
      <c r="B126" s="230"/>
      <c r="C126" s="297" t="s">
        <v>25</v>
      </c>
      <c r="D126" s="298"/>
      <c r="E126" s="181"/>
      <c r="F126" s="182"/>
      <c r="G126" s="166"/>
      <c r="H126" s="162"/>
      <c r="I126" s="163"/>
      <c r="J126" s="162"/>
      <c r="K126" s="162"/>
      <c r="L126" s="211"/>
      <c r="M126" s="231"/>
    </row>
    <row r="127" spans="2:13" ht="14.4" hidden="1" thickBot="1">
      <c r="B127" s="230"/>
      <c r="C127" s="297" t="s">
        <v>53</v>
      </c>
      <c r="D127" s="298"/>
      <c r="E127" s="181"/>
      <c r="F127" s="182"/>
      <c r="G127" s="166"/>
      <c r="H127" s="162"/>
      <c r="I127" s="163"/>
      <c r="J127" s="162"/>
      <c r="K127" s="162"/>
      <c r="L127" s="211"/>
      <c r="M127" s="231"/>
    </row>
    <row r="128" spans="2:13" ht="14.4" hidden="1" thickBot="1">
      <c r="B128" s="230"/>
      <c r="C128" s="329" t="s">
        <v>55</v>
      </c>
      <c r="D128" s="330"/>
      <c r="E128" s="181"/>
      <c r="F128" s="182"/>
      <c r="G128" s="166"/>
      <c r="H128" s="162"/>
      <c r="I128" s="163"/>
      <c r="J128" s="162"/>
      <c r="K128" s="162"/>
      <c r="L128" s="211"/>
      <c r="M128" s="231"/>
    </row>
    <row r="129" spans="2:13" ht="14.4" hidden="1" thickBot="1">
      <c r="B129" s="230"/>
      <c r="C129" s="337" t="s">
        <v>56</v>
      </c>
      <c r="D129" s="338"/>
      <c r="E129" s="181"/>
      <c r="F129" s="182"/>
      <c r="G129" s="166"/>
      <c r="H129" s="162"/>
      <c r="I129" s="163"/>
      <c r="J129" s="162"/>
      <c r="K129" s="162"/>
      <c r="L129" s="211"/>
      <c r="M129" s="231"/>
    </row>
    <row r="130" spans="2:13" ht="14.4" hidden="1" thickBot="1">
      <c r="B130" s="230"/>
      <c r="C130" s="329" t="s">
        <v>57</v>
      </c>
      <c r="D130" s="330"/>
      <c r="E130" s="181"/>
      <c r="F130" s="182"/>
      <c r="G130" s="166"/>
      <c r="H130" s="162"/>
      <c r="I130" s="163"/>
      <c r="J130" s="162"/>
      <c r="K130" s="162"/>
      <c r="L130" s="211"/>
      <c r="M130" s="231"/>
    </row>
    <row r="131" spans="2:13" ht="14.4" hidden="1" thickBot="1">
      <c r="B131" s="230"/>
      <c r="C131" s="331" t="s">
        <v>26</v>
      </c>
      <c r="D131" s="332"/>
      <c r="E131" s="181"/>
      <c r="F131" s="182"/>
      <c r="G131" s="166"/>
      <c r="H131" s="162"/>
      <c r="I131" s="163"/>
      <c r="J131" s="162"/>
      <c r="K131" s="162"/>
      <c r="L131" s="211"/>
      <c r="M131" s="231"/>
    </row>
    <row r="132" spans="2:13" ht="13.8" hidden="1">
      <c r="B132" s="230"/>
      <c r="C132" s="299"/>
      <c r="D132" s="299"/>
      <c r="E132" s="127"/>
      <c r="F132" s="127"/>
      <c r="G132" s="136"/>
      <c r="H132" s="136"/>
      <c r="I132" s="136"/>
      <c r="J132" s="127"/>
      <c r="K132" s="127"/>
      <c r="L132" s="127"/>
      <c r="M132" s="231"/>
    </row>
    <row r="133" spans="2:13" ht="13.8" hidden="1" thickBot="1">
      <c r="B133" s="230"/>
      <c r="C133" s="295" t="s">
        <v>59</v>
      </c>
      <c r="D133" s="255"/>
      <c r="E133" s="127"/>
      <c r="F133" s="127"/>
      <c r="G133" s="136"/>
      <c r="H133" s="136"/>
      <c r="I133" s="136"/>
      <c r="J133" s="127"/>
      <c r="K133" s="127"/>
      <c r="L133" s="127"/>
      <c r="M133" s="231"/>
    </row>
    <row r="134" spans="2:13" ht="14.4" hidden="1" thickBot="1">
      <c r="B134" s="230"/>
      <c r="C134" s="296" t="s">
        <v>18</v>
      </c>
      <c r="D134" s="255"/>
      <c r="E134" s="183"/>
      <c r="F134" s="127"/>
      <c r="G134" s="263" t="s">
        <v>11</v>
      </c>
      <c r="H134" s="136"/>
      <c r="I134" s="184" t="s">
        <v>50</v>
      </c>
      <c r="J134" s="127"/>
      <c r="K134" s="127"/>
      <c r="L134" s="127"/>
      <c r="M134" s="231"/>
    </row>
    <row r="135" spans="2:13" ht="42" hidden="1" thickBot="1">
      <c r="B135" s="230"/>
      <c r="C135" s="324" t="s">
        <v>40</v>
      </c>
      <c r="D135" s="324"/>
      <c r="E135" s="325" t="s">
        <v>22</v>
      </c>
      <c r="F135" s="325"/>
      <c r="G135" s="300">
        <f>$G$56</f>
        <v>2014</v>
      </c>
      <c r="H135" s="301">
        <f>G135+1</f>
        <v>2015</v>
      </c>
      <c r="I135" s="301">
        <f>H135+1</f>
        <v>2016</v>
      </c>
      <c r="J135" s="301">
        <f>I135+1</f>
        <v>2017</v>
      </c>
      <c r="K135" s="302" t="s">
        <v>41</v>
      </c>
      <c r="L135" s="283" t="str">
        <f>CONCATENATE("Sum of Expenditures Prior to ",G$19)</f>
        <v>Sum of Expenditures Prior to 2014</v>
      </c>
      <c r="M135" s="231"/>
    </row>
    <row r="136" spans="2:13" ht="14.4" hidden="1" thickBot="1">
      <c r="B136" s="230"/>
      <c r="C136" s="297" t="s">
        <v>21</v>
      </c>
      <c r="D136" s="298"/>
      <c r="E136" s="181"/>
      <c r="F136" s="182"/>
      <c r="G136" s="166"/>
      <c r="H136" s="162"/>
      <c r="I136" s="163"/>
      <c r="J136" s="162"/>
      <c r="K136" s="162"/>
      <c r="L136" s="211"/>
      <c r="M136" s="231"/>
    </row>
    <row r="137" spans="2:13" ht="14.4" hidden="1" thickBot="1">
      <c r="B137" s="230"/>
      <c r="C137" s="297" t="s">
        <v>25</v>
      </c>
      <c r="D137" s="298"/>
      <c r="E137" s="181"/>
      <c r="F137" s="182"/>
      <c r="G137" s="166"/>
      <c r="H137" s="162"/>
      <c r="I137" s="163"/>
      <c r="J137" s="162"/>
      <c r="K137" s="162"/>
      <c r="L137" s="211"/>
      <c r="M137" s="231"/>
    </row>
    <row r="138" spans="2:13" ht="14.4" hidden="1" thickBot="1">
      <c r="B138" s="230"/>
      <c r="C138" s="297" t="s">
        <v>53</v>
      </c>
      <c r="D138" s="298"/>
      <c r="E138" s="181"/>
      <c r="F138" s="182"/>
      <c r="G138" s="166"/>
      <c r="H138" s="162"/>
      <c r="I138" s="163"/>
      <c r="J138" s="162"/>
      <c r="K138" s="162"/>
      <c r="L138" s="211"/>
      <c r="M138" s="231"/>
    </row>
    <row r="139" spans="2:13" ht="14.4" hidden="1" thickBot="1">
      <c r="B139" s="230"/>
      <c r="C139" s="329" t="s">
        <v>55</v>
      </c>
      <c r="D139" s="330"/>
      <c r="E139" s="181"/>
      <c r="F139" s="182"/>
      <c r="G139" s="166"/>
      <c r="H139" s="162"/>
      <c r="I139" s="163"/>
      <c r="J139" s="162"/>
      <c r="K139" s="162"/>
      <c r="L139" s="211"/>
      <c r="M139" s="231"/>
    </row>
    <row r="140" spans="2:13" ht="14.4" hidden="1" thickBot="1">
      <c r="B140" s="230"/>
      <c r="C140" s="337" t="s">
        <v>56</v>
      </c>
      <c r="D140" s="338"/>
      <c r="E140" s="181"/>
      <c r="F140" s="182"/>
      <c r="G140" s="166"/>
      <c r="H140" s="162"/>
      <c r="I140" s="163"/>
      <c r="J140" s="162"/>
      <c r="K140" s="162"/>
      <c r="L140" s="211"/>
      <c r="M140" s="231"/>
    </row>
    <row r="141" spans="2:13" ht="14.4" hidden="1" thickBot="1">
      <c r="B141" s="230"/>
      <c r="C141" s="329" t="s">
        <v>57</v>
      </c>
      <c r="D141" s="330"/>
      <c r="E141" s="181"/>
      <c r="F141" s="182"/>
      <c r="G141" s="166"/>
      <c r="H141" s="162"/>
      <c r="I141" s="163"/>
      <c r="J141" s="162"/>
      <c r="K141" s="162"/>
      <c r="L141" s="211"/>
      <c r="M141" s="231"/>
    </row>
    <row r="142" spans="2:13" ht="14.4" hidden="1" thickBot="1">
      <c r="B142" s="230"/>
      <c r="C142" s="331" t="s">
        <v>26</v>
      </c>
      <c r="D142" s="332"/>
      <c r="E142" s="181"/>
      <c r="F142" s="182"/>
      <c r="G142" s="166"/>
      <c r="H142" s="162"/>
      <c r="I142" s="163"/>
      <c r="J142" s="162"/>
      <c r="K142" s="162"/>
      <c r="L142" s="211"/>
      <c r="M142" s="231"/>
    </row>
    <row r="143" spans="2:13" ht="14.4" thickBot="1">
      <c r="B143" s="237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238"/>
    </row>
    <row r="144" spans="3:9" ht="12.75" customHeight="1" thickBot="1" thickTop="1">
      <c r="C144" s="119"/>
      <c r="D144" s="119"/>
      <c r="E144" s="119"/>
      <c r="F144" s="119"/>
      <c r="G144" s="119"/>
      <c r="H144" s="119"/>
      <c r="I144" s="119"/>
    </row>
    <row r="145" spans="2:13" ht="18" thickTop="1">
      <c r="B145" s="228"/>
      <c r="C145" s="137" t="s">
        <v>97</v>
      </c>
      <c r="D145" s="138"/>
      <c r="E145" s="138"/>
      <c r="F145" s="138"/>
      <c r="G145" s="138"/>
      <c r="H145" s="138"/>
      <c r="I145" s="138"/>
      <c r="J145" s="126"/>
      <c r="K145" s="126"/>
      <c r="L145" s="126"/>
      <c r="M145" s="229"/>
    </row>
    <row r="146" spans="2:13" ht="11.25" customHeight="1">
      <c r="B146" s="230"/>
      <c r="C146" s="140"/>
      <c r="D146" s="136"/>
      <c r="E146" s="136"/>
      <c r="F146" s="136"/>
      <c r="G146" s="136"/>
      <c r="H146" s="136"/>
      <c r="I146" s="136"/>
      <c r="J146" s="127"/>
      <c r="K146" s="127"/>
      <c r="L146" s="127"/>
      <c r="M146" s="231"/>
    </row>
    <row r="147" spans="2:15" ht="46.5" customHeight="1">
      <c r="B147" s="230"/>
      <c r="C147" s="344" t="s">
        <v>101</v>
      </c>
      <c r="D147" s="344"/>
      <c r="E147" s="344"/>
      <c r="F147" s="344"/>
      <c r="G147" s="344"/>
      <c r="H147" s="344"/>
      <c r="I147" s="344"/>
      <c r="J147" s="344"/>
      <c r="K147" s="344"/>
      <c r="L147" s="190"/>
      <c r="M147" s="244"/>
      <c r="N147" s="245"/>
      <c r="O147" s="245"/>
    </row>
    <row r="148" spans="2:15" ht="12.75" customHeight="1">
      <c r="B148" s="230"/>
      <c r="C148" s="344" t="s">
        <v>144</v>
      </c>
      <c r="D148" s="344"/>
      <c r="E148" s="344"/>
      <c r="F148" s="344"/>
      <c r="G148" s="344"/>
      <c r="H148" s="344"/>
      <c r="I148" s="344"/>
      <c r="J148" s="344"/>
      <c r="K148" s="344"/>
      <c r="L148" s="190"/>
      <c r="M148" s="244"/>
      <c r="N148" s="245"/>
      <c r="O148" s="245"/>
    </row>
    <row r="149" spans="2:13" ht="14.4" thickBot="1">
      <c r="B149" s="230"/>
      <c r="C149" s="130"/>
      <c r="D149" s="130"/>
      <c r="E149" s="130"/>
      <c r="F149" s="130"/>
      <c r="G149" s="130"/>
      <c r="H149" s="130"/>
      <c r="I149" s="130"/>
      <c r="J149" s="132"/>
      <c r="K149" s="132"/>
      <c r="L149" s="132"/>
      <c r="M149" s="231"/>
    </row>
    <row r="150" spans="2:13" ht="14.4" thickBot="1">
      <c r="B150" s="230"/>
      <c r="C150" s="263" t="s">
        <v>106</v>
      </c>
      <c r="D150" s="130"/>
      <c r="E150" s="130"/>
      <c r="F150" s="172" t="s">
        <v>44</v>
      </c>
      <c r="G150" s="130"/>
      <c r="H150" s="130"/>
      <c r="I150" s="130"/>
      <c r="J150" s="132"/>
      <c r="K150" s="132"/>
      <c r="L150" s="132"/>
      <c r="M150" s="231"/>
    </row>
    <row r="151" spans="2:13" ht="14.4" thickBot="1">
      <c r="B151" s="230"/>
      <c r="C151" s="263" t="s">
        <v>131</v>
      </c>
      <c r="D151" s="130"/>
      <c r="E151" s="130"/>
      <c r="F151" s="172" t="s">
        <v>44</v>
      </c>
      <c r="G151" s="130"/>
      <c r="H151" s="130"/>
      <c r="I151" s="130"/>
      <c r="J151" s="132"/>
      <c r="K151" s="132"/>
      <c r="L151" s="132"/>
      <c r="M151" s="231"/>
    </row>
    <row r="152" spans="2:13" ht="14.25" customHeight="1">
      <c r="B152" s="230"/>
      <c r="C152" s="130"/>
      <c r="D152" s="130"/>
      <c r="E152" s="130"/>
      <c r="F152" s="130"/>
      <c r="G152" s="130"/>
      <c r="H152" s="130"/>
      <c r="I152" s="130"/>
      <c r="J152" s="132"/>
      <c r="K152" s="132"/>
      <c r="L152" s="132"/>
      <c r="M152" s="231"/>
    </row>
    <row r="153" spans="2:13" ht="14.25" customHeight="1">
      <c r="B153" s="230"/>
      <c r="C153" s="130"/>
      <c r="D153" s="130"/>
      <c r="E153" s="130"/>
      <c r="F153" s="130"/>
      <c r="G153" s="130"/>
      <c r="H153" s="130"/>
      <c r="I153" s="130"/>
      <c r="J153" s="311" t="s">
        <v>143</v>
      </c>
      <c r="K153" s="132"/>
      <c r="L153" s="132"/>
      <c r="M153" s="231"/>
    </row>
    <row r="154" spans="2:13" ht="13.8">
      <c r="B154" s="230"/>
      <c r="C154" s="357" t="s">
        <v>18</v>
      </c>
      <c r="D154" s="357" t="s">
        <v>39</v>
      </c>
      <c r="E154" s="358" t="s">
        <v>23</v>
      </c>
      <c r="F154" s="358"/>
      <c r="G154" s="303">
        <f>G80</f>
        <v>2014</v>
      </c>
      <c r="H154" s="304" t="str">
        <f>IF(OR(G19=2013,G19=2015,G19=2017,G19=2019),G19+1,"NA")</f>
        <v>NA</v>
      </c>
      <c r="I154" s="304">
        <f>IF(OR(G19=2013,G19=2015,G19=2017,G19=2019),"NA",G19-1)</f>
        <v>2013</v>
      </c>
      <c r="J154" s="311" t="s">
        <v>139</v>
      </c>
      <c r="K154" s="132"/>
      <c r="L154" s="132"/>
      <c r="M154" s="231"/>
    </row>
    <row r="155" spans="2:13" ht="28.2" thickBot="1">
      <c r="B155" s="230"/>
      <c r="C155" s="325"/>
      <c r="D155" s="325"/>
      <c r="E155" s="359"/>
      <c r="F155" s="359"/>
      <c r="G155" s="305" t="s">
        <v>24</v>
      </c>
      <c r="H155" s="305" t="str">
        <f>IF(H154="NA"," ","Allocation Change")</f>
        <v xml:space="preserve"> </v>
      </c>
      <c r="I155" s="305" t="str">
        <f>IF(I154="NA"," ","Allocation Change")</f>
        <v>Allocation Change</v>
      </c>
      <c r="J155" s="312" t="s">
        <v>140</v>
      </c>
      <c r="K155" s="132"/>
      <c r="L155" s="132"/>
      <c r="M155" s="231"/>
    </row>
    <row r="156" spans="2:13" ht="14.4" thickBot="1">
      <c r="B156" s="230"/>
      <c r="C156" s="167" t="s">
        <v>169</v>
      </c>
      <c r="D156" s="171" t="s">
        <v>154</v>
      </c>
      <c r="E156" s="173" t="s">
        <v>164</v>
      </c>
      <c r="F156" s="165"/>
      <c r="G156" s="317">
        <f>+G57</f>
        <v>2388700</v>
      </c>
      <c r="H156" s="174"/>
      <c r="I156" s="174"/>
      <c r="J156" s="174"/>
      <c r="K156" s="132"/>
      <c r="L156" s="132"/>
      <c r="M156" s="231"/>
    </row>
    <row r="157" spans="2:13" ht="14.4" thickBot="1">
      <c r="B157" s="230"/>
      <c r="C157" s="167"/>
      <c r="D157" s="171" t="s">
        <v>50</v>
      </c>
      <c r="E157" s="173"/>
      <c r="F157" s="165"/>
      <c r="G157" s="174"/>
      <c r="H157" s="174"/>
      <c r="I157" s="174"/>
      <c r="J157" s="174"/>
      <c r="K157" s="132"/>
      <c r="L157" s="132"/>
      <c r="M157" s="231"/>
    </row>
    <row r="158" spans="2:13" ht="14.4" hidden="1" thickBot="1">
      <c r="B158" s="230"/>
      <c r="C158" s="167"/>
      <c r="D158" s="171" t="s">
        <v>50</v>
      </c>
      <c r="E158" s="173"/>
      <c r="F158" s="165"/>
      <c r="G158" s="174"/>
      <c r="H158" s="174"/>
      <c r="I158" s="174"/>
      <c r="J158" s="174"/>
      <c r="K158" s="132"/>
      <c r="L158" s="132"/>
      <c r="M158" s="231"/>
    </row>
    <row r="159" spans="2:13" ht="14.4" hidden="1" thickBot="1">
      <c r="B159" s="230"/>
      <c r="C159" s="167"/>
      <c r="D159" s="171" t="s">
        <v>50</v>
      </c>
      <c r="E159" s="173"/>
      <c r="F159" s="165"/>
      <c r="G159" s="174"/>
      <c r="H159" s="174"/>
      <c r="I159" s="174"/>
      <c r="J159" s="174"/>
      <c r="K159" s="132"/>
      <c r="L159" s="132"/>
      <c r="M159" s="231"/>
    </row>
    <row r="160" spans="2:13" ht="14.4" hidden="1" thickBot="1">
      <c r="B160" s="230"/>
      <c r="C160" s="167"/>
      <c r="D160" s="171" t="s">
        <v>50</v>
      </c>
      <c r="E160" s="173"/>
      <c r="F160" s="165"/>
      <c r="G160" s="174"/>
      <c r="H160" s="174"/>
      <c r="I160" s="174"/>
      <c r="J160" s="174"/>
      <c r="K160" s="132"/>
      <c r="L160" s="132"/>
      <c r="M160" s="231"/>
    </row>
    <row r="161" spans="2:13" ht="14.4" hidden="1" thickBot="1">
      <c r="B161" s="230"/>
      <c r="C161" s="167"/>
      <c r="D161" s="171" t="s">
        <v>50</v>
      </c>
      <c r="E161" s="173"/>
      <c r="F161" s="165"/>
      <c r="G161" s="174"/>
      <c r="H161" s="174"/>
      <c r="I161" s="174"/>
      <c r="J161" s="174"/>
      <c r="K161" s="132"/>
      <c r="L161" s="132"/>
      <c r="M161" s="231"/>
    </row>
    <row r="162" spans="2:13" ht="13.8" thickBot="1">
      <c r="B162" s="237"/>
      <c r="C162" s="134"/>
      <c r="D162" s="134"/>
      <c r="E162" s="134"/>
      <c r="F162" s="134"/>
      <c r="G162" s="134"/>
      <c r="H162" s="134"/>
      <c r="I162" s="134"/>
      <c r="J162" s="135"/>
      <c r="K162" s="135"/>
      <c r="L162" s="135"/>
      <c r="M162" s="238"/>
    </row>
    <row r="163" spans="3:9" ht="18.6" thickBot="1" thickTop="1">
      <c r="C163" s="120"/>
      <c r="D163" s="119"/>
      <c r="E163" s="119"/>
      <c r="F163" s="119"/>
      <c r="G163" s="119"/>
      <c r="H163" s="119"/>
      <c r="I163" s="119"/>
    </row>
    <row r="164" spans="2:13" ht="18.6" thickBot="1" thickTop="1">
      <c r="B164" s="228"/>
      <c r="C164" s="137" t="s">
        <v>102</v>
      </c>
      <c r="D164" s="138"/>
      <c r="E164" s="138"/>
      <c r="F164" s="138"/>
      <c r="G164" s="138"/>
      <c r="H164" s="138"/>
      <c r="I164" s="138"/>
      <c r="J164" s="126"/>
      <c r="K164" s="126"/>
      <c r="L164" s="126"/>
      <c r="M164" s="229"/>
    </row>
    <row r="165" spans="2:13" ht="15" customHeight="1" thickBot="1">
      <c r="B165" s="230"/>
      <c r="C165" s="263" t="s">
        <v>126</v>
      </c>
      <c r="D165" s="136"/>
      <c r="E165" s="136"/>
      <c r="F165" s="172" t="s">
        <v>44</v>
      </c>
      <c r="G165" s="136"/>
      <c r="H165" s="136"/>
      <c r="I165" s="136"/>
      <c r="J165" s="127"/>
      <c r="K165" s="127"/>
      <c r="L165" s="127"/>
      <c r="M165" s="231"/>
    </row>
    <row r="166" spans="2:13" ht="15" customHeight="1" thickBot="1">
      <c r="B166" s="230"/>
      <c r="C166" s="263" t="s">
        <v>127</v>
      </c>
      <c r="D166" s="130"/>
      <c r="E166" s="130"/>
      <c r="F166" s="172" t="s">
        <v>44</v>
      </c>
      <c r="G166" s="136"/>
      <c r="H166" s="136"/>
      <c r="I166" s="136"/>
      <c r="J166" s="127"/>
      <c r="K166" s="127"/>
      <c r="L166" s="127"/>
      <c r="M166" s="231"/>
    </row>
    <row r="167" spans="2:13" ht="15" customHeight="1" thickBot="1">
      <c r="B167" s="230"/>
      <c r="C167" s="263" t="s">
        <v>109</v>
      </c>
      <c r="D167" s="130"/>
      <c r="E167" s="130"/>
      <c r="F167" s="172" t="s">
        <v>44</v>
      </c>
      <c r="G167" s="136"/>
      <c r="H167" s="136"/>
      <c r="I167" s="136"/>
      <c r="J167" s="127"/>
      <c r="K167" s="127"/>
      <c r="L167" s="127"/>
      <c r="M167" s="231"/>
    </row>
    <row r="168" spans="2:13" ht="15" customHeight="1" thickBot="1">
      <c r="B168" s="230"/>
      <c r="C168" s="263" t="s">
        <v>108</v>
      </c>
      <c r="D168" s="130"/>
      <c r="E168" s="130"/>
      <c r="F168" s="172" t="s">
        <v>44</v>
      </c>
      <c r="G168" s="136"/>
      <c r="H168" s="136"/>
      <c r="I168" s="136"/>
      <c r="J168" s="127"/>
      <c r="K168" s="127"/>
      <c r="L168" s="127"/>
      <c r="M168" s="231"/>
    </row>
    <row r="169" spans="2:13" ht="15" customHeight="1" thickBot="1">
      <c r="B169" s="230"/>
      <c r="C169" s="263" t="s">
        <v>110</v>
      </c>
      <c r="D169" s="130"/>
      <c r="E169" s="130"/>
      <c r="F169" s="212" t="s">
        <v>44</v>
      </c>
      <c r="G169" s="136"/>
      <c r="H169" s="136"/>
      <c r="I169" s="136"/>
      <c r="J169" s="127"/>
      <c r="K169" s="127"/>
      <c r="L169" s="127"/>
      <c r="M169" s="231"/>
    </row>
    <row r="170" spans="2:13" ht="15" customHeight="1" thickBot="1">
      <c r="B170" s="230"/>
      <c r="C170" s="263" t="s">
        <v>107</v>
      </c>
      <c r="D170" s="136"/>
      <c r="E170" s="136"/>
      <c r="F170" s="364"/>
      <c r="G170" s="365"/>
      <c r="H170" s="365"/>
      <c r="I170" s="365"/>
      <c r="J170" s="365"/>
      <c r="K170" s="365"/>
      <c r="L170" s="366"/>
      <c r="M170" s="231"/>
    </row>
    <row r="171" spans="2:13" ht="15" customHeight="1">
      <c r="B171" s="230"/>
      <c r="C171" s="140"/>
      <c r="D171" s="136"/>
      <c r="E171" s="136"/>
      <c r="F171" s="136"/>
      <c r="G171" s="136"/>
      <c r="H171" s="136"/>
      <c r="I171" s="136"/>
      <c r="J171" s="127"/>
      <c r="K171" s="127"/>
      <c r="L171" s="127"/>
      <c r="M171" s="231"/>
    </row>
    <row r="172" spans="2:13" ht="135.75" customHeight="1" thickBot="1">
      <c r="B172" s="230"/>
      <c r="C172" s="344" t="s">
        <v>125</v>
      </c>
      <c r="D172" s="344"/>
      <c r="E172" s="344"/>
      <c r="F172" s="344"/>
      <c r="G172" s="344"/>
      <c r="H172" s="344"/>
      <c r="I172" s="344"/>
      <c r="J172" s="344"/>
      <c r="K172" s="344"/>
      <c r="L172" s="190"/>
      <c r="M172" s="244"/>
    </row>
    <row r="173" spans="2:13" ht="34.5" customHeight="1" thickBot="1">
      <c r="B173" s="230"/>
      <c r="C173" s="367" t="s">
        <v>160</v>
      </c>
      <c r="D173" s="368"/>
      <c r="E173" s="368"/>
      <c r="F173" s="368"/>
      <c r="G173" s="368"/>
      <c r="H173" s="368"/>
      <c r="I173" s="368"/>
      <c r="J173" s="368"/>
      <c r="K173" s="368"/>
      <c r="L173" s="369"/>
      <c r="M173" s="244"/>
    </row>
    <row r="174" spans="2:13" ht="34.5" customHeight="1" thickBot="1">
      <c r="B174" s="230"/>
      <c r="C174" s="360" t="s">
        <v>165</v>
      </c>
      <c r="D174" s="361"/>
      <c r="E174" s="361"/>
      <c r="F174" s="361"/>
      <c r="G174" s="361"/>
      <c r="H174" s="361"/>
      <c r="I174" s="361"/>
      <c r="J174" s="361"/>
      <c r="K174" s="361"/>
      <c r="L174" s="362"/>
      <c r="M174" s="244"/>
    </row>
    <row r="175" spans="2:13" ht="34.5" customHeight="1" thickBot="1">
      <c r="B175" s="230"/>
      <c r="C175" s="360" t="s">
        <v>166</v>
      </c>
      <c r="D175" s="361"/>
      <c r="E175" s="361"/>
      <c r="F175" s="361"/>
      <c r="G175" s="361"/>
      <c r="H175" s="361"/>
      <c r="I175" s="361"/>
      <c r="J175" s="361"/>
      <c r="K175" s="361"/>
      <c r="L175" s="362"/>
      <c r="M175" s="244"/>
    </row>
    <row r="176" spans="2:13" ht="34.5" customHeight="1" thickBot="1">
      <c r="B176" s="230"/>
      <c r="C176" s="360" t="s">
        <v>171</v>
      </c>
      <c r="D176" s="361"/>
      <c r="E176" s="361"/>
      <c r="F176" s="361"/>
      <c r="G176" s="361"/>
      <c r="H176" s="361"/>
      <c r="I176" s="361"/>
      <c r="J176" s="361"/>
      <c r="K176" s="361"/>
      <c r="L176" s="362"/>
      <c r="M176" s="244"/>
    </row>
    <row r="177" spans="2:13" ht="34.5" customHeight="1" thickBot="1">
      <c r="B177" s="230"/>
      <c r="C177" s="360"/>
      <c r="D177" s="361"/>
      <c r="E177" s="361"/>
      <c r="F177" s="361"/>
      <c r="G177" s="361"/>
      <c r="H177" s="361"/>
      <c r="I177" s="361"/>
      <c r="J177" s="361"/>
      <c r="K177" s="361"/>
      <c r="L177" s="362"/>
      <c r="M177" s="244"/>
    </row>
    <row r="178" spans="2:13" ht="34.5" customHeight="1" thickBot="1">
      <c r="B178" s="230"/>
      <c r="C178" s="360"/>
      <c r="D178" s="361"/>
      <c r="E178" s="361"/>
      <c r="F178" s="361"/>
      <c r="G178" s="361"/>
      <c r="H178" s="361"/>
      <c r="I178" s="361"/>
      <c r="J178" s="361"/>
      <c r="K178" s="361"/>
      <c r="L178" s="362"/>
      <c r="M178" s="244"/>
    </row>
    <row r="179" spans="2:13" ht="34.5" customHeight="1" thickBot="1">
      <c r="B179" s="230"/>
      <c r="C179" s="360"/>
      <c r="D179" s="361"/>
      <c r="E179" s="361"/>
      <c r="F179" s="361"/>
      <c r="G179" s="361"/>
      <c r="H179" s="361"/>
      <c r="I179" s="361"/>
      <c r="J179" s="361"/>
      <c r="K179" s="361"/>
      <c r="L179" s="362"/>
      <c r="M179" s="244"/>
    </row>
    <row r="180" spans="2:13" ht="34.5" customHeight="1" thickBot="1">
      <c r="B180" s="230"/>
      <c r="C180" s="360"/>
      <c r="D180" s="361"/>
      <c r="E180" s="361"/>
      <c r="F180" s="361"/>
      <c r="G180" s="361"/>
      <c r="H180" s="361"/>
      <c r="I180" s="361"/>
      <c r="J180" s="361"/>
      <c r="K180" s="361"/>
      <c r="L180" s="362"/>
      <c r="M180" s="244"/>
    </row>
    <row r="181" spans="2:13" ht="19.5" customHeight="1">
      <c r="B181" s="230"/>
      <c r="C181" s="140"/>
      <c r="D181" s="136"/>
      <c r="E181" s="136"/>
      <c r="F181" s="136"/>
      <c r="G181" s="136"/>
      <c r="H181" s="136"/>
      <c r="I181" s="136"/>
      <c r="J181" s="127"/>
      <c r="K181" s="127"/>
      <c r="L181" s="127"/>
      <c r="M181" s="231"/>
    </row>
    <row r="182" spans="2:13" ht="18.75" customHeight="1" thickBot="1">
      <c r="B182" s="230"/>
      <c r="C182" s="344" t="s">
        <v>124</v>
      </c>
      <c r="D182" s="344"/>
      <c r="E182" s="344"/>
      <c r="F182" s="344"/>
      <c r="G182" s="344"/>
      <c r="H182" s="344"/>
      <c r="I182" s="344"/>
      <c r="J182" s="344"/>
      <c r="K182" s="344"/>
      <c r="L182" s="127"/>
      <c r="M182" s="231"/>
    </row>
    <row r="183" spans="2:13" ht="18.75" customHeight="1" thickBot="1">
      <c r="B183" s="230"/>
      <c r="C183" s="360"/>
      <c r="D183" s="361"/>
      <c r="E183" s="361"/>
      <c r="F183" s="361"/>
      <c r="G183" s="361"/>
      <c r="H183" s="361"/>
      <c r="I183" s="361"/>
      <c r="J183" s="361"/>
      <c r="K183" s="361"/>
      <c r="L183" s="362"/>
      <c r="M183" s="231"/>
    </row>
    <row r="184" spans="2:13" ht="18.75" customHeight="1" thickBot="1">
      <c r="B184" s="230"/>
      <c r="C184" s="360"/>
      <c r="D184" s="361"/>
      <c r="E184" s="361"/>
      <c r="F184" s="361"/>
      <c r="G184" s="361"/>
      <c r="H184" s="361"/>
      <c r="I184" s="361"/>
      <c r="J184" s="361"/>
      <c r="K184" s="361"/>
      <c r="L184" s="362"/>
      <c r="M184" s="231"/>
    </row>
    <row r="185" spans="2:13" ht="18.75" customHeight="1" thickBot="1">
      <c r="B185" s="230"/>
      <c r="C185" s="360"/>
      <c r="D185" s="361"/>
      <c r="E185" s="361"/>
      <c r="F185" s="361"/>
      <c r="G185" s="361"/>
      <c r="H185" s="361"/>
      <c r="I185" s="361"/>
      <c r="J185" s="361"/>
      <c r="K185" s="361"/>
      <c r="L185" s="362"/>
      <c r="M185" s="231"/>
    </row>
    <row r="186" spans="2:13" ht="18.75" customHeight="1" thickBot="1">
      <c r="B186" s="230"/>
      <c r="C186" s="360"/>
      <c r="D186" s="361"/>
      <c r="E186" s="361"/>
      <c r="F186" s="361"/>
      <c r="G186" s="361"/>
      <c r="H186" s="361"/>
      <c r="I186" s="361"/>
      <c r="J186" s="361"/>
      <c r="K186" s="361"/>
      <c r="L186" s="362"/>
      <c r="M186" s="231"/>
    </row>
    <row r="187" spans="2:13" ht="18.75" customHeight="1" thickBot="1">
      <c r="B187" s="230"/>
      <c r="C187" s="360"/>
      <c r="D187" s="361"/>
      <c r="E187" s="361"/>
      <c r="F187" s="361"/>
      <c r="G187" s="361"/>
      <c r="H187" s="361"/>
      <c r="I187" s="361"/>
      <c r="J187" s="361"/>
      <c r="K187" s="361"/>
      <c r="L187" s="362"/>
      <c r="M187" s="231"/>
    </row>
    <row r="188" spans="2:13" ht="14.4" thickBot="1">
      <c r="B188" s="237"/>
      <c r="C188" s="145"/>
      <c r="D188" s="145"/>
      <c r="E188" s="145"/>
      <c r="F188" s="145"/>
      <c r="G188" s="145"/>
      <c r="H188" s="145"/>
      <c r="I188" s="145"/>
      <c r="J188" s="146"/>
      <c r="K188" s="146"/>
      <c r="L188" s="146"/>
      <c r="M188" s="238"/>
    </row>
    <row r="189" spans="3:9" ht="13.8" thickTop="1">
      <c r="C189" s="119"/>
      <c r="D189" s="119"/>
      <c r="E189" s="119"/>
      <c r="F189" s="119"/>
      <c r="G189" s="119"/>
      <c r="H189" s="119"/>
      <c r="I189" s="119"/>
    </row>
    <row r="190" spans="3:9" ht="12.75">
      <c r="C190" s="119"/>
      <c r="D190" s="119"/>
      <c r="E190" s="119"/>
      <c r="F190" s="119"/>
      <c r="G190" s="119"/>
      <c r="H190" s="119"/>
      <c r="I190" s="119"/>
    </row>
    <row r="191" spans="3:9" ht="12.75">
      <c r="C191" s="119"/>
      <c r="D191" s="119"/>
      <c r="E191" s="119"/>
      <c r="F191" s="119"/>
      <c r="G191" s="119"/>
      <c r="H191" s="119"/>
      <c r="I191" s="119"/>
    </row>
    <row r="192" spans="3:9" ht="12.75">
      <c r="C192" s="119"/>
      <c r="D192" s="119"/>
      <c r="E192" s="119"/>
      <c r="F192" s="119"/>
      <c r="G192" s="119"/>
      <c r="H192" s="119"/>
      <c r="I192" s="119"/>
    </row>
    <row r="193" spans="3:9" ht="12.75">
      <c r="C193" s="119"/>
      <c r="D193" s="119"/>
      <c r="E193" s="119"/>
      <c r="F193" s="119"/>
      <c r="G193" s="119"/>
      <c r="H193" s="119"/>
      <c r="I193" s="119"/>
    </row>
    <row r="194" spans="3:9" ht="12.75">
      <c r="C194" s="119"/>
      <c r="D194" s="119"/>
      <c r="E194" s="119"/>
      <c r="F194" s="119"/>
      <c r="G194" s="119"/>
      <c r="H194" s="119"/>
      <c r="I194" s="119"/>
    </row>
    <row r="195" spans="3:9" ht="12.75">
      <c r="C195" s="119"/>
      <c r="D195" s="119"/>
      <c r="E195" s="119"/>
      <c r="F195" s="119"/>
      <c r="G195" s="119"/>
      <c r="H195" s="119"/>
      <c r="I195" s="119"/>
    </row>
    <row r="196" spans="3:9" ht="12.75">
      <c r="C196" s="119"/>
      <c r="D196" s="119"/>
      <c r="E196" s="119"/>
      <c r="F196" s="119"/>
      <c r="G196" s="119"/>
      <c r="H196" s="119"/>
      <c r="I196" s="119"/>
    </row>
    <row r="197" spans="3:9" ht="12.75">
      <c r="C197" s="119"/>
      <c r="D197" s="119"/>
      <c r="E197" s="119"/>
      <c r="F197" s="119"/>
      <c r="G197" s="119"/>
      <c r="H197" s="119"/>
      <c r="I197" s="119"/>
    </row>
    <row r="198" spans="3:9" ht="12.75">
      <c r="C198" s="119"/>
      <c r="D198" s="119"/>
      <c r="E198" s="119"/>
      <c r="F198" s="119"/>
      <c r="G198" s="119"/>
      <c r="H198" s="119"/>
      <c r="I198" s="119"/>
    </row>
    <row r="199" spans="3:9" ht="12.75">
      <c r="C199" s="119"/>
      <c r="D199" s="119"/>
      <c r="E199" s="119"/>
      <c r="F199" s="119"/>
      <c r="G199" s="119"/>
      <c r="H199" s="119"/>
      <c r="I199" s="119"/>
    </row>
    <row r="200" spans="3:9" ht="12.75">
      <c r="C200" s="119"/>
      <c r="D200" s="119"/>
      <c r="E200" s="119"/>
      <c r="F200" s="119"/>
      <c r="G200" s="119"/>
      <c r="H200" s="119"/>
      <c r="I200" s="119"/>
    </row>
    <row r="201" spans="3:9" ht="12.75">
      <c r="C201" s="119"/>
      <c r="D201" s="119"/>
      <c r="E201" s="119"/>
      <c r="F201" s="119"/>
      <c r="G201" s="119"/>
      <c r="H201" s="119"/>
      <c r="I201" s="119"/>
    </row>
    <row r="202" spans="3:9" ht="12.75">
      <c r="C202" s="119"/>
      <c r="D202" s="119"/>
      <c r="E202" s="119"/>
      <c r="F202" s="119"/>
      <c r="G202" s="119"/>
      <c r="H202" s="119"/>
      <c r="I202" s="119"/>
    </row>
    <row r="203" spans="3:15" ht="12.75" hidden="1">
      <c r="C203" s="247" t="s">
        <v>128</v>
      </c>
      <c r="D203" s="248"/>
      <c r="E203" s="248"/>
      <c r="F203" s="248"/>
      <c r="G203" s="248"/>
      <c r="H203" s="248"/>
      <c r="I203" s="248"/>
      <c r="J203" s="249"/>
      <c r="K203" s="249"/>
      <c r="L203" s="249"/>
      <c r="M203" s="249"/>
      <c r="N203" s="249"/>
      <c r="O203" s="249"/>
    </row>
    <row r="204" spans="3:15" ht="12.75" hidden="1">
      <c r="C204" s="248" t="str">
        <f>IF(F166="N","The transaction is not backed by new revenue. ","The transaction is backed by new revenue. ")</f>
        <v xml:space="preserve">The transaction is not backed by new revenue. </v>
      </c>
      <c r="D204" s="248"/>
      <c r="E204" s="248"/>
      <c r="F204" s="248"/>
      <c r="G204" s="248"/>
      <c r="H204" s="248"/>
      <c r="I204" s="248"/>
      <c r="J204" s="249"/>
      <c r="K204" s="249"/>
      <c r="L204" s="249"/>
      <c r="M204" s="249"/>
      <c r="N204" s="249"/>
      <c r="O204" s="249"/>
    </row>
    <row r="205" spans="3:15" ht="12.75" hidden="1">
      <c r="C205" s="247" t="str">
        <f>IF(F166="N","",IF(F167="N","The new revenue does not include grant revenue. ","The new revenue includes grant revenue. "))</f>
        <v/>
      </c>
      <c r="D205" s="248"/>
      <c r="E205" s="248"/>
      <c r="F205" s="248"/>
      <c r="G205" s="248"/>
      <c r="H205" s="248"/>
      <c r="I205" s="248"/>
      <c r="J205" s="249"/>
      <c r="K205" s="249"/>
      <c r="L205" s="249"/>
      <c r="M205" s="249"/>
      <c r="N205" s="249"/>
      <c r="O205" s="249"/>
    </row>
    <row r="206" spans="3:15" ht="12.75" hidden="1">
      <c r="C206" s="247" t="str">
        <f>IF(F166="N"," ",IF(F167="N"," ",IF(F168="N","The grant has not been awarded. ","The grant has been awarded. ")))</f>
        <v xml:space="preserve"> </v>
      </c>
      <c r="D206" s="248"/>
      <c r="E206" s="248"/>
      <c r="F206" s="248"/>
      <c r="G206" s="248"/>
      <c r="H206" s="248"/>
      <c r="I206" s="248"/>
      <c r="J206" s="249"/>
      <c r="K206" s="249"/>
      <c r="L206" s="249"/>
      <c r="M206" s="249"/>
      <c r="N206" s="249"/>
      <c r="O206" s="249"/>
    </row>
    <row r="207" spans="3:15" ht="12.75" hidden="1">
      <c r="C207" s="248" t="str">
        <f>IF(F166="N"," ",IF(F169="N","The new revenue has not been received. ","The new revenue has been received. "))</f>
        <v xml:space="preserve"> </v>
      </c>
      <c r="D207" s="248"/>
      <c r="E207" s="248"/>
      <c r="F207" s="248"/>
      <c r="G207" s="248"/>
      <c r="H207" s="248"/>
      <c r="I207" s="248"/>
      <c r="J207" s="249"/>
      <c r="K207" s="249"/>
      <c r="L207" s="249"/>
      <c r="M207" s="249"/>
      <c r="N207" s="249"/>
      <c r="O207" s="249"/>
    </row>
    <row r="208" spans="3:15" ht="12.75" hidden="1">
      <c r="C208" s="247" t="str">
        <f>IF(F166="N"," ",IF(F169="N",F170," "))</f>
        <v xml:space="preserve"> </v>
      </c>
      <c r="D208" s="248"/>
      <c r="E208" s="248"/>
      <c r="F208" s="248"/>
      <c r="G208" s="248"/>
      <c r="H208" s="248"/>
      <c r="I208" s="248"/>
      <c r="J208" s="249"/>
      <c r="K208" s="249"/>
      <c r="L208" s="249"/>
      <c r="M208" s="249"/>
      <c r="N208" s="249"/>
      <c r="O208" s="249"/>
    </row>
    <row r="209" spans="3:15" ht="12.75" hidden="1">
      <c r="C209" s="247" t="s">
        <v>111</v>
      </c>
      <c r="D209" s="248"/>
      <c r="E209" s="248"/>
      <c r="F209" s="248"/>
      <c r="G209" s="248"/>
      <c r="H209" s="248"/>
      <c r="I209" s="248"/>
      <c r="J209" s="249"/>
      <c r="K209" s="249"/>
      <c r="L209" s="249"/>
      <c r="M209" s="249"/>
      <c r="N209" s="249"/>
      <c r="O209" s="249"/>
    </row>
    <row r="210" spans="3:15" ht="11.25" customHeight="1" hidden="1">
      <c r="C210" s="363"/>
      <c r="D210" s="363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</row>
    <row r="211" spans="3:15" ht="12.75" hidden="1">
      <c r="C211" s="248"/>
      <c r="D211" s="248"/>
      <c r="E211" s="248"/>
      <c r="F211" s="248"/>
      <c r="G211" s="248"/>
      <c r="H211" s="248"/>
      <c r="I211" s="248"/>
      <c r="J211" s="249"/>
      <c r="K211" s="249"/>
      <c r="L211" s="249"/>
      <c r="M211" s="249"/>
      <c r="N211" s="249"/>
      <c r="O211" s="249"/>
    </row>
    <row r="212" spans="3:15" ht="12.75" hidden="1">
      <c r="C212" s="250" t="str">
        <f>G29</f>
        <v>1121174</v>
      </c>
      <c r="D212" s="247" t="s">
        <v>43</v>
      </c>
      <c r="E212" s="248" t="str">
        <f>IF(D51="Y",CONCATENATE(F51," in fund balance is being used to cover indicated expenditures."),"")</f>
        <v/>
      </c>
      <c r="F212" s="248"/>
      <c r="G212" s="248"/>
      <c r="H212" s="248"/>
      <c r="I212" s="248"/>
      <c r="J212" s="249"/>
      <c r="K212" s="249"/>
      <c r="L212" s="249"/>
      <c r="M212" s="249"/>
      <c r="N212" s="249"/>
      <c r="O212" s="249"/>
    </row>
    <row r="213" spans="3:15" ht="12.75" hidden="1">
      <c r="C213" s="250">
        <f>H29</f>
        <v>0</v>
      </c>
      <c r="D213" s="247" t="s">
        <v>44</v>
      </c>
      <c r="E213" s="248" t="str">
        <f>IF(D53="Y",CONCATENATE(F53," in reallocated grant funding is being used to cover indicated expenditures."),"")</f>
        <v/>
      </c>
      <c r="F213" s="248"/>
      <c r="G213" s="248"/>
      <c r="H213" s="248"/>
      <c r="I213" s="248"/>
      <c r="J213" s="249"/>
      <c r="K213" s="249"/>
      <c r="L213" s="249"/>
      <c r="M213" s="249"/>
      <c r="N213" s="249"/>
      <c r="O213" s="249"/>
    </row>
    <row r="214" spans="3:15" ht="12.75" hidden="1">
      <c r="C214" s="250">
        <f>I29</f>
        <v>0</v>
      </c>
      <c r="D214" s="248"/>
      <c r="E214" s="248"/>
      <c r="F214" s="248"/>
      <c r="G214" s="248"/>
      <c r="H214" s="248"/>
      <c r="I214" s="248"/>
      <c r="J214" s="249"/>
      <c r="K214" s="249"/>
      <c r="L214" s="249"/>
      <c r="M214" s="249"/>
      <c r="N214" s="249"/>
      <c r="O214" s="249"/>
    </row>
    <row r="215" spans="3:15" ht="12.75" hidden="1">
      <c r="C215" s="250">
        <f>I30</f>
        <v>0</v>
      </c>
      <c r="D215" s="248"/>
      <c r="E215" s="248"/>
      <c r="F215" s="248"/>
      <c r="G215" s="248"/>
      <c r="H215" s="248"/>
      <c r="I215" s="248"/>
      <c r="J215" s="249"/>
      <c r="K215" s="249"/>
      <c r="L215" s="249"/>
      <c r="M215" s="249"/>
      <c r="N215" s="249"/>
      <c r="O215" s="249"/>
    </row>
    <row r="216" spans="3:15" ht="12.75" hidden="1">
      <c r="C216" s="250">
        <f>G30</f>
        <v>0</v>
      </c>
      <c r="D216" s="248"/>
      <c r="E216" s="248"/>
      <c r="F216" s="248"/>
      <c r="G216" s="248"/>
      <c r="H216" s="248"/>
      <c r="I216" s="248"/>
      <c r="J216" s="249"/>
      <c r="K216" s="249"/>
      <c r="L216" s="249"/>
      <c r="M216" s="249"/>
      <c r="N216" s="249"/>
      <c r="O216" s="249"/>
    </row>
    <row r="217" spans="3:15" ht="12.75" hidden="1">
      <c r="C217" s="250">
        <f>H30</f>
        <v>0</v>
      </c>
      <c r="D217" s="248"/>
      <c r="E217" s="248"/>
      <c r="F217" s="248"/>
      <c r="G217" s="248"/>
      <c r="H217" s="248"/>
      <c r="I217" s="248"/>
      <c r="J217" s="249"/>
      <c r="K217" s="249"/>
      <c r="L217" s="249"/>
      <c r="M217" s="249"/>
      <c r="N217" s="249"/>
      <c r="O217" s="249"/>
    </row>
    <row r="218" spans="3:15" ht="12.75" hidden="1">
      <c r="C218" s="250" t="str">
        <f>I31</f>
        <v>NA</v>
      </c>
      <c r="D218" s="248"/>
      <c r="E218" s="248"/>
      <c r="F218" s="248"/>
      <c r="G218" s="248"/>
      <c r="H218" s="248"/>
      <c r="I218" s="248"/>
      <c r="J218" s="249"/>
      <c r="K218" s="249"/>
      <c r="L218" s="249"/>
      <c r="M218" s="249"/>
      <c r="N218" s="249"/>
      <c r="O218" s="249"/>
    </row>
    <row r="219" spans="3:15" ht="12.75" hidden="1">
      <c r="C219" s="250" t="str">
        <f>J31</f>
        <v xml:space="preserve"> </v>
      </c>
      <c r="D219" s="248"/>
      <c r="E219" s="248"/>
      <c r="F219" s="248"/>
      <c r="G219" s="248"/>
      <c r="H219" s="248"/>
      <c r="I219" s="248"/>
      <c r="J219" s="249"/>
      <c r="K219" s="249"/>
      <c r="L219" s="249"/>
      <c r="M219" s="249"/>
      <c r="N219" s="249"/>
      <c r="O219" s="249"/>
    </row>
    <row r="220" spans="3:15" ht="12.75" hidden="1">
      <c r="C220" s="251"/>
      <c r="D220" s="247" t="s">
        <v>43</v>
      </c>
      <c r="E220" s="248"/>
      <c r="F220" s="248"/>
      <c r="G220" s="248"/>
      <c r="H220" s="248"/>
      <c r="I220" s="248"/>
      <c r="J220" s="249"/>
      <c r="K220" s="249"/>
      <c r="L220" s="249"/>
      <c r="M220" s="249"/>
      <c r="N220" s="249"/>
      <c r="O220" s="249"/>
    </row>
    <row r="221" spans="3:15" ht="12.75" hidden="1">
      <c r="C221" s="250"/>
      <c r="D221" s="247" t="s">
        <v>48</v>
      </c>
      <c r="E221" s="248"/>
      <c r="F221" s="248"/>
      <c r="G221" s="248"/>
      <c r="H221" s="248"/>
      <c r="I221" s="248"/>
      <c r="J221" s="249"/>
      <c r="K221" s="249"/>
      <c r="L221" s="249"/>
      <c r="M221" s="249"/>
      <c r="N221" s="249"/>
      <c r="O221" s="249"/>
    </row>
    <row r="222" spans="3:9" ht="12.75" hidden="1">
      <c r="C222" s="246"/>
      <c r="D222" s="119"/>
      <c r="E222" s="119"/>
      <c r="F222" s="119"/>
      <c r="G222" s="119"/>
      <c r="H222" s="119"/>
      <c r="I222" s="119"/>
    </row>
    <row r="223" spans="3:9" ht="12.75" hidden="1">
      <c r="C223" s="246"/>
      <c r="D223" s="119"/>
      <c r="E223" s="119"/>
      <c r="F223" s="119"/>
      <c r="G223" s="119"/>
      <c r="H223" s="119"/>
      <c r="I223" s="119"/>
    </row>
    <row r="224" spans="3:9" ht="12.75" hidden="1">
      <c r="C224" s="246"/>
      <c r="D224" s="119"/>
      <c r="E224" s="119"/>
      <c r="F224" s="119"/>
      <c r="G224" s="119"/>
      <c r="H224" s="119"/>
      <c r="I224" s="119"/>
    </row>
    <row r="225" spans="3:9" ht="12.75">
      <c r="C225" s="246"/>
      <c r="D225" s="119"/>
      <c r="E225" s="119"/>
      <c r="F225" s="119"/>
      <c r="G225" s="119"/>
      <c r="H225" s="119"/>
      <c r="I225" s="119"/>
    </row>
    <row r="226" spans="3:9" ht="12.75">
      <c r="C226" s="246"/>
      <c r="D226" s="119"/>
      <c r="E226" s="119"/>
      <c r="F226" s="119"/>
      <c r="G226" s="119"/>
      <c r="H226" s="119"/>
      <c r="I226" s="119"/>
    </row>
    <row r="227" spans="3:9" ht="12.75">
      <c r="C227" s="246"/>
      <c r="D227" s="119"/>
      <c r="E227" s="119"/>
      <c r="F227" s="119"/>
      <c r="G227" s="119"/>
      <c r="H227" s="119"/>
      <c r="I227" s="119"/>
    </row>
    <row r="228" spans="3:9" ht="12.75">
      <c r="C228" s="119"/>
      <c r="D228" s="119"/>
      <c r="E228" s="119"/>
      <c r="F228" s="119"/>
      <c r="G228" s="119"/>
      <c r="H228" s="119"/>
      <c r="I228" s="119"/>
    </row>
    <row r="229" spans="3:9" ht="12.75">
      <c r="C229" s="119"/>
      <c r="D229" s="119"/>
      <c r="E229" s="119"/>
      <c r="F229" s="119"/>
      <c r="G229" s="119"/>
      <c r="H229" s="119"/>
      <c r="I229" s="119"/>
    </row>
    <row r="230" spans="3:9" ht="12.75">
      <c r="C230" s="119"/>
      <c r="D230" s="119"/>
      <c r="E230" s="119"/>
      <c r="F230" s="119"/>
      <c r="G230" s="119"/>
      <c r="H230" s="119"/>
      <c r="I230" s="119"/>
    </row>
    <row r="231" spans="3:9" ht="12.75">
      <c r="C231" s="119"/>
      <c r="D231" s="119"/>
      <c r="E231" s="119"/>
      <c r="F231" s="119"/>
      <c r="G231" s="119"/>
      <c r="H231" s="119"/>
      <c r="I231" s="119"/>
    </row>
    <row r="232" spans="3:9" ht="12.75">
      <c r="C232" s="119"/>
      <c r="D232" s="119"/>
      <c r="E232" s="119"/>
      <c r="F232" s="119"/>
      <c r="G232" s="119"/>
      <c r="H232" s="119"/>
      <c r="I232" s="119"/>
    </row>
    <row r="233" spans="3:9" ht="12.75">
      <c r="C233" s="119"/>
      <c r="D233" s="119"/>
      <c r="E233" s="119"/>
      <c r="F233" s="119"/>
      <c r="G233" s="119"/>
      <c r="H233" s="119"/>
      <c r="I233" s="119"/>
    </row>
    <row r="234" spans="3:9" ht="12.75">
      <c r="C234" s="119"/>
      <c r="D234" s="119"/>
      <c r="E234" s="119"/>
      <c r="F234" s="119"/>
      <c r="G234" s="119"/>
      <c r="H234" s="119"/>
      <c r="I234" s="119"/>
    </row>
    <row r="235" spans="3:9" ht="12.75">
      <c r="C235" s="119"/>
      <c r="D235" s="119"/>
      <c r="E235" s="119"/>
      <c r="F235" s="119"/>
      <c r="G235" s="119"/>
      <c r="H235" s="119"/>
      <c r="I235" s="119"/>
    </row>
    <row r="236" spans="3:9" ht="12.75">
      <c r="C236" s="119"/>
      <c r="D236" s="119"/>
      <c r="E236" s="119"/>
      <c r="F236" s="119"/>
      <c r="G236" s="119"/>
      <c r="H236" s="119"/>
      <c r="I236" s="119"/>
    </row>
    <row r="237" spans="3:9" ht="12.75">
      <c r="C237" s="119"/>
      <c r="D237" s="119"/>
      <c r="E237" s="119"/>
      <c r="F237" s="119"/>
      <c r="G237" s="119"/>
      <c r="H237" s="119"/>
      <c r="I237" s="119"/>
    </row>
    <row r="238" spans="3:9" ht="12.75">
      <c r="C238" s="119"/>
      <c r="D238" s="119"/>
      <c r="E238" s="119"/>
      <c r="F238" s="119"/>
      <c r="G238" s="119"/>
      <c r="H238" s="119"/>
      <c r="I238" s="119"/>
    </row>
    <row r="239" spans="3:9" ht="12.75">
      <c r="C239" s="119"/>
      <c r="D239" s="119"/>
      <c r="E239" s="119"/>
      <c r="F239" s="119"/>
      <c r="G239" s="119"/>
      <c r="H239" s="119"/>
      <c r="I239" s="119"/>
    </row>
    <row r="240" spans="3:9" ht="12.75">
      <c r="C240" s="119"/>
      <c r="D240" s="119"/>
      <c r="E240" s="119"/>
      <c r="F240" s="119"/>
      <c r="G240" s="119"/>
      <c r="H240" s="119"/>
      <c r="I240" s="119"/>
    </row>
    <row r="241" spans="3:9" ht="12.75">
      <c r="C241" s="119"/>
      <c r="D241" s="119"/>
      <c r="E241" s="119"/>
      <c r="F241" s="119"/>
      <c r="G241" s="119"/>
      <c r="H241" s="119"/>
      <c r="I241" s="119"/>
    </row>
    <row r="242" spans="3:9" ht="12.75">
      <c r="C242" s="119"/>
      <c r="D242" s="119"/>
      <c r="E242" s="119"/>
      <c r="F242" s="119"/>
      <c r="G242" s="119"/>
      <c r="H242" s="119"/>
      <c r="I242" s="119"/>
    </row>
    <row r="243" spans="3:9" ht="12.75">
      <c r="C243" s="119"/>
      <c r="D243" s="119"/>
      <c r="E243" s="119"/>
      <c r="F243" s="119"/>
      <c r="G243" s="119"/>
      <c r="H243" s="119"/>
      <c r="I243" s="119"/>
    </row>
    <row r="244" spans="3:9" ht="12.75">
      <c r="C244" s="119"/>
      <c r="D244" s="119"/>
      <c r="E244" s="119"/>
      <c r="F244" s="119"/>
      <c r="G244" s="119"/>
      <c r="H244" s="119"/>
      <c r="I244" s="119"/>
    </row>
    <row r="245" spans="3:9" ht="12.75">
      <c r="C245" s="119"/>
      <c r="D245" s="119"/>
      <c r="E245" s="119"/>
      <c r="F245" s="119"/>
      <c r="G245" s="119"/>
      <c r="H245" s="119"/>
      <c r="I245" s="119"/>
    </row>
    <row r="246" spans="3:9" ht="12.75">
      <c r="C246" s="119"/>
      <c r="D246" s="119"/>
      <c r="E246" s="119"/>
      <c r="F246" s="119"/>
      <c r="G246" s="119"/>
      <c r="H246" s="119"/>
      <c r="I246" s="119"/>
    </row>
    <row r="247" spans="3:9" ht="12.75">
      <c r="C247" s="119"/>
      <c r="D247" s="119"/>
      <c r="E247" s="119"/>
      <c r="F247" s="119"/>
      <c r="G247" s="119"/>
      <c r="H247" s="119"/>
      <c r="I247" s="119"/>
    </row>
    <row r="248" spans="3:9" ht="12.75">
      <c r="C248" s="119"/>
      <c r="D248" s="119"/>
      <c r="E248" s="119"/>
      <c r="F248" s="119"/>
      <c r="G248" s="119"/>
      <c r="H248" s="119"/>
      <c r="I248" s="119"/>
    </row>
    <row r="249" spans="3:9" ht="12.75">
      <c r="C249" s="119"/>
      <c r="D249" s="119"/>
      <c r="E249" s="119"/>
      <c r="F249" s="119"/>
      <c r="G249" s="119"/>
      <c r="H249" s="119"/>
      <c r="I249" s="119"/>
    </row>
    <row r="250" spans="3:9" ht="12.75">
      <c r="C250" s="119"/>
      <c r="D250" s="119"/>
      <c r="E250" s="119"/>
      <c r="F250" s="119"/>
      <c r="G250" s="119"/>
      <c r="H250" s="119"/>
      <c r="I250" s="119"/>
    </row>
    <row r="251" spans="3:9" ht="12.75">
      <c r="C251" s="119"/>
      <c r="D251" s="119"/>
      <c r="E251" s="119"/>
      <c r="F251" s="119"/>
      <c r="G251" s="119"/>
      <c r="H251" s="119"/>
      <c r="I251" s="119"/>
    </row>
    <row r="252" spans="3:9" ht="12.75">
      <c r="C252" s="119"/>
      <c r="D252" s="119"/>
      <c r="E252" s="119"/>
      <c r="F252" s="119"/>
      <c r="G252" s="119"/>
      <c r="H252" s="119"/>
      <c r="I252" s="119"/>
    </row>
    <row r="253" spans="3:9" ht="12.75">
      <c r="C253" s="119"/>
      <c r="D253" s="119"/>
      <c r="E253" s="119"/>
      <c r="F253" s="119"/>
      <c r="G253" s="119"/>
      <c r="H253" s="119"/>
      <c r="I253" s="119"/>
    </row>
    <row r="254" spans="3:9" ht="12.75">
      <c r="C254" s="119"/>
      <c r="D254" s="119"/>
      <c r="E254" s="119"/>
      <c r="F254" s="119"/>
      <c r="G254" s="119"/>
      <c r="H254" s="119"/>
      <c r="I254" s="119"/>
    </row>
    <row r="255" spans="3:9" ht="12.75">
      <c r="C255" s="119"/>
      <c r="D255" s="119"/>
      <c r="E255" s="119"/>
      <c r="F255" s="119"/>
      <c r="G255" s="119"/>
      <c r="H255" s="119"/>
      <c r="I255" s="119"/>
    </row>
    <row r="256" spans="3:9" ht="12.75">
      <c r="C256" s="119"/>
      <c r="D256" s="119"/>
      <c r="E256" s="119"/>
      <c r="F256" s="119"/>
      <c r="G256" s="119"/>
      <c r="H256" s="119"/>
      <c r="I256" s="119"/>
    </row>
    <row r="257" spans="3:9" ht="12.75">
      <c r="C257" s="119"/>
      <c r="D257" s="119"/>
      <c r="E257" s="119"/>
      <c r="F257" s="119"/>
      <c r="G257" s="119"/>
      <c r="H257" s="119"/>
      <c r="I257" s="119"/>
    </row>
    <row r="258" spans="3:9" ht="12.75">
      <c r="C258" s="119"/>
      <c r="D258" s="119"/>
      <c r="E258" s="119"/>
      <c r="F258" s="119"/>
      <c r="G258" s="119"/>
      <c r="H258" s="119"/>
      <c r="I258" s="119"/>
    </row>
    <row r="259" spans="3:9" ht="12.75">
      <c r="C259" s="119"/>
      <c r="D259" s="119"/>
      <c r="E259" s="119"/>
      <c r="F259" s="119"/>
      <c r="G259" s="119"/>
      <c r="H259" s="119"/>
      <c r="I259" s="119"/>
    </row>
    <row r="260" spans="3:9" ht="12.75">
      <c r="C260" s="119"/>
      <c r="D260" s="119"/>
      <c r="E260" s="119"/>
      <c r="F260" s="119"/>
      <c r="G260" s="119"/>
      <c r="H260" s="119"/>
      <c r="I260" s="119"/>
    </row>
    <row r="261" spans="3:9" ht="12.75">
      <c r="C261" s="119"/>
      <c r="D261" s="119"/>
      <c r="E261" s="119"/>
      <c r="F261" s="119"/>
      <c r="G261" s="119"/>
      <c r="H261" s="119"/>
      <c r="I261" s="119"/>
    </row>
    <row r="262" spans="3:9" ht="12.75">
      <c r="C262" s="119"/>
      <c r="D262" s="119"/>
      <c r="E262" s="119"/>
      <c r="F262" s="119"/>
      <c r="G262" s="119"/>
      <c r="H262" s="119"/>
      <c r="I262" s="119"/>
    </row>
    <row r="263" spans="3:9" ht="12.75">
      <c r="C263" s="119"/>
      <c r="D263" s="119"/>
      <c r="E263" s="119"/>
      <c r="F263" s="119"/>
      <c r="G263" s="119"/>
      <c r="H263" s="119"/>
      <c r="I263" s="119"/>
    </row>
    <row r="264" spans="3:9" ht="12.75">
      <c r="C264" s="119"/>
      <c r="D264" s="119"/>
      <c r="E264" s="119"/>
      <c r="F264" s="119"/>
      <c r="G264" s="119"/>
      <c r="H264" s="119"/>
      <c r="I264" s="119"/>
    </row>
    <row r="265" spans="3:9" ht="12.75">
      <c r="C265" s="119"/>
      <c r="D265" s="119"/>
      <c r="E265" s="119"/>
      <c r="F265" s="119"/>
      <c r="G265" s="119"/>
      <c r="H265" s="119"/>
      <c r="I265" s="119"/>
    </row>
    <row r="266" spans="3:9" ht="12.75">
      <c r="C266" s="119"/>
      <c r="D266" s="119"/>
      <c r="E266" s="119"/>
      <c r="F266" s="119"/>
      <c r="G266" s="119"/>
      <c r="H266" s="119"/>
      <c r="I266" s="119"/>
    </row>
    <row r="267" spans="3:9" ht="12.75">
      <c r="C267" s="119"/>
      <c r="D267" s="119"/>
      <c r="E267" s="119"/>
      <c r="F267" s="119"/>
      <c r="G267" s="119"/>
      <c r="H267" s="119"/>
      <c r="I267" s="119"/>
    </row>
    <row r="268" spans="3:9" ht="12.75">
      <c r="C268" s="119"/>
      <c r="D268" s="119"/>
      <c r="E268" s="119"/>
      <c r="F268" s="119"/>
      <c r="G268" s="119"/>
      <c r="H268" s="119"/>
      <c r="I268" s="119"/>
    </row>
    <row r="269" spans="3:9" ht="12.75">
      <c r="C269" s="119"/>
      <c r="D269" s="119"/>
      <c r="E269" s="119"/>
      <c r="F269" s="119"/>
      <c r="G269" s="119"/>
      <c r="H269" s="119"/>
      <c r="I269" s="119"/>
    </row>
    <row r="270" spans="3:9" ht="12.75">
      <c r="C270" s="119"/>
      <c r="D270" s="119"/>
      <c r="E270" s="119"/>
      <c r="F270" s="119"/>
      <c r="G270" s="119"/>
      <c r="H270" s="119"/>
      <c r="I270" s="119"/>
    </row>
    <row r="271" spans="3:9" ht="12.75">
      <c r="C271" s="119"/>
      <c r="D271" s="119"/>
      <c r="E271" s="119"/>
      <c r="F271" s="119"/>
      <c r="G271" s="119"/>
      <c r="H271" s="119"/>
      <c r="I271" s="119"/>
    </row>
    <row r="272" spans="3:9" ht="12.75">
      <c r="C272" s="119"/>
      <c r="D272" s="119"/>
      <c r="E272" s="119"/>
      <c r="F272" s="119"/>
      <c r="G272" s="119"/>
      <c r="H272" s="119"/>
      <c r="I272" s="119"/>
    </row>
    <row r="273" spans="3:9" ht="12.75">
      <c r="C273" s="119"/>
      <c r="D273" s="119"/>
      <c r="E273" s="119"/>
      <c r="F273" s="119"/>
      <c r="G273" s="119"/>
      <c r="H273" s="119"/>
      <c r="I273" s="119"/>
    </row>
    <row r="274" spans="3:9" ht="12.75">
      <c r="C274" s="119"/>
      <c r="D274" s="119"/>
      <c r="E274" s="119"/>
      <c r="F274" s="119"/>
      <c r="G274" s="119"/>
      <c r="H274" s="119"/>
      <c r="I274" s="119"/>
    </row>
    <row r="275" spans="3:9" ht="12.75">
      <c r="C275" s="119"/>
      <c r="D275" s="119"/>
      <c r="E275" s="119"/>
      <c r="F275" s="119"/>
      <c r="G275" s="119"/>
      <c r="H275" s="119"/>
      <c r="I275" s="119"/>
    </row>
    <row r="276" spans="3:9" ht="12.75">
      <c r="C276" s="119"/>
      <c r="D276" s="119"/>
      <c r="E276" s="119"/>
      <c r="F276" s="119"/>
      <c r="G276" s="119"/>
      <c r="H276" s="119"/>
      <c r="I276" s="119"/>
    </row>
    <row r="277" spans="3:9" ht="12.75">
      <c r="C277" s="119"/>
      <c r="D277" s="119"/>
      <c r="E277" s="119"/>
      <c r="F277" s="119"/>
      <c r="G277" s="119"/>
      <c r="H277" s="119"/>
      <c r="I277" s="119"/>
    </row>
    <row r="278" spans="3:9" ht="12.75">
      <c r="C278" s="119"/>
      <c r="D278" s="119"/>
      <c r="E278" s="119"/>
      <c r="F278" s="119"/>
      <c r="G278" s="119"/>
      <c r="H278" s="119"/>
      <c r="I278" s="119"/>
    </row>
    <row r="279" spans="3:9" ht="12.75">
      <c r="C279" s="119"/>
      <c r="D279" s="119"/>
      <c r="E279" s="119"/>
      <c r="F279" s="119"/>
      <c r="G279" s="119"/>
      <c r="H279" s="119"/>
      <c r="I279" s="119"/>
    </row>
    <row r="280" spans="3:9" ht="12.75">
      <c r="C280" s="119"/>
      <c r="D280" s="119"/>
      <c r="E280" s="119"/>
      <c r="F280" s="119"/>
      <c r="G280" s="119"/>
      <c r="H280" s="119"/>
      <c r="I280" s="119"/>
    </row>
    <row r="281" spans="3:9" ht="12.75">
      <c r="C281" s="119"/>
      <c r="D281" s="119"/>
      <c r="E281" s="119"/>
      <c r="F281" s="119"/>
      <c r="G281" s="119"/>
      <c r="H281" s="119"/>
      <c r="I281" s="119"/>
    </row>
    <row r="282" spans="3:9" ht="12.75">
      <c r="C282" s="119"/>
      <c r="D282" s="119"/>
      <c r="E282" s="119"/>
      <c r="F282" s="119"/>
      <c r="G282" s="119"/>
      <c r="H282" s="119"/>
      <c r="I282" s="119"/>
    </row>
    <row r="283" spans="3:9" ht="12.75">
      <c r="C283" s="119"/>
      <c r="D283" s="119"/>
      <c r="E283" s="119"/>
      <c r="F283" s="119"/>
      <c r="G283" s="119"/>
      <c r="H283" s="119"/>
      <c r="I283" s="119"/>
    </row>
    <row r="284" spans="3:9" ht="12.75">
      <c r="C284" s="119"/>
      <c r="D284" s="119"/>
      <c r="E284" s="119"/>
      <c r="F284" s="119"/>
      <c r="G284" s="119"/>
      <c r="H284" s="119"/>
      <c r="I284" s="119"/>
    </row>
    <row r="285" spans="3:9" ht="12.75">
      <c r="C285" s="119"/>
      <c r="D285" s="119"/>
      <c r="E285" s="119"/>
      <c r="F285" s="119"/>
      <c r="G285" s="119"/>
      <c r="H285" s="119"/>
      <c r="I285" s="119"/>
    </row>
    <row r="286" spans="3:9" ht="12.75">
      <c r="C286" s="119"/>
      <c r="D286" s="119"/>
      <c r="E286" s="119"/>
      <c r="F286" s="119"/>
      <c r="G286" s="119"/>
      <c r="H286" s="119"/>
      <c r="I286" s="119"/>
    </row>
    <row r="287" spans="3:9" ht="12.75">
      <c r="C287" s="119"/>
      <c r="D287" s="119"/>
      <c r="E287" s="119"/>
      <c r="F287" s="119"/>
      <c r="G287" s="119"/>
      <c r="H287" s="119"/>
      <c r="I287" s="119"/>
    </row>
    <row r="288" spans="3:9" ht="12.75">
      <c r="C288" s="119"/>
      <c r="D288" s="119"/>
      <c r="E288" s="119"/>
      <c r="F288" s="119"/>
      <c r="G288" s="119"/>
      <c r="H288" s="119"/>
      <c r="I288" s="119"/>
    </row>
    <row r="289" spans="3:9" ht="12.75">
      <c r="C289" s="119"/>
      <c r="D289" s="119"/>
      <c r="E289" s="119"/>
      <c r="F289" s="119"/>
      <c r="G289" s="119"/>
      <c r="H289" s="119"/>
      <c r="I289" s="119"/>
    </row>
    <row r="290" spans="3:9" ht="12.75">
      <c r="C290" s="119"/>
      <c r="D290" s="119"/>
      <c r="E290" s="119"/>
      <c r="F290" s="119"/>
      <c r="G290" s="119"/>
      <c r="H290" s="119"/>
      <c r="I290" s="119"/>
    </row>
    <row r="291" spans="3:9" ht="12.75">
      <c r="C291" s="119"/>
      <c r="D291" s="119"/>
      <c r="E291" s="119"/>
      <c r="F291" s="119"/>
      <c r="G291" s="119"/>
      <c r="H291" s="119"/>
      <c r="I291" s="119"/>
    </row>
    <row r="292" spans="3:9" ht="12.75">
      <c r="C292" s="119"/>
      <c r="D292" s="119"/>
      <c r="E292" s="119"/>
      <c r="F292" s="119"/>
      <c r="G292" s="119"/>
      <c r="H292" s="119"/>
      <c r="I292" s="119"/>
    </row>
    <row r="293" spans="3:9" ht="12.75">
      <c r="C293" s="119"/>
      <c r="D293" s="119"/>
      <c r="E293" s="119"/>
      <c r="F293" s="119"/>
      <c r="G293" s="119"/>
      <c r="H293" s="119"/>
      <c r="I293" s="119"/>
    </row>
    <row r="294" spans="3:9" ht="12.75">
      <c r="C294" s="119"/>
      <c r="D294" s="119"/>
      <c r="E294" s="119"/>
      <c r="F294" s="119"/>
      <c r="G294" s="119"/>
      <c r="H294" s="119"/>
      <c r="I294" s="119"/>
    </row>
    <row r="295" spans="3:9" ht="12.75">
      <c r="C295" s="119"/>
      <c r="D295" s="119"/>
      <c r="E295" s="119"/>
      <c r="F295" s="119"/>
      <c r="G295" s="119"/>
      <c r="H295" s="119"/>
      <c r="I295" s="119"/>
    </row>
    <row r="296" spans="3:9" ht="12.75">
      <c r="C296" s="119"/>
      <c r="D296" s="119"/>
      <c r="E296" s="119"/>
      <c r="F296" s="119"/>
      <c r="G296" s="119"/>
      <c r="H296" s="119"/>
      <c r="I296" s="119"/>
    </row>
    <row r="297" spans="3:9" ht="12.75">
      <c r="C297" s="119"/>
      <c r="D297" s="119"/>
      <c r="E297" s="119"/>
      <c r="F297" s="119"/>
      <c r="G297" s="119"/>
      <c r="H297" s="119"/>
      <c r="I297" s="119"/>
    </row>
    <row r="298" spans="3:9" ht="12.75">
      <c r="C298" s="119"/>
      <c r="D298" s="119"/>
      <c r="E298" s="119"/>
      <c r="F298" s="119"/>
      <c r="G298" s="119"/>
      <c r="H298" s="119"/>
      <c r="I298" s="119"/>
    </row>
    <row r="299" spans="3:9" ht="12.75">
      <c r="C299" s="119"/>
      <c r="D299" s="119"/>
      <c r="E299" s="119"/>
      <c r="F299" s="119"/>
      <c r="G299" s="119"/>
      <c r="H299" s="119"/>
      <c r="I299" s="119"/>
    </row>
    <row r="300" spans="3:9" ht="12.75">
      <c r="C300" s="119"/>
      <c r="D300" s="119"/>
      <c r="E300" s="119"/>
      <c r="F300" s="119"/>
      <c r="G300" s="119"/>
      <c r="H300" s="119"/>
      <c r="I300" s="119"/>
    </row>
    <row r="301" spans="3:9" ht="12.75">
      <c r="C301" s="119"/>
      <c r="D301" s="119"/>
      <c r="E301" s="119"/>
      <c r="F301" s="119"/>
      <c r="G301" s="119"/>
      <c r="H301" s="119"/>
      <c r="I301" s="119"/>
    </row>
    <row r="302" spans="3:9" ht="12.75">
      <c r="C302" s="119"/>
      <c r="D302" s="119"/>
      <c r="E302" s="119"/>
      <c r="F302" s="119"/>
      <c r="G302" s="119"/>
      <c r="H302" s="119"/>
      <c r="I302" s="119"/>
    </row>
    <row r="303" spans="3:9" ht="12.75">
      <c r="C303" s="119"/>
      <c r="D303" s="119"/>
      <c r="E303" s="119"/>
      <c r="F303" s="119"/>
      <c r="G303" s="119"/>
      <c r="H303" s="119"/>
      <c r="I303" s="119"/>
    </row>
    <row r="304" spans="3:9" ht="12.75">
      <c r="C304" s="119"/>
      <c r="D304" s="119"/>
      <c r="E304" s="119"/>
      <c r="F304" s="119"/>
      <c r="G304" s="119"/>
      <c r="H304" s="119"/>
      <c r="I304" s="119"/>
    </row>
    <row r="305" spans="3:9" ht="12.75">
      <c r="C305" s="119"/>
      <c r="D305" s="119"/>
      <c r="E305" s="119"/>
      <c r="F305" s="119"/>
      <c r="G305" s="119"/>
      <c r="H305" s="119"/>
      <c r="I305" s="119"/>
    </row>
    <row r="306" spans="3:9" ht="12.75">
      <c r="C306" s="119"/>
      <c r="D306" s="119"/>
      <c r="E306" s="119"/>
      <c r="F306" s="119"/>
      <c r="G306" s="119"/>
      <c r="H306" s="119"/>
      <c r="I306" s="119"/>
    </row>
    <row r="307" spans="3:9" ht="12.75">
      <c r="C307" s="119"/>
      <c r="D307" s="119"/>
      <c r="E307" s="119"/>
      <c r="F307" s="119"/>
      <c r="G307" s="119"/>
      <c r="H307" s="119"/>
      <c r="I307" s="119"/>
    </row>
    <row r="308" spans="3:9" ht="12.75">
      <c r="C308" s="119"/>
      <c r="D308" s="119"/>
      <c r="E308" s="119"/>
      <c r="F308" s="119"/>
      <c r="G308" s="119"/>
      <c r="H308" s="119"/>
      <c r="I308" s="119"/>
    </row>
    <row r="309" spans="3:9" ht="12.75">
      <c r="C309" s="119"/>
      <c r="D309" s="119"/>
      <c r="E309" s="119"/>
      <c r="F309" s="119"/>
      <c r="G309" s="119"/>
      <c r="H309" s="119"/>
      <c r="I309" s="119"/>
    </row>
    <row r="310" spans="3:9" ht="12.75">
      <c r="C310" s="119"/>
      <c r="D310" s="119"/>
      <c r="E310" s="119"/>
      <c r="F310" s="119"/>
      <c r="G310" s="119"/>
      <c r="H310" s="119"/>
      <c r="I310" s="119"/>
    </row>
    <row r="311" spans="3:9" ht="12.75">
      <c r="C311" s="119"/>
      <c r="D311" s="119"/>
      <c r="E311" s="119"/>
      <c r="F311" s="119"/>
      <c r="G311" s="119"/>
      <c r="H311" s="119"/>
      <c r="I311" s="119"/>
    </row>
    <row r="312" spans="3:9" ht="12.75">
      <c r="C312" s="119"/>
      <c r="D312" s="119"/>
      <c r="E312" s="119"/>
      <c r="F312" s="119"/>
      <c r="G312" s="119"/>
      <c r="H312" s="119"/>
      <c r="I312" s="119"/>
    </row>
    <row r="313" spans="3:9" ht="12.75">
      <c r="C313" s="119"/>
      <c r="D313" s="119"/>
      <c r="E313" s="119"/>
      <c r="F313" s="119"/>
      <c r="G313" s="119"/>
      <c r="H313" s="119"/>
      <c r="I313" s="119"/>
    </row>
    <row r="314" spans="3:9" ht="12.75">
      <c r="C314" s="119"/>
      <c r="D314" s="119"/>
      <c r="E314" s="119"/>
      <c r="F314" s="119"/>
      <c r="G314" s="119"/>
      <c r="H314" s="119"/>
      <c r="I314" s="119"/>
    </row>
    <row r="315" spans="3:9" ht="12.75">
      <c r="C315" s="119"/>
      <c r="D315" s="119"/>
      <c r="E315" s="119"/>
      <c r="F315" s="119"/>
      <c r="G315" s="119"/>
      <c r="H315" s="119"/>
      <c r="I315" s="119"/>
    </row>
    <row r="316" spans="3:9" ht="12.75">
      <c r="C316" s="119"/>
      <c r="D316" s="119"/>
      <c r="E316" s="119"/>
      <c r="F316" s="119"/>
      <c r="G316" s="119"/>
      <c r="H316" s="119"/>
      <c r="I316" s="119"/>
    </row>
    <row r="317" spans="3:9" ht="12.75">
      <c r="C317" s="119"/>
      <c r="D317" s="119"/>
      <c r="E317" s="119"/>
      <c r="F317" s="119"/>
      <c r="G317" s="119"/>
      <c r="H317" s="119"/>
      <c r="I317" s="119"/>
    </row>
    <row r="318" spans="3:9" ht="12.75">
      <c r="C318" s="119"/>
      <c r="D318" s="119"/>
      <c r="E318" s="119"/>
      <c r="F318" s="119"/>
      <c r="G318" s="119"/>
      <c r="H318" s="119"/>
      <c r="I318" s="119"/>
    </row>
    <row r="319" spans="3:9" ht="12.75">
      <c r="C319" s="119"/>
      <c r="D319" s="119"/>
      <c r="E319" s="119"/>
      <c r="F319" s="119"/>
      <c r="G319" s="119"/>
      <c r="H319" s="119"/>
      <c r="I319" s="119"/>
    </row>
    <row r="320" spans="3:9" ht="12.75">
      <c r="C320" s="119"/>
      <c r="D320" s="119"/>
      <c r="E320" s="119"/>
      <c r="F320" s="119"/>
      <c r="G320" s="119"/>
      <c r="H320" s="119"/>
      <c r="I320" s="119"/>
    </row>
    <row r="321" spans="3:9" ht="12.75">
      <c r="C321" s="119"/>
      <c r="D321" s="119"/>
      <c r="E321" s="119"/>
      <c r="F321" s="119"/>
      <c r="G321" s="119"/>
      <c r="H321" s="119"/>
      <c r="I321" s="119"/>
    </row>
    <row r="322" spans="3:9" ht="12.75">
      <c r="C322" s="119"/>
      <c r="D322" s="119"/>
      <c r="E322" s="119"/>
      <c r="F322" s="119"/>
      <c r="G322" s="119"/>
      <c r="H322" s="119"/>
      <c r="I322" s="119"/>
    </row>
    <row r="323" spans="3:9" ht="12.75">
      <c r="C323" s="119"/>
      <c r="D323" s="119"/>
      <c r="E323" s="119"/>
      <c r="F323" s="119"/>
      <c r="G323" s="119"/>
      <c r="H323" s="119"/>
      <c r="I323" s="119"/>
    </row>
    <row r="324" spans="3:9" ht="12.75">
      <c r="C324" s="119"/>
      <c r="D324" s="119"/>
      <c r="E324" s="119"/>
      <c r="F324" s="119"/>
      <c r="G324" s="119"/>
      <c r="H324" s="119"/>
      <c r="I324" s="119"/>
    </row>
    <row r="325" spans="3:9" ht="12.75">
      <c r="C325" s="119"/>
      <c r="D325" s="119"/>
      <c r="E325" s="119"/>
      <c r="F325" s="119"/>
      <c r="G325" s="119"/>
      <c r="H325" s="119"/>
      <c r="I325" s="119"/>
    </row>
    <row r="326" spans="3:9" ht="12.75">
      <c r="C326" s="119"/>
      <c r="D326" s="119"/>
      <c r="E326" s="119"/>
      <c r="F326" s="119"/>
      <c r="G326" s="119"/>
      <c r="H326" s="119"/>
      <c r="I326" s="119"/>
    </row>
    <row r="327" spans="3:9" ht="12.75">
      <c r="C327" s="119"/>
      <c r="D327" s="119"/>
      <c r="E327" s="119"/>
      <c r="F327" s="119"/>
      <c r="G327" s="119"/>
      <c r="H327" s="119"/>
      <c r="I327" s="119"/>
    </row>
    <row r="328" spans="3:9" ht="12.75">
      <c r="C328" s="119"/>
      <c r="D328" s="119"/>
      <c r="E328" s="119"/>
      <c r="F328" s="119"/>
      <c r="G328" s="119"/>
      <c r="H328" s="119"/>
      <c r="I328" s="119"/>
    </row>
    <row r="329" spans="3:9" ht="12.75">
      <c r="C329" s="119"/>
      <c r="D329" s="119"/>
      <c r="E329" s="119"/>
      <c r="F329" s="119"/>
      <c r="G329" s="119"/>
      <c r="H329" s="119"/>
      <c r="I329" s="119"/>
    </row>
    <row r="330" spans="3:9" ht="12.75">
      <c r="C330" s="119"/>
      <c r="D330" s="119"/>
      <c r="E330" s="119"/>
      <c r="F330" s="119"/>
      <c r="G330" s="119"/>
      <c r="H330" s="119"/>
      <c r="I330" s="119"/>
    </row>
    <row r="331" spans="3:9" ht="12.75">
      <c r="C331" s="119"/>
      <c r="D331" s="119"/>
      <c r="E331" s="119"/>
      <c r="F331" s="119"/>
      <c r="G331" s="119"/>
      <c r="H331" s="119"/>
      <c r="I331" s="119"/>
    </row>
    <row r="332" spans="3:9" ht="12.75">
      <c r="C332" s="119"/>
      <c r="D332" s="119"/>
      <c r="E332" s="119"/>
      <c r="F332" s="119"/>
      <c r="G332" s="119"/>
      <c r="H332" s="119"/>
      <c r="I332" s="119"/>
    </row>
    <row r="333" spans="3:9" ht="12.75">
      <c r="C333" s="119"/>
      <c r="D333" s="119"/>
      <c r="E333" s="119"/>
      <c r="F333" s="119"/>
      <c r="G333" s="119"/>
      <c r="H333" s="119"/>
      <c r="I333" s="119"/>
    </row>
    <row r="334" spans="3:9" ht="12.75">
      <c r="C334" s="119"/>
      <c r="D334" s="119"/>
      <c r="E334" s="119"/>
      <c r="F334" s="119"/>
      <c r="G334" s="119"/>
      <c r="H334" s="119"/>
      <c r="I334" s="119"/>
    </row>
    <row r="335" spans="3:9" ht="12.75">
      <c r="C335" s="119"/>
      <c r="D335" s="119"/>
      <c r="E335" s="119"/>
      <c r="F335" s="119"/>
      <c r="G335" s="119"/>
      <c r="H335" s="119"/>
      <c r="I335" s="119"/>
    </row>
    <row r="336" spans="3:9" ht="12.75">
      <c r="C336" s="119"/>
      <c r="D336" s="119"/>
      <c r="E336" s="119"/>
      <c r="F336" s="119"/>
      <c r="G336" s="119"/>
      <c r="H336" s="119"/>
      <c r="I336" s="119"/>
    </row>
    <row r="337" spans="3:9" ht="12.75">
      <c r="C337" s="119"/>
      <c r="D337" s="119"/>
      <c r="E337" s="119"/>
      <c r="F337" s="119"/>
      <c r="G337" s="119"/>
      <c r="H337" s="119"/>
      <c r="I337" s="119"/>
    </row>
    <row r="338" spans="3:9" ht="12.75">
      <c r="C338" s="119"/>
      <c r="D338" s="119"/>
      <c r="E338" s="119"/>
      <c r="F338" s="119"/>
      <c r="G338" s="119"/>
      <c r="H338" s="119"/>
      <c r="I338" s="119"/>
    </row>
    <row r="339" spans="3:9" ht="12.75">
      <c r="C339" s="119"/>
      <c r="D339" s="119"/>
      <c r="E339" s="119"/>
      <c r="F339" s="119"/>
      <c r="G339" s="119"/>
      <c r="H339" s="119"/>
      <c r="I339" s="119"/>
    </row>
    <row r="340" spans="3:9" ht="12.75">
      <c r="C340" s="119"/>
      <c r="D340" s="119"/>
      <c r="E340" s="119"/>
      <c r="F340" s="119"/>
      <c r="G340" s="119"/>
      <c r="H340" s="119"/>
      <c r="I340" s="119"/>
    </row>
    <row r="341" spans="3:9" ht="12.75">
      <c r="C341" s="119"/>
      <c r="D341" s="119"/>
      <c r="E341" s="119"/>
      <c r="F341" s="119"/>
      <c r="G341" s="119"/>
      <c r="H341" s="119"/>
      <c r="I341" s="119"/>
    </row>
    <row r="342" spans="3:9" ht="12.75">
      <c r="C342" s="119"/>
      <c r="D342" s="119"/>
      <c r="E342" s="119"/>
      <c r="F342" s="119"/>
      <c r="G342" s="119"/>
      <c r="H342" s="119"/>
      <c r="I342" s="119"/>
    </row>
    <row r="343" spans="3:9" ht="12.75">
      <c r="C343" s="119"/>
      <c r="D343" s="119"/>
      <c r="E343" s="119"/>
      <c r="F343" s="119"/>
      <c r="G343" s="119"/>
      <c r="H343" s="119"/>
      <c r="I343" s="119"/>
    </row>
    <row r="344" spans="3:9" ht="12.75">
      <c r="C344" s="119"/>
      <c r="D344" s="119"/>
      <c r="E344" s="119"/>
      <c r="F344" s="119"/>
      <c r="G344" s="119"/>
      <c r="H344" s="119"/>
      <c r="I344" s="119"/>
    </row>
    <row r="345" spans="3:9" ht="12.75">
      <c r="C345" s="119"/>
      <c r="D345" s="119"/>
      <c r="E345" s="119"/>
      <c r="F345" s="119"/>
      <c r="G345" s="119"/>
      <c r="H345" s="119"/>
      <c r="I345" s="119"/>
    </row>
    <row r="346" spans="3:9" ht="12.75">
      <c r="C346" s="119"/>
      <c r="D346" s="119"/>
      <c r="E346" s="119"/>
      <c r="F346" s="119"/>
      <c r="G346" s="119"/>
      <c r="H346" s="119"/>
      <c r="I346" s="119"/>
    </row>
    <row r="347" spans="3:9" ht="12.75">
      <c r="C347" s="119"/>
      <c r="D347" s="119"/>
      <c r="E347" s="119"/>
      <c r="F347" s="119"/>
      <c r="G347" s="119"/>
      <c r="H347" s="119"/>
      <c r="I347" s="119"/>
    </row>
    <row r="348" spans="3:9" ht="12.75">
      <c r="C348" s="119"/>
      <c r="D348" s="119"/>
      <c r="E348" s="119"/>
      <c r="F348" s="119"/>
      <c r="G348" s="119"/>
      <c r="H348" s="119"/>
      <c r="I348" s="119"/>
    </row>
    <row r="349" spans="3:9" ht="12.75">
      <c r="C349" s="119"/>
      <c r="D349" s="119"/>
      <c r="E349" s="119"/>
      <c r="F349" s="119"/>
      <c r="G349" s="119"/>
      <c r="H349" s="119"/>
      <c r="I349" s="119"/>
    </row>
    <row r="350" spans="3:9" ht="12.75">
      <c r="C350" s="119"/>
      <c r="D350" s="119"/>
      <c r="E350" s="119"/>
      <c r="F350" s="119"/>
      <c r="G350" s="119"/>
      <c r="H350" s="119"/>
      <c r="I350" s="119"/>
    </row>
  </sheetData>
  <mergeCells count="89">
    <mergeCell ref="C175:L175"/>
    <mergeCell ref="C179:L179"/>
    <mergeCell ref="C180:L180"/>
    <mergeCell ref="C210:O210"/>
    <mergeCell ref="F170:L170"/>
    <mergeCell ref="C185:L185"/>
    <mergeCell ref="C186:L186"/>
    <mergeCell ref="C187:L187"/>
    <mergeCell ref="C173:L173"/>
    <mergeCell ref="C183:L183"/>
    <mergeCell ref="C182:K182"/>
    <mergeCell ref="C184:L184"/>
    <mergeCell ref="C178:L178"/>
    <mergeCell ref="C174:L174"/>
    <mergeCell ref="C177:L177"/>
    <mergeCell ref="C176:L176"/>
    <mergeCell ref="E154:F155"/>
    <mergeCell ref="C124:D124"/>
    <mergeCell ref="E124:F124"/>
    <mergeCell ref="C128:D128"/>
    <mergeCell ref="C129:D129"/>
    <mergeCell ref="C130:D130"/>
    <mergeCell ref="C131:D131"/>
    <mergeCell ref="C135:D135"/>
    <mergeCell ref="E135:F135"/>
    <mergeCell ref="C139:D139"/>
    <mergeCell ref="C154:C155"/>
    <mergeCell ref="C140:D140"/>
    <mergeCell ref="C147:K147"/>
    <mergeCell ref="C148:K148"/>
    <mergeCell ref="C172:K172"/>
    <mergeCell ref="C2:K2"/>
    <mergeCell ref="C68:F68"/>
    <mergeCell ref="C91:D91"/>
    <mergeCell ref="E91:F91"/>
    <mergeCell ref="C95:D95"/>
    <mergeCell ref="G20:I20"/>
    <mergeCell ref="E76:K76"/>
    <mergeCell ref="C36:K36"/>
    <mergeCell ref="E56:F56"/>
    <mergeCell ref="D11:F11"/>
    <mergeCell ref="D12:F12"/>
    <mergeCell ref="D13:F13"/>
    <mergeCell ref="D14:F14"/>
    <mergeCell ref="D15:F15"/>
    <mergeCell ref="D154:D155"/>
    <mergeCell ref="D16:E16"/>
    <mergeCell ref="C74:D74"/>
    <mergeCell ref="C75:D75"/>
    <mergeCell ref="C76:D76"/>
    <mergeCell ref="E70:K70"/>
    <mergeCell ref="E71:K71"/>
    <mergeCell ref="E74:K74"/>
    <mergeCell ref="E72:K72"/>
    <mergeCell ref="E73:K73"/>
    <mergeCell ref="D19:F19"/>
    <mergeCell ref="D39:F39"/>
    <mergeCell ref="D40:F40"/>
    <mergeCell ref="D17:F17"/>
    <mergeCell ref="E57:F57"/>
    <mergeCell ref="E75:K75"/>
    <mergeCell ref="D18:F18"/>
    <mergeCell ref="D42:I42"/>
    <mergeCell ref="C141:D141"/>
    <mergeCell ref="C142:D142"/>
    <mergeCell ref="C47:K47"/>
    <mergeCell ref="C67:K67"/>
    <mergeCell ref="C73:D73"/>
    <mergeCell ref="C118:D118"/>
    <mergeCell ref="C119:D119"/>
    <mergeCell ref="C120:D120"/>
    <mergeCell ref="E102:F102"/>
    <mergeCell ref="C102:D102"/>
    <mergeCell ref="C117:D117"/>
    <mergeCell ref="C84:D84"/>
    <mergeCell ref="C85:D85"/>
    <mergeCell ref="E80:F80"/>
    <mergeCell ref="C80:D80"/>
    <mergeCell ref="C113:D113"/>
    <mergeCell ref="E113:F113"/>
    <mergeCell ref="C106:D106"/>
    <mergeCell ref="C107:D107"/>
    <mergeCell ref="C97:D97"/>
    <mergeCell ref="C98:D98"/>
    <mergeCell ref="C86:D86"/>
    <mergeCell ref="C87:D87"/>
    <mergeCell ref="C96:D96"/>
    <mergeCell ref="C108:D108"/>
    <mergeCell ref="C109:D109"/>
  </mergeCells>
  <dataValidations count="4">
    <dataValidation type="list" allowBlank="1" showInputMessage="1" showErrorMessage="1" sqref="D53 F165:F169 F150:F151 D51">
      <formula1>$D$212:$D$213</formula1>
    </dataValidation>
    <dataValidation type="list" allowBlank="1" showInputMessage="1" showErrorMessage="1" sqref="D156:D161 I134 I112 D57:D62 I79 I90 I101 I123">
      <formula1>$C$212:$C$227</formula1>
    </dataValidation>
    <dataValidation type="list" allowBlank="1" showInputMessage="1" showErrorMessage="1" sqref="C156:C161 E123 E101 C57:C62 E79 E90 E112 E134">
      <formula1>$G$21:$G$27</formula1>
    </dataValidation>
    <dataValidation type="list" allowBlank="1" showInputMessage="1" showErrorMessage="1" sqref="G39:G40">
      <formula1>$D$220:$D$221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workbookViewId="0" topLeftCell="C1">
      <selection activeCell="H17" sqref="H17:L1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7.4">
      <c r="A1" s="407" t="s">
        <v>49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1"/>
    </row>
    <row r="2" spans="1:15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"/>
      <c r="O2" s="1"/>
    </row>
    <row r="3" spans="1:15" ht="18" customHeight="1" thickBot="1" thickTop="1">
      <c r="A3" s="406" t="s">
        <v>31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1"/>
    </row>
    <row r="4" spans="1:15" ht="3" customHeight="1" thickBot="1" thickTop="1">
      <c r="A4" s="384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1"/>
    </row>
    <row r="5" spans="1:14" ht="13.8">
      <c r="A5" s="387" t="s">
        <v>7</v>
      </c>
      <c r="B5" s="388"/>
      <c r="C5" s="388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2"/>
    </row>
    <row r="6" spans="1:15" ht="13.8">
      <c r="A6" s="410" t="s">
        <v>0</v>
      </c>
      <c r="B6" s="411"/>
      <c r="C6" s="411"/>
      <c r="D6" s="397" t="str">
        <f>IF('2a.  Simple Form Data Entry'!G11="","   ",'2a.  Simple Form Data Entry'!G11)</f>
        <v>North District Multi Service Center Neighborcare Lease</v>
      </c>
      <c r="E6" s="397"/>
      <c r="F6" s="397"/>
      <c r="G6" s="397"/>
      <c r="H6" s="397"/>
      <c r="I6" s="397"/>
      <c r="J6" s="397"/>
      <c r="K6" s="409" t="s">
        <v>16</v>
      </c>
      <c r="L6" s="409"/>
      <c r="M6" s="74" t="str">
        <f>IF('2a.  Simple Form Data Entry'!G17="","   ",'2a.  Simple Form Data Entry'!G17)</f>
        <v>50 years</v>
      </c>
      <c r="N6" s="73" t="s">
        <v>17</v>
      </c>
      <c r="O6" s="11"/>
    </row>
    <row r="7" spans="1:15" ht="13.8">
      <c r="A7" s="412" t="s">
        <v>1</v>
      </c>
      <c r="B7" s="413"/>
      <c r="C7" s="413"/>
      <c r="D7" s="386" t="str">
        <f>IF('2a.  Simple Form Data Entry'!G12="","   ",'2a.  Simple Form Data Entry'!G12)</f>
        <v>Facilities Management Division GG CIP and  Deparment of Public Health</v>
      </c>
      <c r="E7" s="386"/>
      <c r="F7" s="386"/>
      <c r="G7" s="386"/>
      <c r="H7" s="386"/>
      <c r="I7" s="386"/>
      <c r="J7" s="386"/>
      <c r="K7" s="111" t="s">
        <v>27</v>
      </c>
      <c r="L7" s="111"/>
      <c r="M7" s="75" t="str">
        <f>'2a.  Simple Form Data Entry'!G18</f>
        <v>NA</v>
      </c>
      <c r="N7" s="54"/>
      <c r="O7" s="11"/>
    </row>
    <row r="8" spans="1:15" ht="13.5" customHeight="1">
      <c r="A8" s="412" t="s">
        <v>10</v>
      </c>
      <c r="B8" s="413"/>
      <c r="C8" s="413"/>
      <c r="D8" s="386" t="str">
        <f>IF('2a.  Simple Form Data Entry'!G13="","   ",'2a.  Simple Form Data Entry'!G13)</f>
        <v>Ground Lease, Development Agreement and Tenant Lease</v>
      </c>
      <c r="E8" s="386"/>
      <c r="F8" s="386"/>
      <c r="G8" s="386"/>
      <c r="H8" s="386"/>
      <c r="I8" s="386"/>
      <c r="J8" s="386"/>
      <c r="K8" s="76"/>
      <c r="L8" s="76"/>
      <c r="M8" s="77"/>
      <c r="N8" s="78"/>
      <c r="O8" s="11"/>
    </row>
    <row r="9" spans="1:15" ht="14.4">
      <c r="A9" s="412" t="s">
        <v>9</v>
      </c>
      <c r="B9" s="413"/>
      <c r="C9" s="413"/>
      <c r="D9" s="386" t="str">
        <f>IF('2a.  Simple Form Data Entry'!G14="","   ",'2a.  Simple Form Data Entry'!G14)</f>
        <v>Standalone Ordinance</v>
      </c>
      <c r="E9" s="386"/>
      <c r="F9" s="386"/>
      <c r="G9" s="386"/>
      <c r="H9" s="386"/>
      <c r="I9" s="386"/>
      <c r="J9" s="386"/>
      <c r="K9" s="112"/>
      <c r="L9" s="112"/>
      <c r="M9" s="55"/>
      <c r="N9" s="56"/>
      <c r="O9" s="11"/>
    </row>
    <row r="10" spans="1:15" ht="13.8">
      <c r="A10" s="414" t="s">
        <v>2</v>
      </c>
      <c r="B10" s="415"/>
      <c r="C10" s="415"/>
      <c r="D10" s="386" t="str">
        <f>IF('2a.  Simple Form Data Entry'!G15="","   ",'2a.  Simple Form Data Entry'!G15)</f>
        <v>Hanh Mai and Robert Stier</v>
      </c>
      <c r="E10" s="386"/>
      <c r="F10" s="386"/>
      <c r="G10" s="386"/>
      <c r="H10" s="386"/>
      <c r="I10" s="386"/>
      <c r="J10" s="386"/>
      <c r="K10" s="112" t="s">
        <v>8</v>
      </c>
      <c r="L10" s="203"/>
      <c r="M10" s="398" t="str">
        <f>IF('2a.  Simple Form Data Entry'!G16="","  ",'2a.  Simple Form Data Entry'!G16)</f>
        <v>06/05/14</v>
      </c>
      <c r="N10" s="399"/>
      <c r="O10" s="11"/>
    </row>
    <row r="11" spans="1:15" ht="14.4" thickBot="1">
      <c r="A11" s="389" t="s">
        <v>3</v>
      </c>
      <c r="B11" s="390"/>
      <c r="C11" s="390"/>
      <c r="D11" s="402"/>
      <c r="E11" s="402"/>
      <c r="F11" s="402"/>
      <c r="G11" s="402"/>
      <c r="H11" s="402"/>
      <c r="I11" s="402"/>
      <c r="J11" s="402"/>
      <c r="K11" s="113" t="s">
        <v>13</v>
      </c>
      <c r="L11" s="202"/>
      <c r="M11" s="400"/>
      <c r="N11" s="401"/>
      <c r="O11" s="11"/>
    </row>
    <row r="12" spans="1:15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O12" s="11"/>
    </row>
    <row r="13" spans="1:15" ht="18.75" customHeight="1" thickBot="1" thickTop="1">
      <c r="A13" s="406" t="s">
        <v>14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11"/>
    </row>
    <row r="14" spans="1:15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O14" s="11"/>
    </row>
    <row r="15" spans="1:15" ht="16.5" customHeight="1" thickBot="1" thickTop="1">
      <c r="A15" s="393" t="s">
        <v>32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11"/>
    </row>
    <row r="16" spans="1:15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O16" s="11"/>
    </row>
    <row r="17" spans="1:15" ht="21" customHeight="1" thickBot="1">
      <c r="A17" s="403" t="s">
        <v>119</v>
      </c>
      <c r="B17" s="403"/>
      <c r="C17" s="403"/>
      <c r="D17" s="403"/>
      <c r="E17" s="394">
        <v>1214573</v>
      </c>
      <c r="F17" s="395"/>
      <c r="G17" s="396"/>
      <c r="H17" s="404" t="s">
        <v>120</v>
      </c>
      <c r="I17" s="404"/>
      <c r="J17" s="404"/>
      <c r="K17" s="404"/>
      <c r="L17" s="405"/>
      <c r="M17" s="394">
        <v>51531</v>
      </c>
      <c r="N17" s="396"/>
      <c r="O17" s="11"/>
    </row>
    <row r="18" spans="1:15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O18" s="11"/>
    </row>
    <row r="19" spans="1:15" ht="15.75" customHeight="1" thickBot="1" thickTop="1">
      <c r="A19" s="393" t="s">
        <v>33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11"/>
    </row>
    <row r="20" spans="1:15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O20" s="11"/>
    </row>
    <row r="21" spans="1:15" ht="14.4">
      <c r="A21" s="37" t="s">
        <v>134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O21" s="11"/>
    </row>
    <row r="22" spans="1:15" ht="3" customHeight="1">
      <c r="A22" s="51"/>
      <c r="B22" s="44"/>
      <c r="C22" s="44"/>
      <c r="D22" s="44"/>
      <c r="E22" s="44"/>
      <c r="F22" s="199"/>
      <c r="G22" s="44"/>
      <c r="H22" s="44"/>
      <c r="I22" s="199"/>
      <c r="J22" s="44"/>
      <c r="K22" s="44"/>
      <c r="L22" s="44"/>
      <c r="M22" s="44"/>
      <c r="N22" s="44"/>
      <c r="O22" s="11"/>
    </row>
    <row r="23" spans="1:15" ht="16.8" thickBot="1">
      <c r="A23" s="10" t="s">
        <v>123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O23" s="11"/>
    </row>
    <row r="24" spans="1:15" ht="44.4" thickBot="1">
      <c r="A24" s="101" t="s">
        <v>18</v>
      </c>
      <c r="B24" s="102"/>
      <c r="C24" s="103"/>
      <c r="D24" s="104" t="s">
        <v>28</v>
      </c>
      <c r="E24" s="104" t="s">
        <v>29</v>
      </c>
      <c r="F24" s="104" t="s">
        <v>105</v>
      </c>
      <c r="G24" s="114" t="s">
        <v>11</v>
      </c>
      <c r="H24" s="104" t="s">
        <v>54</v>
      </c>
      <c r="I24" s="104" t="str">
        <f>'2a.  Simple Form Data Entry'!L56</f>
        <v>Sum of Revenues Prior to 2014</v>
      </c>
      <c r="J24" s="104">
        <f>'2a.  Simple Form Data Entry'!G19</f>
        <v>2014</v>
      </c>
      <c r="K24" s="105">
        <f>J24+1</f>
        <v>2015</v>
      </c>
      <c r="L24" s="105">
        <f>K24+1</f>
        <v>2016</v>
      </c>
      <c r="M24" s="105">
        <f>L24+1</f>
        <v>2017</v>
      </c>
      <c r="N24" s="106" t="s">
        <v>118</v>
      </c>
      <c r="O24" s="11"/>
    </row>
    <row r="25" spans="1:15" ht="13.8">
      <c r="A25" s="97" t="str">
        <f>IF('2a.  Simple Form Data Entry'!C57="","   ",'2a.  Simple Form Data Entry'!C57)</f>
        <v>Building Repair &amp; Replacement CIP Fund</v>
      </c>
      <c r="B25" s="84"/>
      <c r="C25" s="84"/>
      <c r="D25" s="188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CIP</v>
      </c>
      <c r="E25" s="98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CIP</v>
      </c>
      <c r="F25" s="188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3951</v>
      </c>
      <c r="G25" s="99">
        <v>1121929</v>
      </c>
      <c r="H25" s="216" t="s">
        <v>173</v>
      </c>
      <c r="I25" s="86">
        <f>'2a.  Simple Form Data Entry'!L57</f>
        <v>0</v>
      </c>
      <c r="J25" s="86">
        <f>'2a.  Simple Form Data Entry'!G57+1</f>
        <v>2388701</v>
      </c>
      <c r="K25" s="86">
        <f>'2a.  Simple Form Data Entry'!H57</f>
        <v>0</v>
      </c>
      <c r="L25" s="86">
        <f>'2a.  Simple Form Data Entry'!I57</f>
        <v>0</v>
      </c>
      <c r="M25" s="86">
        <f>'2a.  Simple Form Data Entry'!J57</f>
        <v>0</v>
      </c>
      <c r="N25" s="100">
        <f>'2a.  Simple Form Data Entry'!K57</f>
        <v>0</v>
      </c>
      <c r="O25" s="11"/>
    </row>
    <row r="26" spans="1:15" ht="13.8">
      <c r="A26" s="93" t="str">
        <f>IF('2a.  Simple Form Data Entry'!C58="","   ",'2a.  Simple Form Data Entry'!C58)</f>
        <v xml:space="preserve">   </v>
      </c>
      <c r="B26" s="79"/>
      <c r="C26" s="79"/>
      <c r="D26" s="188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98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88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9" t="str">
        <f>IF(A26="","   ",'2a.  Simple Form Data Entry'!D58)</f>
        <v xml:space="preserve"> </v>
      </c>
      <c r="H26" s="80" t="str">
        <f>IF('2a.  Simple Form Data Entry'!E58="","   ",'2a.  Simple Form Data Entry'!E58)</f>
        <v xml:space="preserve">   </v>
      </c>
      <c r="I26" s="86">
        <f>'2a.  Simple Form Data Entry'!L58</f>
        <v>0</v>
      </c>
      <c r="J26" s="81">
        <f>'2a.  Simple Form Data Entry'!G58</f>
        <v>0</v>
      </c>
      <c r="K26" s="81">
        <f>'2a.  Simple Form Data Entry'!H58</f>
        <v>0</v>
      </c>
      <c r="L26" s="81">
        <f>'2a.  Simple Form Data Entry'!I58</f>
        <v>0</v>
      </c>
      <c r="M26" s="81">
        <f>'2a.  Simple Form Data Entry'!J58</f>
        <v>0</v>
      </c>
      <c r="N26" s="96">
        <f>'2a.  Simple Form Data Entry'!K58</f>
        <v>0</v>
      </c>
      <c r="O26" s="11"/>
    </row>
    <row r="27" spans="1:15" ht="13.8">
      <c r="A27" s="93" t="str">
        <f>IF('2a.  Simple Form Data Entry'!C59="","   ",'2a.  Simple Form Data Entry'!C59)</f>
        <v xml:space="preserve">   </v>
      </c>
      <c r="B27" s="94"/>
      <c r="C27" s="94"/>
      <c r="D27" s="188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98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88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9" t="str">
        <f>IF(A27="","   ",'2a.  Simple Form Data Entry'!D59)</f>
        <v xml:space="preserve"> </v>
      </c>
      <c r="H27" s="218" t="str">
        <f>IF('2a.  Simple Form Data Entry'!E59="","   ",'2a.  Simple Form Data Entry'!E59)</f>
        <v xml:space="preserve">   </v>
      </c>
      <c r="I27" s="86">
        <f>'2a.  Simple Form Data Entry'!L59</f>
        <v>0</v>
      </c>
      <c r="J27" s="81">
        <f>'2a.  Simple Form Data Entry'!G59</f>
        <v>0</v>
      </c>
      <c r="K27" s="81">
        <f>'2a.  Simple Form Data Entry'!H59</f>
        <v>0</v>
      </c>
      <c r="L27" s="81">
        <f>'2a.  Simple Form Data Entry'!I59</f>
        <v>0</v>
      </c>
      <c r="M27" s="81">
        <f>'2a.  Simple Form Data Entry'!J59</f>
        <v>0</v>
      </c>
      <c r="N27" s="96">
        <f>'2a.  Simple Form Data Entry'!K59</f>
        <v>0</v>
      </c>
      <c r="O27" s="11"/>
    </row>
    <row r="28" spans="1:15" ht="13.8" hidden="1">
      <c r="A28" s="93" t="str">
        <f>IF('2a.  Simple Form Data Entry'!C60="","   ",'2a.  Simple Form Data Entry'!C60)</f>
        <v xml:space="preserve">   </v>
      </c>
      <c r="B28" s="94"/>
      <c r="C28" s="94"/>
      <c r="D28" s="188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98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88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9" t="str">
        <f>IF(A28="","   ",'2a.  Simple Form Data Entry'!D60)</f>
        <v xml:space="preserve"> </v>
      </c>
      <c r="H28" s="218" t="str">
        <f>IF('2a.  Simple Form Data Entry'!E60="","   ",'2a.  Simple Form Data Entry'!E60)</f>
        <v xml:space="preserve">   </v>
      </c>
      <c r="I28" s="86">
        <f>'2a.  Simple Form Data Entry'!L60</f>
        <v>0</v>
      </c>
      <c r="J28" s="81">
        <f>'2a.  Simple Form Data Entry'!G60</f>
        <v>0</v>
      </c>
      <c r="K28" s="81">
        <f>'2a.  Simple Form Data Entry'!H60</f>
        <v>0</v>
      </c>
      <c r="L28" s="81">
        <f>'2a.  Simple Form Data Entry'!I60</f>
        <v>0</v>
      </c>
      <c r="M28" s="81">
        <f>'2a.  Simple Form Data Entry'!J60</f>
        <v>0</v>
      </c>
      <c r="N28" s="96">
        <f>'2a.  Simple Form Data Entry'!K60</f>
        <v>0</v>
      </c>
      <c r="O28" s="11"/>
    </row>
    <row r="29" spans="1:15" ht="13.8" hidden="1">
      <c r="A29" s="93" t="str">
        <f>IF('2a.  Simple Form Data Entry'!C61="","   ",'2a.  Simple Form Data Entry'!C61)</f>
        <v xml:space="preserve">   </v>
      </c>
      <c r="B29" s="95"/>
      <c r="C29" s="95"/>
      <c r="D29" s="188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98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88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9" t="str">
        <f>IF(A29="","   ",'2a.  Simple Form Data Entry'!D61)</f>
        <v xml:space="preserve"> </v>
      </c>
      <c r="H29" s="218" t="str">
        <f>IF('2a.  Simple Form Data Entry'!E61="","   ",'2a.  Simple Form Data Entry'!E61)</f>
        <v xml:space="preserve">   </v>
      </c>
      <c r="I29" s="86">
        <f>'2a.  Simple Form Data Entry'!L61</f>
        <v>0</v>
      </c>
      <c r="J29" s="81">
        <f>'2a.  Simple Form Data Entry'!G61</f>
        <v>0</v>
      </c>
      <c r="K29" s="81">
        <f>'2a.  Simple Form Data Entry'!H61</f>
        <v>0</v>
      </c>
      <c r="L29" s="81">
        <f>'2a.  Simple Form Data Entry'!I61</f>
        <v>0</v>
      </c>
      <c r="M29" s="81">
        <f>'2a.  Simple Form Data Entry'!J61</f>
        <v>0</v>
      </c>
      <c r="N29" s="96">
        <f>'2a.  Simple Form Data Entry'!K61</f>
        <v>0</v>
      </c>
      <c r="O29" s="11"/>
    </row>
    <row r="30" spans="1:15" ht="13.8" hidden="1">
      <c r="A30" s="93" t="str">
        <f>IF('2a.  Simple Form Data Entry'!C62="","   ",'2a.  Simple Form Data Entry'!C62)</f>
        <v xml:space="preserve">   </v>
      </c>
      <c r="B30" s="95"/>
      <c r="C30" s="95"/>
      <c r="D30" s="188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98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88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9" t="str">
        <f>IF(A30="","   ",'2a.  Simple Form Data Entry'!D62)</f>
        <v xml:space="preserve"> </v>
      </c>
      <c r="H30" s="218" t="str">
        <f>IF('2a.  Simple Form Data Entry'!E62="","   ",'2a.  Simple Form Data Entry'!E62)</f>
        <v xml:space="preserve">   </v>
      </c>
      <c r="I30" s="86">
        <f>'2a.  Simple Form Data Entry'!L62</f>
        <v>0</v>
      </c>
      <c r="J30" s="81">
        <f>'2a.  Simple Form Data Entry'!G62</f>
        <v>0</v>
      </c>
      <c r="K30" s="81">
        <f>'2a.  Simple Form Data Entry'!H62</f>
        <v>0</v>
      </c>
      <c r="L30" s="81">
        <f>'2a.  Simple Form Data Entry'!I62</f>
        <v>0</v>
      </c>
      <c r="M30" s="110">
        <f>'2a.  Simple Form Data Entry'!J62</f>
        <v>0</v>
      </c>
      <c r="N30" s="96">
        <f>'2a.  Simple Form Data Entry'!K62</f>
        <v>0</v>
      </c>
      <c r="O30" s="11"/>
    </row>
    <row r="31" spans="1:15" ht="14.4" thickBot="1">
      <c r="A31" s="6"/>
      <c r="B31" s="7"/>
      <c r="C31" s="313" t="s">
        <v>4</v>
      </c>
      <c r="D31" s="8"/>
      <c r="E31" s="8"/>
      <c r="F31" s="8"/>
      <c r="G31" s="8"/>
      <c r="H31" s="219"/>
      <c r="I31" s="57">
        <f aca="true" t="shared" si="0" ref="I31:N31">SUM(I25:I30)</f>
        <v>0</v>
      </c>
      <c r="J31" s="57">
        <f t="shared" si="0"/>
        <v>2388701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66">
        <f t="shared" si="0"/>
        <v>0</v>
      </c>
      <c r="O31" s="11"/>
    </row>
    <row r="32" spans="1:15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O32" s="11"/>
    </row>
    <row r="33" spans="1:15" ht="16.8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2"/>
      <c r="K33" s="3"/>
      <c r="L33" s="3"/>
      <c r="M33" s="3"/>
      <c r="O33" s="11"/>
    </row>
    <row r="34" spans="1:15" ht="44.4" thickBot="1">
      <c r="A34" s="101" t="s">
        <v>51</v>
      </c>
      <c r="B34" s="102"/>
      <c r="C34" s="103"/>
      <c r="D34" s="104" t="s">
        <v>28</v>
      </c>
      <c r="E34" s="105" t="s">
        <v>5</v>
      </c>
      <c r="F34" s="104" t="s">
        <v>105</v>
      </c>
      <c r="G34" s="104" t="s">
        <v>11</v>
      </c>
      <c r="H34" s="104" t="s">
        <v>22</v>
      </c>
      <c r="I34" s="104" t="str">
        <f>'2a.  Simple Form Data Entry'!L80</f>
        <v>Sum of Expenditures Prior to 2014</v>
      </c>
      <c r="J34" s="104">
        <f>'2a.  Simple Form Data Entry'!G19</f>
        <v>2014</v>
      </c>
      <c r="K34" s="105">
        <f>J34+1</f>
        <v>2015</v>
      </c>
      <c r="L34" s="105">
        <f>K34+1</f>
        <v>2016</v>
      </c>
      <c r="M34" s="105">
        <f>L34+1</f>
        <v>2017</v>
      </c>
      <c r="N34" s="106" t="s">
        <v>118</v>
      </c>
      <c r="O34" s="12"/>
    </row>
    <row r="35" spans="1:15" ht="13.8">
      <c r="A35" s="82" t="str">
        <f>IF('2a.  Simple Form Data Entry'!E79="","   ",'2a.  Simple Form Data Entry'!E79)</f>
        <v>Building Repair &amp; Replacement CIP Fund</v>
      </c>
      <c r="B35" s="83"/>
      <c r="C35" s="84"/>
      <c r="D35" s="188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CIP</v>
      </c>
      <c r="E35" s="98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CIP</v>
      </c>
      <c r="F35" s="188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3951</v>
      </c>
      <c r="G35" s="85">
        <v>1121929</v>
      </c>
      <c r="H35" s="46"/>
      <c r="I35" s="46"/>
      <c r="J35" s="17"/>
      <c r="K35" s="14"/>
      <c r="L35" s="15"/>
      <c r="M35" s="14"/>
      <c r="N35" s="107"/>
      <c r="O35" s="12"/>
    </row>
    <row r="36" spans="1:15" ht="13.5" customHeight="1">
      <c r="A36" s="16"/>
      <c r="B36" s="50" t="s">
        <v>21</v>
      </c>
      <c r="C36" s="20"/>
      <c r="D36" s="45"/>
      <c r="E36" s="45"/>
      <c r="F36" s="45"/>
      <c r="G36" s="45"/>
      <c r="H36" s="220" t="str">
        <f>IF('2a.  Simple Form Data Entry'!E81="","  ",'2a.  Simple Form Data Entry'!E81)</f>
        <v xml:space="preserve">  </v>
      </c>
      <c r="I36" s="86">
        <f>'2a.  Simple Form Data Entry'!L81</f>
        <v>0</v>
      </c>
      <c r="J36" s="86">
        <f>'2a.  Simple Form Data Entry'!G81</f>
        <v>0</v>
      </c>
      <c r="K36" s="86">
        <f>'2a.  Simple Form Data Entry'!H81</f>
        <v>0</v>
      </c>
      <c r="L36" s="86">
        <f>'2a.  Simple Form Data Entry'!I81</f>
        <v>0</v>
      </c>
      <c r="M36" s="86">
        <f>'2a.  Simple Form Data Entry'!J81</f>
        <v>0</v>
      </c>
      <c r="N36" s="92">
        <f>'2a.  Simple Form Data Entry'!K81</f>
        <v>0</v>
      </c>
      <c r="O36" s="12"/>
    </row>
    <row r="37" spans="1:15" ht="13.5" customHeight="1">
      <c r="A37" s="16"/>
      <c r="B37" s="50" t="s">
        <v>25</v>
      </c>
      <c r="C37" s="20"/>
      <c r="D37" s="45"/>
      <c r="E37" s="45"/>
      <c r="F37" s="45"/>
      <c r="G37" s="45"/>
      <c r="H37" s="220" t="str">
        <f>IF('2a.  Simple Form Data Entry'!E82="","  ",'2a.  Simple Form Data Entry'!E82)</f>
        <v>Project Management Time - Demolition and Oversight</v>
      </c>
      <c r="I37" s="86">
        <f>'2a.  Simple Form Data Entry'!L82</f>
        <v>0</v>
      </c>
      <c r="J37" s="86">
        <f>'2a.  Simple Form Data Entry'!G82</f>
        <v>439601</v>
      </c>
      <c r="K37" s="86">
        <f>'2a.  Simple Form Data Entry'!H82</f>
        <v>0</v>
      </c>
      <c r="L37" s="86">
        <f>'2a.  Simple Form Data Entry'!I82</f>
        <v>0</v>
      </c>
      <c r="M37" s="86">
        <f>'2a.  Simple Form Data Entry'!J82</f>
        <v>0</v>
      </c>
      <c r="N37" s="92">
        <f>'2a.  Simple Form Data Entry'!K82</f>
        <v>0</v>
      </c>
      <c r="O37" s="12"/>
    </row>
    <row r="38" spans="1:15" ht="13.5" customHeight="1">
      <c r="A38" s="16"/>
      <c r="B38" s="50" t="s">
        <v>53</v>
      </c>
      <c r="C38" s="20"/>
      <c r="D38" s="45"/>
      <c r="E38" s="45"/>
      <c r="F38" s="45"/>
      <c r="G38" s="45"/>
      <c r="H38" s="220" t="str">
        <f>IF('2a.  Simple Form Data Entry'!E83="","  ",'2a.  Simple Form Data Entry'!E83)</f>
        <v xml:space="preserve">  </v>
      </c>
      <c r="I38" s="86">
        <f>'2a.  Simple Form Data Entry'!L83</f>
        <v>0</v>
      </c>
      <c r="J38" s="86">
        <f>'2a.  Simple Form Data Entry'!G83</f>
        <v>0</v>
      </c>
      <c r="K38" s="86">
        <f>'2a.  Simple Form Data Entry'!H83</f>
        <v>0</v>
      </c>
      <c r="L38" s="86">
        <f>'2a.  Simple Form Data Entry'!I83</f>
        <v>0</v>
      </c>
      <c r="M38" s="86">
        <f>'2a.  Simple Form Data Entry'!J83</f>
        <v>0</v>
      </c>
      <c r="N38" s="92">
        <f>'2a.  Simple Form Data Entry'!K83</f>
        <v>0</v>
      </c>
      <c r="O38" s="12"/>
    </row>
    <row r="39" spans="1:15" ht="13.5" customHeight="1">
      <c r="A39" s="16"/>
      <c r="B39" s="372" t="s">
        <v>55</v>
      </c>
      <c r="C39" s="373"/>
      <c r="D39" s="45"/>
      <c r="E39" s="45"/>
      <c r="F39" s="45"/>
      <c r="G39" s="45"/>
      <c r="H39" s="220" t="str">
        <f>IF('2a.  Simple Form Data Entry'!E84="","  ",'2a.  Simple Form Data Entry'!E84)</f>
        <v xml:space="preserve">  </v>
      </c>
      <c r="I39" s="86">
        <f>'2a.  Simple Form Data Entry'!L84</f>
        <v>0</v>
      </c>
      <c r="J39" s="86">
        <f>'2a.  Simple Form Data Entry'!G84</f>
        <v>0</v>
      </c>
      <c r="K39" s="86">
        <f>'2a.  Simple Form Data Entry'!H84</f>
        <v>0</v>
      </c>
      <c r="L39" s="86">
        <f>'2a.  Simple Form Data Entry'!I84</f>
        <v>0</v>
      </c>
      <c r="M39" s="86">
        <f>'2a.  Simple Form Data Entry'!J84</f>
        <v>0</v>
      </c>
      <c r="N39" s="92">
        <f>'2a.  Simple Form Data Entry'!K84</f>
        <v>0</v>
      </c>
      <c r="O39" s="12"/>
    </row>
    <row r="40" spans="1:15" ht="13.5" customHeight="1">
      <c r="A40" s="16"/>
      <c r="B40" s="374" t="s">
        <v>56</v>
      </c>
      <c r="C40" s="375"/>
      <c r="D40" s="45"/>
      <c r="E40" s="45"/>
      <c r="F40" s="45"/>
      <c r="G40" s="45"/>
      <c r="H40" s="220" t="str">
        <f>IF('2a.  Simple Form Data Entry'!E85="","  ",'2a.  Simple Form Data Entry'!E85)</f>
        <v xml:space="preserve">Construction </v>
      </c>
      <c r="I40" s="86">
        <f>'2a.  Simple Form Data Entry'!L85</f>
        <v>0</v>
      </c>
      <c r="J40" s="86">
        <f>'2a.  Simple Form Data Entry'!G85+1</f>
        <v>1740789</v>
      </c>
      <c r="K40" s="86">
        <f>'2a.  Simple Form Data Entry'!H85</f>
        <v>0</v>
      </c>
      <c r="L40" s="86">
        <f>'2a.  Simple Form Data Entry'!I85</f>
        <v>0</v>
      </c>
      <c r="M40" s="86">
        <f>'2a.  Simple Form Data Entry'!J85</f>
        <v>0</v>
      </c>
      <c r="N40" s="92">
        <f>'2a.  Simple Form Data Entry'!K85</f>
        <v>0</v>
      </c>
      <c r="O40" s="12"/>
    </row>
    <row r="41" spans="1:15" ht="13.5" customHeight="1">
      <c r="A41" s="16"/>
      <c r="B41" s="372" t="s">
        <v>57</v>
      </c>
      <c r="C41" s="373"/>
      <c r="D41" s="45"/>
      <c r="E41" s="45"/>
      <c r="F41" s="45"/>
      <c r="G41" s="45"/>
      <c r="H41" s="220" t="str">
        <f>IF('2a.  Simple Form Data Entry'!E86="","  ",'2a.  Simple Form Data Entry'!E86)</f>
        <v xml:space="preserve">  </v>
      </c>
      <c r="I41" s="86">
        <f>'2a.  Simple Form Data Entry'!L86</f>
        <v>0</v>
      </c>
      <c r="J41" s="86">
        <f>'2a.  Simple Form Data Entry'!G86</f>
        <v>0</v>
      </c>
      <c r="K41" s="86">
        <f>'2a.  Simple Form Data Entry'!H86</f>
        <v>0</v>
      </c>
      <c r="L41" s="86">
        <f>'2a.  Simple Form Data Entry'!I86</f>
        <v>0</v>
      </c>
      <c r="M41" s="86">
        <f>'2a.  Simple Form Data Entry'!J86</f>
        <v>0</v>
      </c>
      <c r="N41" s="92">
        <f>'2a.  Simple Form Data Entry'!K86</f>
        <v>0</v>
      </c>
      <c r="O41" s="12"/>
    </row>
    <row r="42" spans="1:15" ht="13.5" customHeight="1">
      <c r="A42" s="16"/>
      <c r="B42" s="376" t="s">
        <v>26</v>
      </c>
      <c r="C42" s="377"/>
      <c r="D42" s="45"/>
      <c r="E42" s="45"/>
      <c r="F42" s="45"/>
      <c r="G42" s="45"/>
      <c r="H42" s="220" t="str">
        <f>IF('2a.  Simple Form Data Entry'!E87="","  ",'2a.  Simple Form Data Entry'!E87)</f>
        <v>Contingency</v>
      </c>
      <c r="I42" s="86">
        <f>'2a.  Simple Form Data Entry'!L87</f>
        <v>0</v>
      </c>
      <c r="J42" s="86">
        <f>'2a.  Simple Form Data Entry'!G87</f>
        <v>208311</v>
      </c>
      <c r="K42" s="86">
        <f>'2a.  Simple Form Data Entry'!H87</f>
        <v>0</v>
      </c>
      <c r="L42" s="86">
        <f>'2a.  Simple Form Data Entry'!I87</f>
        <v>0</v>
      </c>
      <c r="M42" s="86">
        <f>'2a.  Simple Form Data Entry'!J87</f>
        <v>0</v>
      </c>
      <c r="N42" s="92">
        <f>'2a.  Simple Form Data Entry'!K87</f>
        <v>0</v>
      </c>
      <c r="O42" s="12"/>
    </row>
    <row r="43" spans="1:15" ht="13.8">
      <c r="A43" s="26"/>
      <c r="B43" s="27"/>
      <c r="C43" s="28" t="s">
        <v>12</v>
      </c>
      <c r="D43" s="29"/>
      <c r="E43" s="29"/>
      <c r="F43" s="29"/>
      <c r="G43" s="29"/>
      <c r="H43" s="221"/>
      <c r="I43" s="64">
        <f aca="true" t="shared" si="1" ref="I43:N43">SUM(I36:I42)</f>
        <v>0</v>
      </c>
      <c r="J43" s="64">
        <f t="shared" si="1"/>
        <v>2388701</v>
      </c>
      <c r="K43" s="64">
        <f t="shared" si="1"/>
        <v>0</v>
      </c>
      <c r="L43" s="64">
        <f t="shared" si="1"/>
        <v>0</v>
      </c>
      <c r="M43" s="64">
        <f t="shared" si="1"/>
        <v>0</v>
      </c>
      <c r="N43" s="65">
        <f t="shared" si="1"/>
        <v>0</v>
      </c>
      <c r="O43" s="12"/>
    </row>
    <row r="44" spans="1:15" ht="3" customHeight="1">
      <c r="A44" s="16"/>
      <c r="B44" s="18"/>
      <c r="C44" s="22"/>
      <c r="D44" s="23"/>
      <c r="E44" s="23"/>
      <c r="F44" s="23"/>
      <c r="G44" s="23"/>
      <c r="H44" s="216"/>
      <c r="I44" s="47"/>
      <c r="J44" s="24"/>
      <c r="K44" s="24"/>
      <c r="L44" s="24"/>
      <c r="M44" s="24"/>
      <c r="N44" s="25"/>
      <c r="O44" s="12"/>
    </row>
    <row r="45" spans="1:15" ht="13.8">
      <c r="A45" s="82" t="str">
        <f>IF('2a.  Simple Form Data Entry'!E90="","   ",'2a.  Simple Form Data Entry'!E90)</f>
        <v xml:space="preserve">   </v>
      </c>
      <c r="B45" s="83"/>
      <c r="C45" s="84"/>
      <c r="D45" s="188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98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88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85" t="str">
        <f>IF('2a.  Simple Form Data Entry'!I90="","   ",'2a.  Simple Form Data Entry'!I90)</f>
        <v xml:space="preserve"> </v>
      </c>
      <c r="H45" s="218"/>
      <c r="I45" s="48"/>
      <c r="J45" s="38"/>
      <c r="K45" s="38"/>
      <c r="L45" s="38"/>
      <c r="M45" s="38"/>
      <c r="N45" s="39"/>
      <c r="O45" s="12"/>
    </row>
    <row r="46" spans="1:15" ht="13.5" customHeight="1">
      <c r="A46" s="19"/>
      <c r="B46" s="50" t="s">
        <v>21</v>
      </c>
      <c r="C46" s="20"/>
      <c r="D46" s="45"/>
      <c r="E46" s="45"/>
      <c r="F46" s="45"/>
      <c r="G46" s="45"/>
      <c r="H46" s="220" t="str">
        <f>IF('2a.  Simple Form Data Entry'!E92="","  ",'2a.  Simple Form Data Entry'!E92)</f>
        <v xml:space="preserve">  </v>
      </c>
      <c r="I46" s="90">
        <f>'2a.  Simple Form Data Entry'!L92</f>
        <v>0</v>
      </c>
      <c r="J46" s="90">
        <f>'2a.  Simple Form Data Entry'!G92</f>
        <v>0</v>
      </c>
      <c r="K46" s="90">
        <f>'2a.  Simple Form Data Entry'!H92</f>
        <v>0</v>
      </c>
      <c r="L46" s="90">
        <f>'2a.  Simple Form Data Entry'!I92</f>
        <v>0</v>
      </c>
      <c r="M46" s="90">
        <f>'2a.  Simple Form Data Entry'!J92</f>
        <v>0</v>
      </c>
      <c r="N46" s="92">
        <f>'2a.  Simple Form Data Entry'!K92</f>
        <v>0</v>
      </c>
      <c r="O46" s="12"/>
    </row>
    <row r="47" spans="1:15" ht="13.5" customHeight="1">
      <c r="A47" s="19"/>
      <c r="B47" s="50" t="s">
        <v>25</v>
      </c>
      <c r="C47" s="20"/>
      <c r="D47" s="45"/>
      <c r="E47" s="45"/>
      <c r="F47" s="45"/>
      <c r="G47" s="45"/>
      <c r="H47" s="220" t="str">
        <f>IF('2a.  Simple Form Data Entry'!E93="","  ",'2a.  Simple Form Data Entry'!E93)</f>
        <v xml:space="preserve">  </v>
      </c>
      <c r="I47" s="90">
        <f>'2a.  Simple Form Data Entry'!L93</f>
        <v>0</v>
      </c>
      <c r="J47" s="90">
        <f>'2a.  Simple Form Data Entry'!G93</f>
        <v>0</v>
      </c>
      <c r="K47" s="90">
        <f>'2a.  Simple Form Data Entry'!H93</f>
        <v>0</v>
      </c>
      <c r="L47" s="90">
        <f>'2a.  Simple Form Data Entry'!I93</f>
        <v>0</v>
      </c>
      <c r="M47" s="90">
        <f>'2a.  Simple Form Data Entry'!J93</f>
        <v>0</v>
      </c>
      <c r="N47" s="92">
        <f>'2a.  Simple Form Data Entry'!K93</f>
        <v>0</v>
      </c>
      <c r="O47" s="12"/>
    </row>
    <row r="48" spans="1:15" ht="13.5" customHeight="1">
      <c r="A48" s="19"/>
      <c r="B48" s="50" t="s">
        <v>53</v>
      </c>
      <c r="C48" s="20"/>
      <c r="D48" s="45"/>
      <c r="E48" s="45"/>
      <c r="F48" s="45"/>
      <c r="G48" s="45"/>
      <c r="H48" s="220" t="str">
        <f>IF('2a.  Simple Form Data Entry'!E94="","  ",'2a.  Simple Form Data Entry'!E94)</f>
        <v xml:space="preserve">  </v>
      </c>
      <c r="I48" s="90">
        <f>'2a.  Simple Form Data Entry'!L94</f>
        <v>0</v>
      </c>
      <c r="J48" s="90">
        <f>'2a.  Simple Form Data Entry'!G94</f>
        <v>0</v>
      </c>
      <c r="K48" s="90">
        <f>'2a.  Simple Form Data Entry'!H94</f>
        <v>0</v>
      </c>
      <c r="L48" s="90">
        <f>'2a.  Simple Form Data Entry'!I94</f>
        <v>0</v>
      </c>
      <c r="M48" s="90">
        <f>'2a.  Simple Form Data Entry'!J94</f>
        <v>0</v>
      </c>
      <c r="N48" s="92">
        <f>'2a.  Simple Form Data Entry'!K94</f>
        <v>0</v>
      </c>
      <c r="O48" s="12"/>
    </row>
    <row r="49" spans="1:15" ht="13.5" customHeight="1">
      <c r="A49" s="19"/>
      <c r="B49" s="372" t="s">
        <v>55</v>
      </c>
      <c r="C49" s="373"/>
      <c r="D49" s="45"/>
      <c r="E49" s="45"/>
      <c r="F49" s="45"/>
      <c r="G49" s="45"/>
      <c r="H49" s="220" t="str">
        <f>IF('2a.  Simple Form Data Entry'!E95="","  ",'2a.  Simple Form Data Entry'!E95)</f>
        <v xml:space="preserve">  </v>
      </c>
      <c r="I49" s="90">
        <f>'2a.  Simple Form Data Entry'!L95</f>
        <v>0</v>
      </c>
      <c r="J49" s="90">
        <f>'2a.  Simple Form Data Entry'!G95</f>
        <v>0</v>
      </c>
      <c r="K49" s="90">
        <f>'2a.  Simple Form Data Entry'!H95</f>
        <v>0</v>
      </c>
      <c r="L49" s="90">
        <f>'2a.  Simple Form Data Entry'!I95</f>
        <v>0</v>
      </c>
      <c r="M49" s="90">
        <f>'2a.  Simple Form Data Entry'!J95</f>
        <v>0</v>
      </c>
      <c r="N49" s="92">
        <f>'2a.  Simple Form Data Entry'!K95</f>
        <v>0</v>
      </c>
      <c r="O49" s="12"/>
    </row>
    <row r="50" spans="1:15" ht="13.5" customHeight="1">
      <c r="A50" s="19"/>
      <c r="B50" s="374" t="s">
        <v>56</v>
      </c>
      <c r="C50" s="375"/>
      <c r="D50" s="45"/>
      <c r="E50" s="45"/>
      <c r="F50" s="45"/>
      <c r="G50" s="45"/>
      <c r="H50" s="220" t="str">
        <f>IF('2a.  Simple Form Data Entry'!E96="","  ",'2a.  Simple Form Data Entry'!E96)</f>
        <v xml:space="preserve">  </v>
      </c>
      <c r="I50" s="90">
        <f>'2a.  Simple Form Data Entry'!L96</f>
        <v>0</v>
      </c>
      <c r="J50" s="90">
        <f>'2a.  Simple Form Data Entry'!G96</f>
        <v>0</v>
      </c>
      <c r="K50" s="90">
        <f>'2a.  Simple Form Data Entry'!H96</f>
        <v>0</v>
      </c>
      <c r="L50" s="90">
        <f>'2a.  Simple Form Data Entry'!I96</f>
        <v>0</v>
      </c>
      <c r="M50" s="90">
        <f>'2a.  Simple Form Data Entry'!J96</f>
        <v>0</v>
      </c>
      <c r="N50" s="92">
        <f>'2a.  Simple Form Data Entry'!K96</f>
        <v>0</v>
      </c>
      <c r="O50" s="12"/>
    </row>
    <row r="51" spans="1:15" ht="13.5" customHeight="1">
      <c r="A51" s="19"/>
      <c r="B51" s="372" t="s">
        <v>57</v>
      </c>
      <c r="C51" s="373"/>
      <c r="D51" s="45"/>
      <c r="E51" s="45"/>
      <c r="F51" s="45"/>
      <c r="G51" s="45"/>
      <c r="H51" s="220" t="str">
        <f>IF('2a.  Simple Form Data Entry'!E97="","  ",'2a.  Simple Form Data Entry'!E97)</f>
        <v xml:space="preserve">  </v>
      </c>
      <c r="I51" s="90">
        <f>'2a.  Simple Form Data Entry'!L97</f>
        <v>0</v>
      </c>
      <c r="J51" s="90">
        <f>'2a.  Simple Form Data Entry'!G97</f>
        <v>0</v>
      </c>
      <c r="K51" s="90">
        <f>'2a.  Simple Form Data Entry'!H97</f>
        <v>0</v>
      </c>
      <c r="L51" s="90">
        <f>'2a.  Simple Form Data Entry'!I97</f>
        <v>0</v>
      </c>
      <c r="M51" s="90">
        <f>'2a.  Simple Form Data Entry'!J97</f>
        <v>0</v>
      </c>
      <c r="N51" s="92">
        <f>'2a.  Simple Form Data Entry'!K97</f>
        <v>0</v>
      </c>
      <c r="O51" s="12"/>
    </row>
    <row r="52" spans="1:15" ht="13.5" customHeight="1">
      <c r="A52" s="19"/>
      <c r="B52" s="376" t="s">
        <v>26</v>
      </c>
      <c r="C52" s="377"/>
      <c r="D52" s="45"/>
      <c r="E52" s="45"/>
      <c r="F52" s="45"/>
      <c r="G52" s="45"/>
      <c r="H52" s="220" t="str">
        <f>IF('2a.  Simple Form Data Entry'!E98="","  ",'2a.  Simple Form Data Entry'!E98)</f>
        <v xml:space="preserve">  </v>
      </c>
      <c r="I52" s="90">
        <f>'2a.  Simple Form Data Entry'!L98</f>
        <v>0</v>
      </c>
      <c r="J52" s="90">
        <f>'2a.  Simple Form Data Entry'!G98</f>
        <v>0</v>
      </c>
      <c r="K52" s="90">
        <f>'2a.  Simple Form Data Entry'!H98</f>
        <v>0</v>
      </c>
      <c r="L52" s="90">
        <f>'2a.  Simple Form Data Entry'!I98</f>
        <v>0</v>
      </c>
      <c r="M52" s="90">
        <f>'2a.  Simple Form Data Entry'!J98</f>
        <v>0</v>
      </c>
      <c r="N52" s="92">
        <f>'2a.  Simple Form Data Entry'!K98</f>
        <v>0</v>
      </c>
      <c r="O52" s="12"/>
    </row>
    <row r="53" spans="1:15" ht="13.8">
      <c r="A53" s="26"/>
      <c r="B53" s="27"/>
      <c r="C53" s="28" t="s">
        <v>12</v>
      </c>
      <c r="D53" s="29"/>
      <c r="E53" s="29"/>
      <c r="F53" s="29"/>
      <c r="G53" s="29"/>
      <c r="H53" s="221"/>
      <c r="I53" s="64">
        <f aca="true" t="shared" si="2" ref="I53:N53">SUM(I46:I52)</f>
        <v>0</v>
      </c>
      <c r="J53" s="64">
        <f t="shared" si="2"/>
        <v>0</v>
      </c>
      <c r="K53" s="64">
        <f t="shared" si="2"/>
        <v>0</v>
      </c>
      <c r="L53" s="64">
        <f t="shared" si="2"/>
        <v>0</v>
      </c>
      <c r="M53" s="64">
        <f t="shared" si="2"/>
        <v>0</v>
      </c>
      <c r="N53" s="65">
        <f t="shared" si="2"/>
        <v>0</v>
      </c>
      <c r="O53" s="12"/>
    </row>
    <row r="54" spans="1:15" ht="3" customHeight="1" hidden="1">
      <c r="A54" s="16"/>
      <c r="B54" s="18"/>
      <c r="C54" s="13"/>
      <c r="D54" s="23"/>
      <c r="E54" s="23"/>
      <c r="F54" s="23"/>
      <c r="G54" s="23"/>
      <c r="H54" s="222"/>
      <c r="I54" s="60"/>
      <c r="J54" s="61"/>
      <c r="K54" s="61"/>
      <c r="L54" s="62"/>
      <c r="M54" s="61"/>
      <c r="N54" s="63"/>
      <c r="O54" s="12"/>
    </row>
    <row r="55" spans="1:15" ht="13.8" hidden="1">
      <c r="A55" s="82" t="str">
        <f>IF('2a.  Simple Form Data Entry'!E101="","   ",'2a.  Simple Form Data Entry'!E101)</f>
        <v xml:space="preserve">   </v>
      </c>
      <c r="B55" s="83"/>
      <c r="C55" s="84"/>
      <c r="D55" s="188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98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88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85" t="str">
        <f>IF('2a.  Simple Form Data Entry'!I101="","   ",'2a.  Simple Form Data Entry'!I101)</f>
        <v xml:space="preserve"> </v>
      </c>
      <c r="H55" s="218"/>
      <c r="I55" s="48"/>
      <c r="J55" s="38"/>
      <c r="K55" s="38"/>
      <c r="L55" s="38"/>
      <c r="M55" s="38"/>
      <c r="N55" s="39"/>
      <c r="O55" s="12"/>
    </row>
    <row r="56" spans="1:15" ht="13.5" customHeight="1" hidden="1">
      <c r="A56" s="19"/>
      <c r="B56" s="50" t="s">
        <v>21</v>
      </c>
      <c r="C56" s="20"/>
      <c r="D56" s="45"/>
      <c r="E56" s="45"/>
      <c r="F56" s="45"/>
      <c r="G56" s="45"/>
      <c r="H56" s="220" t="str">
        <f>IF('2a.  Simple Form Data Entry'!E103="","  ",'2a.  Simple Form Data Entry'!E103)</f>
        <v xml:space="preserve">  </v>
      </c>
      <c r="I56" s="90">
        <f>'2a.  Simple Form Data Entry'!L103</f>
        <v>0</v>
      </c>
      <c r="J56" s="90">
        <f>'2a.  Simple Form Data Entry'!G103</f>
        <v>0</v>
      </c>
      <c r="K56" s="90">
        <f>'2a.  Simple Form Data Entry'!H103</f>
        <v>0</v>
      </c>
      <c r="L56" s="90">
        <f>'2a.  Simple Form Data Entry'!I103</f>
        <v>0</v>
      </c>
      <c r="M56" s="90">
        <f>'2a.  Simple Form Data Entry'!J103</f>
        <v>0</v>
      </c>
      <c r="N56" s="92">
        <f>'2a.  Simple Form Data Entry'!K103</f>
        <v>0</v>
      </c>
      <c r="O56" s="12"/>
    </row>
    <row r="57" spans="1:15" ht="13.5" customHeight="1" hidden="1">
      <c r="A57" s="19"/>
      <c r="B57" s="50" t="s">
        <v>25</v>
      </c>
      <c r="C57" s="20"/>
      <c r="D57" s="45"/>
      <c r="E57" s="45"/>
      <c r="F57" s="45"/>
      <c r="G57" s="45"/>
      <c r="H57" s="220" t="str">
        <f>IF('2a.  Simple Form Data Entry'!E104="","  ",'2a.  Simple Form Data Entry'!E104)</f>
        <v xml:space="preserve">  </v>
      </c>
      <c r="I57" s="90">
        <f>'2a.  Simple Form Data Entry'!L104</f>
        <v>0</v>
      </c>
      <c r="J57" s="90">
        <f>'2a.  Simple Form Data Entry'!G104</f>
        <v>0</v>
      </c>
      <c r="K57" s="90">
        <f>'2a.  Simple Form Data Entry'!H104</f>
        <v>0</v>
      </c>
      <c r="L57" s="90">
        <f>'2a.  Simple Form Data Entry'!I104</f>
        <v>0</v>
      </c>
      <c r="M57" s="90">
        <f>'2a.  Simple Form Data Entry'!J104</f>
        <v>0</v>
      </c>
      <c r="N57" s="92">
        <f>'2a.  Simple Form Data Entry'!K104</f>
        <v>0</v>
      </c>
      <c r="O57" s="12"/>
    </row>
    <row r="58" spans="1:15" ht="13.5" customHeight="1" hidden="1">
      <c r="A58" s="19"/>
      <c r="B58" s="50" t="s">
        <v>53</v>
      </c>
      <c r="C58" s="20"/>
      <c r="D58" s="45"/>
      <c r="E58" s="45"/>
      <c r="F58" s="45"/>
      <c r="G58" s="45"/>
      <c r="H58" s="220" t="str">
        <f>IF('2a.  Simple Form Data Entry'!E105="","  ",'2a.  Simple Form Data Entry'!E105)</f>
        <v xml:space="preserve">  </v>
      </c>
      <c r="I58" s="90">
        <f>'2a.  Simple Form Data Entry'!L105</f>
        <v>0</v>
      </c>
      <c r="J58" s="90">
        <f>'2a.  Simple Form Data Entry'!G105</f>
        <v>0</v>
      </c>
      <c r="K58" s="90">
        <f>'2a.  Simple Form Data Entry'!H105</f>
        <v>0</v>
      </c>
      <c r="L58" s="90">
        <f>'2a.  Simple Form Data Entry'!I105</f>
        <v>0</v>
      </c>
      <c r="M58" s="90">
        <f>'2a.  Simple Form Data Entry'!J105</f>
        <v>0</v>
      </c>
      <c r="N58" s="92">
        <f>'2a.  Simple Form Data Entry'!K105</f>
        <v>0</v>
      </c>
      <c r="O58" s="12"/>
    </row>
    <row r="59" spans="1:15" ht="13.5" customHeight="1" hidden="1">
      <c r="A59" s="19"/>
      <c r="B59" s="372" t="s">
        <v>55</v>
      </c>
      <c r="C59" s="373"/>
      <c r="D59" s="45"/>
      <c r="E59" s="45"/>
      <c r="F59" s="45"/>
      <c r="G59" s="45"/>
      <c r="H59" s="220" t="str">
        <f>IF('2a.  Simple Form Data Entry'!E106="","  ",'2a.  Simple Form Data Entry'!E106)</f>
        <v xml:space="preserve">  </v>
      </c>
      <c r="I59" s="90">
        <f>'2a.  Simple Form Data Entry'!L106</f>
        <v>0</v>
      </c>
      <c r="J59" s="90">
        <f>'2a.  Simple Form Data Entry'!G106</f>
        <v>0</v>
      </c>
      <c r="K59" s="90">
        <f>'2a.  Simple Form Data Entry'!H106</f>
        <v>0</v>
      </c>
      <c r="L59" s="90">
        <f>'2a.  Simple Form Data Entry'!I106</f>
        <v>0</v>
      </c>
      <c r="M59" s="90">
        <f>'2a.  Simple Form Data Entry'!J106</f>
        <v>0</v>
      </c>
      <c r="N59" s="92">
        <f>'2a.  Simple Form Data Entry'!K106</f>
        <v>0</v>
      </c>
      <c r="O59" s="12"/>
    </row>
    <row r="60" spans="1:15" ht="13.5" customHeight="1" hidden="1">
      <c r="A60" s="19"/>
      <c r="B60" s="374" t="s">
        <v>56</v>
      </c>
      <c r="C60" s="375"/>
      <c r="D60" s="45"/>
      <c r="E60" s="45"/>
      <c r="F60" s="45"/>
      <c r="G60" s="45"/>
      <c r="H60" s="220" t="str">
        <f>IF('2a.  Simple Form Data Entry'!E107="","  ",'2a.  Simple Form Data Entry'!E107)</f>
        <v xml:space="preserve">  </v>
      </c>
      <c r="I60" s="90">
        <f>'2a.  Simple Form Data Entry'!L107</f>
        <v>0</v>
      </c>
      <c r="J60" s="90">
        <f>'2a.  Simple Form Data Entry'!G107</f>
        <v>0</v>
      </c>
      <c r="K60" s="90">
        <f>'2a.  Simple Form Data Entry'!H107</f>
        <v>0</v>
      </c>
      <c r="L60" s="90">
        <f>'2a.  Simple Form Data Entry'!I107</f>
        <v>0</v>
      </c>
      <c r="M60" s="90">
        <f>'2a.  Simple Form Data Entry'!J107</f>
        <v>0</v>
      </c>
      <c r="N60" s="92">
        <f>'2a.  Simple Form Data Entry'!K107</f>
        <v>0</v>
      </c>
      <c r="O60" s="12"/>
    </row>
    <row r="61" spans="1:15" ht="13.5" customHeight="1" hidden="1">
      <c r="A61" s="19"/>
      <c r="B61" s="372" t="s">
        <v>57</v>
      </c>
      <c r="C61" s="373"/>
      <c r="D61" s="45"/>
      <c r="E61" s="45"/>
      <c r="F61" s="45"/>
      <c r="G61" s="45"/>
      <c r="H61" s="220" t="str">
        <f>IF('2a.  Simple Form Data Entry'!E108="","  ",'2a.  Simple Form Data Entry'!E108)</f>
        <v xml:space="preserve">  </v>
      </c>
      <c r="I61" s="90">
        <f>'2a.  Simple Form Data Entry'!L108</f>
        <v>0</v>
      </c>
      <c r="J61" s="90">
        <f>'2a.  Simple Form Data Entry'!G108</f>
        <v>0</v>
      </c>
      <c r="K61" s="90">
        <f>'2a.  Simple Form Data Entry'!H108</f>
        <v>0</v>
      </c>
      <c r="L61" s="90">
        <f>'2a.  Simple Form Data Entry'!I108</f>
        <v>0</v>
      </c>
      <c r="M61" s="90">
        <f>'2a.  Simple Form Data Entry'!J108</f>
        <v>0</v>
      </c>
      <c r="N61" s="92">
        <f>'2a.  Simple Form Data Entry'!K108</f>
        <v>0</v>
      </c>
      <c r="O61" s="12"/>
    </row>
    <row r="62" spans="1:15" ht="13.5" customHeight="1" hidden="1">
      <c r="A62" s="19"/>
      <c r="B62" s="376" t="s">
        <v>26</v>
      </c>
      <c r="C62" s="377"/>
      <c r="D62" s="45"/>
      <c r="E62" s="45"/>
      <c r="F62" s="45"/>
      <c r="G62" s="45"/>
      <c r="H62" s="220" t="str">
        <f>IF('2a.  Simple Form Data Entry'!E109="","  ",'2a.  Simple Form Data Entry'!E109)</f>
        <v xml:space="preserve">  </v>
      </c>
      <c r="I62" s="90">
        <f>'2a.  Simple Form Data Entry'!L109</f>
        <v>0</v>
      </c>
      <c r="J62" s="90">
        <f>'2a.  Simple Form Data Entry'!G109</f>
        <v>0</v>
      </c>
      <c r="K62" s="90">
        <f>'2a.  Simple Form Data Entry'!H109</f>
        <v>0</v>
      </c>
      <c r="L62" s="90">
        <f>'2a.  Simple Form Data Entry'!I109</f>
        <v>0</v>
      </c>
      <c r="M62" s="90">
        <f>'2a.  Simple Form Data Entry'!J109</f>
        <v>0</v>
      </c>
      <c r="N62" s="92">
        <f>'2a.  Simple Form Data Entry'!K109</f>
        <v>0</v>
      </c>
      <c r="O62" s="12"/>
    </row>
    <row r="63" spans="1:15" ht="13.8" hidden="1">
      <c r="A63" s="26"/>
      <c r="B63" s="27"/>
      <c r="C63" s="28" t="s">
        <v>12</v>
      </c>
      <c r="D63" s="29"/>
      <c r="E63" s="29"/>
      <c r="F63" s="29"/>
      <c r="G63" s="29"/>
      <c r="H63" s="221"/>
      <c r="I63" s="64">
        <f aca="true" t="shared" si="3" ref="I63:N63">SUM(I56:I62)</f>
        <v>0</v>
      </c>
      <c r="J63" s="64">
        <f t="shared" si="3"/>
        <v>0</v>
      </c>
      <c r="K63" s="64">
        <f t="shared" si="3"/>
        <v>0</v>
      </c>
      <c r="L63" s="64">
        <f t="shared" si="3"/>
        <v>0</v>
      </c>
      <c r="M63" s="64">
        <f t="shared" si="3"/>
        <v>0</v>
      </c>
      <c r="N63" s="65">
        <f t="shared" si="3"/>
        <v>0</v>
      </c>
      <c r="O63" s="12"/>
    </row>
    <row r="64" spans="1:15" ht="3" customHeight="1" hidden="1">
      <c r="A64" s="58"/>
      <c r="B64" s="59"/>
      <c r="C64" s="2"/>
      <c r="D64" s="23"/>
      <c r="E64" s="23"/>
      <c r="F64" s="23"/>
      <c r="G64" s="23"/>
      <c r="H64" s="222"/>
      <c r="I64" s="60"/>
      <c r="J64" s="61"/>
      <c r="K64" s="61"/>
      <c r="L64" s="62"/>
      <c r="M64" s="61"/>
      <c r="N64" s="63"/>
      <c r="O64" s="12"/>
    </row>
    <row r="65" spans="1:15" ht="13.8" hidden="1">
      <c r="A65" s="87" t="str">
        <f>IF('2a.  Simple Form Data Entry'!E112="","   ",'2a.  Simple Form Data Entry'!E112)</f>
        <v xml:space="preserve">   </v>
      </c>
      <c r="B65" s="88"/>
      <c r="C65" s="89"/>
      <c r="D65" s="188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98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88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85" t="str">
        <f>IF('2a.  Simple Form Data Entry'!I112="","   ",'2a.  Simple Form Data Entry'!I112)</f>
        <v xml:space="preserve"> </v>
      </c>
      <c r="H65" s="218"/>
      <c r="I65" s="48"/>
      <c r="J65" s="38"/>
      <c r="K65" s="38"/>
      <c r="L65" s="38"/>
      <c r="M65" s="38"/>
      <c r="N65" s="39"/>
      <c r="O65" s="12"/>
    </row>
    <row r="66" spans="1:15" ht="13.5" customHeight="1" hidden="1">
      <c r="A66" s="19"/>
      <c r="B66" s="50" t="s">
        <v>21</v>
      </c>
      <c r="C66" s="20"/>
      <c r="D66" s="45"/>
      <c r="E66" s="45"/>
      <c r="F66" s="45"/>
      <c r="G66" s="45"/>
      <c r="H66" s="220" t="str">
        <f>IF('2a.  Simple Form Data Entry'!E114="","  ",'2a.  Simple Form Data Entry'!E114)</f>
        <v xml:space="preserve">  </v>
      </c>
      <c r="I66" s="90">
        <f>'2a.  Simple Form Data Entry'!L114</f>
        <v>0</v>
      </c>
      <c r="J66" s="90">
        <f>'2a.  Simple Form Data Entry'!G114</f>
        <v>0</v>
      </c>
      <c r="K66" s="90">
        <f>'2a.  Simple Form Data Entry'!H114</f>
        <v>0</v>
      </c>
      <c r="L66" s="90">
        <f>'2a.  Simple Form Data Entry'!I114</f>
        <v>0</v>
      </c>
      <c r="M66" s="90">
        <f>'2a.  Simple Form Data Entry'!J114</f>
        <v>0</v>
      </c>
      <c r="N66" s="92">
        <f>'2a.  Simple Form Data Entry'!K114</f>
        <v>0</v>
      </c>
      <c r="O66" s="12"/>
    </row>
    <row r="67" spans="1:15" ht="13.5" customHeight="1" hidden="1">
      <c r="A67" s="19"/>
      <c r="B67" s="50" t="s">
        <v>25</v>
      </c>
      <c r="C67" s="20"/>
      <c r="D67" s="45"/>
      <c r="E67" s="45"/>
      <c r="F67" s="45"/>
      <c r="G67" s="45"/>
      <c r="H67" s="220" t="str">
        <f>IF('2a.  Simple Form Data Entry'!E115="","  ",'2a.  Simple Form Data Entry'!E115)</f>
        <v xml:space="preserve">  </v>
      </c>
      <c r="I67" s="90">
        <f>'2a.  Simple Form Data Entry'!L115</f>
        <v>0</v>
      </c>
      <c r="J67" s="90">
        <f>'2a.  Simple Form Data Entry'!G115</f>
        <v>0</v>
      </c>
      <c r="K67" s="90">
        <f>'2a.  Simple Form Data Entry'!H115</f>
        <v>0</v>
      </c>
      <c r="L67" s="90">
        <f>'2a.  Simple Form Data Entry'!I115</f>
        <v>0</v>
      </c>
      <c r="M67" s="90">
        <f>'2a.  Simple Form Data Entry'!J115</f>
        <v>0</v>
      </c>
      <c r="N67" s="92">
        <f>'2a.  Simple Form Data Entry'!K115</f>
        <v>0</v>
      </c>
      <c r="O67" s="12"/>
    </row>
    <row r="68" spans="1:15" ht="13.5" customHeight="1" hidden="1">
      <c r="A68" s="19"/>
      <c r="B68" s="50" t="s">
        <v>53</v>
      </c>
      <c r="C68" s="20"/>
      <c r="D68" s="45"/>
      <c r="E68" s="45"/>
      <c r="F68" s="45"/>
      <c r="G68" s="45"/>
      <c r="H68" s="220" t="str">
        <f>IF('2a.  Simple Form Data Entry'!E116="","  ",'2a.  Simple Form Data Entry'!E116)</f>
        <v xml:space="preserve">  </v>
      </c>
      <c r="I68" s="90">
        <f>'2a.  Simple Form Data Entry'!L116</f>
        <v>0</v>
      </c>
      <c r="J68" s="90">
        <f>'2a.  Simple Form Data Entry'!G116</f>
        <v>0</v>
      </c>
      <c r="K68" s="90">
        <f>'2a.  Simple Form Data Entry'!H116</f>
        <v>0</v>
      </c>
      <c r="L68" s="90">
        <f>'2a.  Simple Form Data Entry'!I116</f>
        <v>0</v>
      </c>
      <c r="M68" s="90">
        <f>'2a.  Simple Form Data Entry'!J116</f>
        <v>0</v>
      </c>
      <c r="N68" s="92">
        <f>'2a.  Simple Form Data Entry'!K116</f>
        <v>0</v>
      </c>
      <c r="O68" s="12"/>
    </row>
    <row r="69" spans="1:15" ht="13.5" customHeight="1" hidden="1">
      <c r="A69" s="19"/>
      <c r="B69" s="372" t="s">
        <v>55</v>
      </c>
      <c r="C69" s="373"/>
      <c r="D69" s="45"/>
      <c r="E69" s="45"/>
      <c r="F69" s="45"/>
      <c r="G69" s="45"/>
      <c r="H69" s="220" t="str">
        <f>IF('2a.  Simple Form Data Entry'!E117="","  ",'2a.  Simple Form Data Entry'!E117)</f>
        <v xml:space="preserve">  </v>
      </c>
      <c r="I69" s="90">
        <f>'2a.  Simple Form Data Entry'!L117</f>
        <v>0</v>
      </c>
      <c r="J69" s="90">
        <f>'2a.  Simple Form Data Entry'!G117</f>
        <v>0</v>
      </c>
      <c r="K69" s="90">
        <f>'2a.  Simple Form Data Entry'!H117</f>
        <v>0</v>
      </c>
      <c r="L69" s="90">
        <f>'2a.  Simple Form Data Entry'!I117</f>
        <v>0</v>
      </c>
      <c r="M69" s="90">
        <f>'2a.  Simple Form Data Entry'!J117</f>
        <v>0</v>
      </c>
      <c r="N69" s="92">
        <f>'2a.  Simple Form Data Entry'!K117</f>
        <v>0</v>
      </c>
      <c r="O69" s="12"/>
    </row>
    <row r="70" spans="1:15" ht="13.5" customHeight="1" hidden="1">
      <c r="A70" s="19"/>
      <c r="B70" s="374" t="s">
        <v>56</v>
      </c>
      <c r="C70" s="375"/>
      <c r="D70" s="45"/>
      <c r="E70" s="45"/>
      <c r="F70" s="45"/>
      <c r="G70" s="45"/>
      <c r="H70" s="220" t="str">
        <f>IF('2a.  Simple Form Data Entry'!E118="","  ",'2a.  Simple Form Data Entry'!E118)</f>
        <v xml:space="preserve">  </v>
      </c>
      <c r="I70" s="90">
        <f>'2a.  Simple Form Data Entry'!L118</f>
        <v>0</v>
      </c>
      <c r="J70" s="90">
        <f>'2a.  Simple Form Data Entry'!G118</f>
        <v>0</v>
      </c>
      <c r="K70" s="90">
        <f>'2a.  Simple Form Data Entry'!H118</f>
        <v>0</v>
      </c>
      <c r="L70" s="90">
        <f>'2a.  Simple Form Data Entry'!I118</f>
        <v>0</v>
      </c>
      <c r="M70" s="90">
        <f>'2a.  Simple Form Data Entry'!J118</f>
        <v>0</v>
      </c>
      <c r="N70" s="92">
        <f>'2a.  Simple Form Data Entry'!K118</f>
        <v>0</v>
      </c>
      <c r="O70" s="12"/>
    </row>
    <row r="71" spans="1:15" ht="13.5" customHeight="1" hidden="1">
      <c r="A71" s="19"/>
      <c r="B71" s="372" t="s">
        <v>57</v>
      </c>
      <c r="C71" s="373"/>
      <c r="D71" s="45"/>
      <c r="E71" s="45"/>
      <c r="F71" s="45"/>
      <c r="G71" s="45"/>
      <c r="H71" s="220" t="str">
        <f>IF('2a.  Simple Form Data Entry'!E119="","  ",'2a.  Simple Form Data Entry'!E119)</f>
        <v xml:space="preserve">  </v>
      </c>
      <c r="I71" s="90">
        <f>'2a.  Simple Form Data Entry'!L119</f>
        <v>0</v>
      </c>
      <c r="J71" s="90">
        <f>'2a.  Simple Form Data Entry'!G119</f>
        <v>0</v>
      </c>
      <c r="K71" s="90">
        <f>'2a.  Simple Form Data Entry'!H119</f>
        <v>0</v>
      </c>
      <c r="L71" s="90">
        <f>'2a.  Simple Form Data Entry'!I119</f>
        <v>0</v>
      </c>
      <c r="M71" s="90">
        <f>'2a.  Simple Form Data Entry'!J119</f>
        <v>0</v>
      </c>
      <c r="N71" s="92">
        <f>'2a.  Simple Form Data Entry'!K119</f>
        <v>0</v>
      </c>
      <c r="O71" s="12"/>
    </row>
    <row r="72" spans="1:15" ht="13.5" customHeight="1" hidden="1">
      <c r="A72" s="19"/>
      <c r="B72" s="376" t="s">
        <v>26</v>
      </c>
      <c r="C72" s="377"/>
      <c r="D72" s="45"/>
      <c r="E72" s="45"/>
      <c r="F72" s="45"/>
      <c r="G72" s="45"/>
      <c r="H72" s="220" t="str">
        <f>IF('2a.  Simple Form Data Entry'!E120="","  ",'2a.  Simple Form Data Entry'!E120)</f>
        <v xml:space="preserve">  </v>
      </c>
      <c r="I72" s="90">
        <f>'2a.  Simple Form Data Entry'!L120</f>
        <v>0</v>
      </c>
      <c r="J72" s="90">
        <f>'2a.  Simple Form Data Entry'!G120</f>
        <v>0</v>
      </c>
      <c r="K72" s="90">
        <f>'2a.  Simple Form Data Entry'!H120</f>
        <v>0</v>
      </c>
      <c r="L72" s="90">
        <f>'2a.  Simple Form Data Entry'!I120</f>
        <v>0</v>
      </c>
      <c r="M72" s="90">
        <f>'2a.  Simple Form Data Entry'!J120</f>
        <v>0</v>
      </c>
      <c r="N72" s="92">
        <f>'2a.  Simple Form Data Entry'!K120</f>
        <v>0</v>
      </c>
      <c r="O72" s="12"/>
    </row>
    <row r="73" spans="1:15" ht="13.8" hidden="1">
      <c r="A73" s="26"/>
      <c r="B73" s="27"/>
      <c r="C73" s="28" t="s">
        <v>12</v>
      </c>
      <c r="D73" s="29"/>
      <c r="E73" s="29"/>
      <c r="F73" s="29"/>
      <c r="G73" s="29"/>
      <c r="H73" s="221"/>
      <c r="I73" s="64">
        <f aca="true" t="shared" si="4" ref="I73:N73">SUM(I66:I72)</f>
        <v>0</v>
      </c>
      <c r="J73" s="64">
        <f t="shared" si="4"/>
        <v>0</v>
      </c>
      <c r="K73" s="64">
        <f t="shared" si="4"/>
        <v>0</v>
      </c>
      <c r="L73" s="64">
        <f t="shared" si="4"/>
        <v>0</v>
      </c>
      <c r="M73" s="64">
        <f t="shared" si="4"/>
        <v>0</v>
      </c>
      <c r="N73" s="65">
        <f t="shared" si="4"/>
        <v>0</v>
      </c>
      <c r="O73" s="12"/>
    </row>
    <row r="74" spans="1:15" ht="3" customHeight="1" hidden="1">
      <c r="A74" s="58"/>
      <c r="B74" s="59"/>
      <c r="C74" s="2"/>
      <c r="D74" s="23"/>
      <c r="E74" s="23"/>
      <c r="F74" s="23"/>
      <c r="G74" s="23"/>
      <c r="H74" s="222"/>
      <c r="I74" s="60"/>
      <c r="J74" s="61"/>
      <c r="K74" s="61"/>
      <c r="L74" s="62"/>
      <c r="M74" s="61"/>
      <c r="N74" s="63"/>
      <c r="O74" s="12"/>
    </row>
    <row r="75" spans="1:15" ht="13.8" hidden="1">
      <c r="A75" s="87" t="str">
        <f>IF('2a.  Simple Form Data Entry'!E123="","   ",'2a.  Simple Form Data Entry'!E123)</f>
        <v xml:space="preserve">   </v>
      </c>
      <c r="B75" s="88"/>
      <c r="C75" s="89"/>
      <c r="D75" s="188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98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88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85" t="str">
        <f>IF('2a.  Simple Form Data Entry'!I123="","   ",'2a.  Simple Form Data Entry'!I123)</f>
        <v xml:space="preserve"> </v>
      </c>
      <c r="H75" s="218"/>
      <c r="I75" s="48"/>
      <c r="J75" s="38"/>
      <c r="K75" s="38"/>
      <c r="L75" s="38"/>
      <c r="M75" s="38"/>
      <c r="N75" s="39"/>
      <c r="O75" s="12"/>
    </row>
    <row r="76" spans="1:15" ht="13.8" hidden="1">
      <c r="A76" s="19"/>
      <c r="B76" s="50" t="s">
        <v>21</v>
      </c>
      <c r="C76" s="20"/>
      <c r="D76" s="45"/>
      <c r="E76" s="45"/>
      <c r="F76" s="45"/>
      <c r="G76" s="45"/>
      <c r="H76" s="220" t="str">
        <f>IF('2a.  Simple Form Data Entry'!E125="","  ",'2a.  Simple Form Data Entry'!E125)</f>
        <v xml:space="preserve">  </v>
      </c>
      <c r="I76" s="90">
        <f>'2a.  Simple Form Data Entry'!L125</f>
        <v>0</v>
      </c>
      <c r="J76" s="90">
        <f>'2a.  Simple Form Data Entry'!G125</f>
        <v>0</v>
      </c>
      <c r="K76" s="90">
        <f>'2a.  Simple Form Data Entry'!H125</f>
        <v>0</v>
      </c>
      <c r="L76" s="90">
        <f>'2a.  Simple Form Data Entry'!I125</f>
        <v>0</v>
      </c>
      <c r="M76" s="90">
        <f>'2a.  Simple Form Data Entry'!J125</f>
        <v>0</v>
      </c>
      <c r="N76" s="115">
        <f>'2a.  Simple Form Data Entry'!K125</f>
        <v>0</v>
      </c>
      <c r="O76" s="12"/>
    </row>
    <row r="77" spans="1:15" ht="13.8" hidden="1">
      <c r="A77" s="19"/>
      <c r="B77" s="50" t="s">
        <v>25</v>
      </c>
      <c r="C77" s="20"/>
      <c r="D77" s="45"/>
      <c r="E77" s="45"/>
      <c r="F77" s="45"/>
      <c r="G77" s="45"/>
      <c r="H77" s="220" t="str">
        <f>IF('2a.  Simple Form Data Entry'!E126="","  ",'2a.  Simple Form Data Entry'!E126)</f>
        <v xml:space="preserve">  </v>
      </c>
      <c r="I77" s="90">
        <f>'2a.  Simple Form Data Entry'!L126</f>
        <v>0</v>
      </c>
      <c r="J77" s="90">
        <f>'2a.  Simple Form Data Entry'!G126</f>
        <v>0</v>
      </c>
      <c r="K77" s="90">
        <f>'2a.  Simple Form Data Entry'!H126</f>
        <v>0</v>
      </c>
      <c r="L77" s="90">
        <f>'2a.  Simple Form Data Entry'!I126</f>
        <v>0</v>
      </c>
      <c r="M77" s="90">
        <f>'2a.  Simple Form Data Entry'!J126</f>
        <v>0</v>
      </c>
      <c r="N77" s="115">
        <f>'2a.  Simple Form Data Entry'!K126</f>
        <v>0</v>
      </c>
      <c r="O77" s="12"/>
    </row>
    <row r="78" spans="1:15" ht="13.8" hidden="1">
      <c r="A78" s="19"/>
      <c r="B78" s="50" t="s">
        <v>53</v>
      </c>
      <c r="C78" s="20"/>
      <c r="D78" s="45"/>
      <c r="E78" s="45"/>
      <c r="F78" s="45"/>
      <c r="G78" s="45"/>
      <c r="H78" s="220" t="str">
        <f>IF('2a.  Simple Form Data Entry'!E127="","  ",'2a.  Simple Form Data Entry'!E127)</f>
        <v xml:space="preserve">  </v>
      </c>
      <c r="I78" s="90">
        <f>'2a.  Simple Form Data Entry'!L127</f>
        <v>0</v>
      </c>
      <c r="J78" s="90">
        <f>'2a.  Simple Form Data Entry'!G127</f>
        <v>0</v>
      </c>
      <c r="K78" s="90">
        <f>'2a.  Simple Form Data Entry'!H127</f>
        <v>0</v>
      </c>
      <c r="L78" s="90">
        <f>'2a.  Simple Form Data Entry'!I127</f>
        <v>0</v>
      </c>
      <c r="M78" s="90">
        <f>'2a.  Simple Form Data Entry'!J127</f>
        <v>0</v>
      </c>
      <c r="N78" s="115">
        <f>'2a.  Simple Form Data Entry'!K127</f>
        <v>0</v>
      </c>
      <c r="O78" s="12"/>
    </row>
    <row r="79" spans="1:15" ht="13.8" hidden="1">
      <c r="A79" s="19"/>
      <c r="B79" s="372" t="s">
        <v>55</v>
      </c>
      <c r="C79" s="373"/>
      <c r="D79" s="45"/>
      <c r="E79" s="45"/>
      <c r="F79" s="45"/>
      <c r="G79" s="45"/>
      <c r="H79" s="220" t="str">
        <f>IF('2a.  Simple Form Data Entry'!E128="","  ",'2a.  Simple Form Data Entry'!E128)</f>
        <v xml:space="preserve">  </v>
      </c>
      <c r="I79" s="90">
        <f>'2a.  Simple Form Data Entry'!L128</f>
        <v>0</v>
      </c>
      <c r="J79" s="90">
        <f>'2a.  Simple Form Data Entry'!G128</f>
        <v>0</v>
      </c>
      <c r="K79" s="90">
        <f>'2a.  Simple Form Data Entry'!H128</f>
        <v>0</v>
      </c>
      <c r="L79" s="90">
        <f>'2a.  Simple Form Data Entry'!I128</f>
        <v>0</v>
      </c>
      <c r="M79" s="90">
        <f>'2a.  Simple Form Data Entry'!J128</f>
        <v>0</v>
      </c>
      <c r="N79" s="115">
        <f>'2a.  Simple Form Data Entry'!K128</f>
        <v>0</v>
      </c>
      <c r="O79" s="12"/>
    </row>
    <row r="80" spans="1:15" ht="13.8" hidden="1">
      <c r="A80" s="19"/>
      <c r="B80" s="374" t="s">
        <v>56</v>
      </c>
      <c r="C80" s="375"/>
      <c r="D80" s="45"/>
      <c r="E80" s="45"/>
      <c r="F80" s="45"/>
      <c r="G80" s="45"/>
      <c r="H80" s="220" t="str">
        <f>IF('2a.  Simple Form Data Entry'!E129="","  ",'2a.  Simple Form Data Entry'!E129)</f>
        <v xml:space="preserve">  </v>
      </c>
      <c r="I80" s="90">
        <f>'2a.  Simple Form Data Entry'!L129</f>
        <v>0</v>
      </c>
      <c r="J80" s="90">
        <f>'2a.  Simple Form Data Entry'!G129</f>
        <v>0</v>
      </c>
      <c r="K80" s="90">
        <f>'2a.  Simple Form Data Entry'!H129</f>
        <v>0</v>
      </c>
      <c r="L80" s="90">
        <f>'2a.  Simple Form Data Entry'!I129</f>
        <v>0</v>
      </c>
      <c r="M80" s="90">
        <f>'2a.  Simple Form Data Entry'!J129</f>
        <v>0</v>
      </c>
      <c r="N80" s="115">
        <f>'2a.  Simple Form Data Entry'!K129</f>
        <v>0</v>
      </c>
      <c r="O80" s="12"/>
    </row>
    <row r="81" spans="1:15" ht="13.8" hidden="1">
      <c r="A81" s="19"/>
      <c r="B81" s="372" t="s">
        <v>57</v>
      </c>
      <c r="C81" s="373"/>
      <c r="D81" s="45"/>
      <c r="E81" s="45"/>
      <c r="F81" s="45"/>
      <c r="G81" s="45"/>
      <c r="H81" s="220" t="str">
        <f>IF('2a.  Simple Form Data Entry'!E130="","  ",'2a.  Simple Form Data Entry'!E130)</f>
        <v xml:space="preserve">  </v>
      </c>
      <c r="I81" s="90">
        <f>'2a.  Simple Form Data Entry'!L130</f>
        <v>0</v>
      </c>
      <c r="J81" s="90">
        <f>'2a.  Simple Form Data Entry'!G130</f>
        <v>0</v>
      </c>
      <c r="K81" s="90">
        <f>'2a.  Simple Form Data Entry'!H130</f>
        <v>0</v>
      </c>
      <c r="L81" s="90">
        <f>'2a.  Simple Form Data Entry'!I130</f>
        <v>0</v>
      </c>
      <c r="M81" s="90">
        <f>'2a.  Simple Form Data Entry'!J130</f>
        <v>0</v>
      </c>
      <c r="N81" s="115">
        <f>'2a.  Simple Form Data Entry'!K130</f>
        <v>0</v>
      </c>
      <c r="O81" s="12"/>
    </row>
    <row r="82" spans="1:15" ht="13.8" hidden="1">
      <c r="A82" s="19"/>
      <c r="B82" s="376" t="s">
        <v>26</v>
      </c>
      <c r="C82" s="377"/>
      <c r="D82" s="45"/>
      <c r="E82" s="45"/>
      <c r="F82" s="45"/>
      <c r="G82" s="45"/>
      <c r="H82" s="220" t="str">
        <f>IF('2a.  Simple Form Data Entry'!E131="","  ",'2a.  Simple Form Data Entry'!E131)</f>
        <v xml:space="preserve">  </v>
      </c>
      <c r="I82" s="90">
        <f>'2a.  Simple Form Data Entry'!L131</f>
        <v>0</v>
      </c>
      <c r="J82" s="90">
        <f>'2a.  Simple Form Data Entry'!G131</f>
        <v>0</v>
      </c>
      <c r="K82" s="90">
        <f>'2a.  Simple Form Data Entry'!H131</f>
        <v>0</v>
      </c>
      <c r="L82" s="90">
        <f>'2a.  Simple Form Data Entry'!I131</f>
        <v>0</v>
      </c>
      <c r="M82" s="90">
        <f>'2a.  Simple Form Data Entry'!J131</f>
        <v>0</v>
      </c>
      <c r="N82" s="115">
        <f>'2a.  Simple Form Data Entry'!K131</f>
        <v>0</v>
      </c>
      <c r="O82" s="12"/>
    </row>
    <row r="83" spans="1:15" ht="13.8" hidden="1">
      <c r="A83" s="26"/>
      <c r="B83" s="27"/>
      <c r="C83" s="28" t="s">
        <v>12</v>
      </c>
      <c r="D83" s="29"/>
      <c r="E83" s="29"/>
      <c r="F83" s="29"/>
      <c r="G83" s="29"/>
      <c r="H83" s="221"/>
      <c r="I83" s="64">
        <f aca="true" t="shared" si="5" ref="I83:N83">SUM(I76:I82)</f>
        <v>0</v>
      </c>
      <c r="J83" s="64">
        <f t="shared" si="5"/>
        <v>0</v>
      </c>
      <c r="K83" s="64">
        <f t="shared" si="5"/>
        <v>0</v>
      </c>
      <c r="L83" s="64">
        <f t="shared" si="5"/>
        <v>0</v>
      </c>
      <c r="M83" s="64">
        <f t="shared" si="5"/>
        <v>0</v>
      </c>
      <c r="N83" s="65">
        <f t="shared" si="5"/>
        <v>0</v>
      </c>
      <c r="O83" s="12"/>
    </row>
    <row r="84" spans="1:15" ht="3" customHeight="1" hidden="1">
      <c r="A84" s="58"/>
      <c r="B84" s="59"/>
      <c r="C84" s="2"/>
      <c r="D84" s="23"/>
      <c r="E84" s="23"/>
      <c r="F84" s="23"/>
      <c r="G84" s="23"/>
      <c r="H84" s="222"/>
      <c r="I84" s="60"/>
      <c r="J84" s="61"/>
      <c r="K84" s="61"/>
      <c r="L84" s="62"/>
      <c r="M84" s="61"/>
      <c r="N84" s="63"/>
      <c r="O84" s="12"/>
    </row>
    <row r="85" spans="1:15" ht="13.8" hidden="1">
      <c r="A85" s="87" t="str">
        <f>IF('2a.  Simple Form Data Entry'!E134="","   ",'2a.  Simple Form Data Entry'!E134)</f>
        <v xml:space="preserve">   </v>
      </c>
      <c r="B85" s="88"/>
      <c r="C85" s="89"/>
      <c r="D85" s="188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98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88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85" t="str">
        <f>IF('2a.  Simple Form Data Entry'!I134="","   ",'2a.  Simple Form Data Entry'!I134)</f>
        <v xml:space="preserve"> </v>
      </c>
      <c r="H85" s="218"/>
      <c r="I85" s="48"/>
      <c r="J85" s="38"/>
      <c r="K85" s="38"/>
      <c r="L85" s="38"/>
      <c r="M85" s="38"/>
      <c r="N85" s="39"/>
      <c r="O85" s="12"/>
    </row>
    <row r="86" spans="1:15" ht="13.8" hidden="1">
      <c r="A86" s="19"/>
      <c r="B86" s="50" t="s">
        <v>21</v>
      </c>
      <c r="C86" s="20"/>
      <c r="D86" s="45"/>
      <c r="E86" s="45"/>
      <c r="F86" s="45"/>
      <c r="G86" s="45"/>
      <c r="H86" s="220" t="str">
        <f>IF('2a.  Simple Form Data Entry'!E136="","  ",'2a.  Simple Form Data Entry'!E136)</f>
        <v xml:space="preserve">  </v>
      </c>
      <c r="I86" s="90">
        <f>'2a.  Simple Form Data Entry'!L136</f>
        <v>0</v>
      </c>
      <c r="J86" s="90">
        <f>'2a.  Simple Form Data Entry'!G136</f>
        <v>0</v>
      </c>
      <c r="K86" s="90">
        <f>'2a.  Simple Form Data Entry'!H136</f>
        <v>0</v>
      </c>
      <c r="L86" s="90">
        <f>'2a.  Simple Form Data Entry'!I136</f>
        <v>0</v>
      </c>
      <c r="M86" s="90">
        <f>'2a.  Simple Form Data Entry'!J136</f>
        <v>0</v>
      </c>
      <c r="N86" s="115">
        <f>'2a.  Simple Form Data Entry'!K136</f>
        <v>0</v>
      </c>
      <c r="O86" s="12"/>
    </row>
    <row r="87" spans="1:15" ht="13.8" hidden="1">
      <c r="A87" s="19"/>
      <c r="B87" s="50" t="s">
        <v>25</v>
      </c>
      <c r="C87" s="20"/>
      <c r="D87" s="45"/>
      <c r="E87" s="45"/>
      <c r="F87" s="45"/>
      <c r="G87" s="45"/>
      <c r="H87" s="220" t="str">
        <f>IF('2a.  Simple Form Data Entry'!E137="","  ",'2a.  Simple Form Data Entry'!E137)</f>
        <v xml:space="preserve">  </v>
      </c>
      <c r="I87" s="90">
        <f>'2a.  Simple Form Data Entry'!L137</f>
        <v>0</v>
      </c>
      <c r="J87" s="90">
        <f>'2a.  Simple Form Data Entry'!G137</f>
        <v>0</v>
      </c>
      <c r="K87" s="90">
        <f>'2a.  Simple Form Data Entry'!H137</f>
        <v>0</v>
      </c>
      <c r="L87" s="90">
        <f>'2a.  Simple Form Data Entry'!I137</f>
        <v>0</v>
      </c>
      <c r="M87" s="90">
        <f>'2a.  Simple Form Data Entry'!J137</f>
        <v>0</v>
      </c>
      <c r="N87" s="115">
        <f>'2a.  Simple Form Data Entry'!K137</f>
        <v>0</v>
      </c>
      <c r="O87" s="12"/>
    </row>
    <row r="88" spans="1:15" ht="13.8" hidden="1">
      <c r="A88" s="19"/>
      <c r="B88" s="50" t="s">
        <v>53</v>
      </c>
      <c r="C88" s="20"/>
      <c r="D88" s="45"/>
      <c r="E88" s="45"/>
      <c r="F88" s="45"/>
      <c r="G88" s="45"/>
      <c r="H88" s="220" t="str">
        <f>IF('2a.  Simple Form Data Entry'!E138="","  ",'2a.  Simple Form Data Entry'!E138)</f>
        <v xml:space="preserve">  </v>
      </c>
      <c r="I88" s="90">
        <f>'2a.  Simple Form Data Entry'!L138</f>
        <v>0</v>
      </c>
      <c r="J88" s="90">
        <f>'2a.  Simple Form Data Entry'!G138</f>
        <v>0</v>
      </c>
      <c r="K88" s="90">
        <f>'2a.  Simple Form Data Entry'!H138</f>
        <v>0</v>
      </c>
      <c r="L88" s="90">
        <f>'2a.  Simple Form Data Entry'!I138</f>
        <v>0</v>
      </c>
      <c r="M88" s="90">
        <f>'2a.  Simple Form Data Entry'!J138</f>
        <v>0</v>
      </c>
      <c r="N88" s="115">
        <f>'2a.  Simple Form Data Entry'!K138</f>
        <v>0</v>
      </c>
      <c r="O88" s="12"/>
    </row>
    <row r="89" spans="1:15" ht="13.8" hidden="1">
      <c r="A89" s="19"/>
      <c r="B89" s="372" t="s">
        <v>55</v>
      </c>
      <c r="C89" s="373"/>
      <c r="D89" s="45"/>
      <c r="E89" s="45"/>
      <c r="F89" s="45"/>
      <c r="G89" s="45"/>
      <c r="H89" s="220" t="str">
        <f>IF('2a.  Simple Form Data Entry'!E139="","  ",'2a.  Simple Form Data Entry'!E139)</f>
        <v xml:space="preserve">  </v>
      </c>
      <c r="I89" s="90">
        <f>'2a.  Simple Form Data Entry'!L139</f>
        <v>0</v>
      </c>
      <c r="J89" s="90">
        <f>'2a.  Simple Form Data Entry'!G139</f>
        <v>0</v>
      </c>
      <c r="K89" s="90">
        <f>'2a.  Simple Form Data Entry'!H139</f>
        <v>0</v>
      </c>
      <c r="L89" s="90">
        <f>'2a.  Simple Form Data Entry'!I139</f>
        <v>0</v>
      </c>
      <c r="M89" s="90">
        <f>'2a.  Simple Form Data Entry'!J139</f>
        <v>0</v>
      </c>
      <c r="N89" s="115">
        <f>'2a.  Simple Form Data Entry'!K139</f>
        <v>0</v>
      </c>
      <c r="O89" s="12"/>
    </row>
    <row r="90" spans="1:15" ht="13.8" hidden="1">
      <c r="A90" s="19"/>
      <c r="B90" s="374" t="s">
        <v>56</v>
      </c>
      <c r="C90" s="375"/>
      <c r="D90" s="45"/>
      <c r="E90" s="45"/>
      <c r="F90" s="45"/>
      <c r="G90" s="45"/>
      <c r="H90" s="220" t="str">
        <f>IF('2a.  Simple Form Data Entry'!E140="","  ",'2a.  Simple Form Data Entry'!E140)</f>
        <v xml:space="preserve">  </v>
      </c>
      <c r="I90" s="90">
        <f>'2a.  Simple Form Data Entry'!L140</f>
        <v>0</v>
      </c>
      <c r="J90" s="90">
        <f>'2a.  Simple Form Data Entry'!G140</f>
        <v>0</v>
      </c>
      <c r="K90" s="90">
        <f>'2a.  Simple Form Data Entry'!H140</f>
        <v>0</v>
      </c>
      <c r="L90" s="90">
        <f>'2a.  Simple Form Data Entry'!I140</f>
        <v>0</v>
      </c>
      <c r="M90" s="90">
        <f>'2a.  Simple Form Data Entry'!J140</f>
        <v>0</v>
      </c>
      <c r="N90" s="115">
        <f>'2a.  Simple Form Data Entry'!K140</f>
        <v>0</v>
      </c>
      <c r="O90" s="12"/>
    </row>
    <row r="91" spans="1:15" ht="13.8" hidden="1">
      <c r="A91" s="19"/>
      <c r="B91" s="372" t="s">
        <v>57</v>
      </c>
      <c r="C91" s="373"/>
      <c r="D91" s="45"/>
      <c r="E91" s="45"/>
      <c r="F91" s="45"/>
      <c r="G91" s="45"/>
      <c r="H91" s="220" t="str">
        <f>IF('2a.  Simple Form Data Entry'!E141="","  ",'2a.  Simple Form Data Entry'!E141)</f>
        <v xml:space="preserve">  </v>
      </c>
      <c r="I91" s="90">
        <f>'2a.  Simple Form Data Entry'!L141</f>
        <v>0</v>
      </c>
      <c r="J91" s="90">
        <f>'2a.  Simple Form Data Entry'!G141</f>
        <v>0</v>
      </c>
      <c r="K91" s="90">
        <f>'2a.  Simple Form Data Entry'!H141</f>
        <v>0</v>
      </c>
      <c r="L91" s="90">
        <f>'2a.  Simple Form Data Entry'!I141</f>
        <v>0</v>
      </c>
      <c r="M91" s="90">
        <f>'2a.  Simple Form Data Entry'!J141</f>
        <v>0</v>
      </c>
      <c r="N91" s="115">
        <f>'2a.  Simple Form Data Entry'!K141</f>
        <v>0</v>
      </c>
      <c r="O91" s="12"/>
    </row>
    <row r="92" spans="1:15" ht="13.8" hidden="1">
      <c r="A92" s="19"/>
      <c r="B92" s="376" t="s">
        <v>26</v>
      </c>
      <c r="C92" s="377"/>
      <c r="D92" s="45"/>
      <c r="E92" s="45"/>
      <c r="F92" s="45"/>
      <c r="G92" s="45"/>
      <c r="H92" s="223" t="str">
        <f>IF('2a.  Simple Form Data Entry'!E142="","  ",'2a.  Simple Form Data Entry'!E142)</f>
        <v xml:space="preserve">  </v>
      </c>
      <c r="I92" s="90">
        <f>'2a.  Simple Form Data Entry'!L142</f>
        <v>0</v>
      </c>
      <c r="J92" s="90">
        <f>'2a.  Simple Form Data Entry'!G142</f>
        <v>0</v>
      </c>
      <c r="K92" s="90">
        <f>'2a.  Simple Form Data Entry'!H142</f>
        <v>0</v>
      </c>
      <c r="L92" s="90">
        <f>'2a.  Simple Form Data Entry'!I142</f>
        <v>0</v>
      </c>
      <c r="M92" s="90">
        <f>'2a.  Simple Form Data Entry'!J142</f>
        <v>0</v>
      </c>
      <c r="N92" s="115">
        <f>'2a.  Simple Form Data Entry'!K142</f>
        <v>0</v>
      </c>
      <c r="O92" s="12"/>
    </row>
    <row r="93" spans="1:15" ht="12.75" customHeight="1" hidden="1">
      <c r="A93" s="26"/>
      <c r="B93" s="27"/>
      <c r="C93" s="28" t="s">
        <v>12</v>
      </c>
      <c r="D93" s="29"/>
      <c r="E93" s="29"/>
      <c r="F93" s="29"/>
      <c r="G93" s="29"/>
      <c r="H93" s="224"/>
      <c r="I93" s="64">
        <f aca="true" t="shared" si="6" ref="I93:N93">SUM(I86:I92)</f>
        <v>0</v>
      </c>
      <c r="J93" s="64">
        <f t="shared" si="6"/>
        <v>0</v>
      </c>
      <c r="K93" s="64">
        <f t="shared" si="6"/>
        <v>0</v>
      </c>
      <c r="L93" s="64">
        <f t="shared" si="6"/>
        <v>0</v>
      </c>
      <c r="M93" s="64">
        <f t="shared" si="6"/>
        <v>0</v>
      </c>
      <c r="N93" s="65">
        <f t="shared" si="6"/>
        <v>0</v>
      </c>
      <c r="O93" s="12"/>
    </row>
    <row r="94" spans="1:14" ht="3" customHeight="1">
      <c r="A94" s="30"/>
      <c r="B94" s="2"/>
      <c r="C94" s="2"/>
      <c r="D94" s="31"/>
      <c r="E94" s="31"/>
      <c r="F94" s="31"/>
      <c r="G94" s="32"/>
      <c r="H94" s="225"/>
      <c r="I94" s="33"/>
      <c r="J94" s="34"/>
      <c r="K94" s="34"/>
      <c r="L94" s="35"/>
      <c r="M94" s="34"/>
      <c r="N94" s="36"/>
    </row>
    <row r="95" spans="1:15" ht="14.4" thickBot="1">
      <c r="A95" s="6"/>
      <c r="B95" s="7"/>
      <c r="C95" s="313" t="s">
        <v>6</v>
      </c>
      <c r="D95" s="8"/>
      <c r="E95" s="8"/>
      <c r="F95" s="8"/>
      <c r="G95" s="21"/>
      <c r="H95" s="226"/>
      <c r="I95" s="57">
        <f aca="true" t="shared" si="7" ref="I95:N95">I73+I63+I53+I43+I83+I93</f>
        <v>0</v>
      </c>
      <c r="J95" s="57">
        <f t="shared" si="7"/>
        <v>2388701</v>
      </c>
      <c r="K95" s="57">
        <f t="shared" si="7"/>
        <v>0</v>
      </c>
      <c r="L95" s="57">
        <f t="shared" si="7"/>
        <v>0</v>
      </c>
      <c r="M95" s="57">
        <f t="shared" si="7"/>
        <v>0</v>
      </c>
      <c r="N95" s="66">
        <f t="shared" si="7"/>
        <v>0</v>
      </c>
      <c r="O95" s="5"/>
    </row>
    <row r="96" spans="1:15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5"/>
      <c r="O96" s="5"/>
    </row>
    <row r="97" spans="1:15" ht="22.5" customHeight="1" thickBot="1" thickTop="1">
      <c r="A97" s="408" t="s">
        <v>15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5"/>
    </row>
    <row r="98" spans="1:15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5"/>
      <c r="O98" s="5"/>
    </row>
    <row r="99" spans="1:15" ht="16.8">
      <c r="A99" s="37" t="s">
        <v>135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</row>
    <row r="100" spans="1:15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</row>
    <row r="101" spans="1:15" ht="15" customHeight="1">
      <c r="A101" s="418" t="s">
        <v>18</v>
      </c>
      <c r="B101" s="419"/>
      <c r="C101" s="420"/>
      <c r="D101" s="378" t="s">
        <v>19</v>
      </c>
      <c r="E101" s="378" t="s">
        <v>5</v>
      </c>
      <c r="F101" s="424" t="s">
        <v>105</v>
      </c>
      <c r="G101" s="378" t="s">
        <v>11</v>
      </c>
      <c r="H101" s="380" t="s">
        <v>23</v>
      </c>
      <c r="I101" s="209">
        <f>'2a.  Simple Form Data Entry'!I154</f>
        <v>2013</v>
      </c>
      <c r="J101" s="207">
        <f>'2a.  Simple Form Data Entry'!G19</f>
        <v>2014</v>
      </c>
      <c r="K101" s="306" t="str">
        <f>'2a.  Simple Form Data Entry'!H154</f>
        <v>NA</v>
      </c>
      <c r="L101" s="426" t="s">
        <v>141</v>
      </c>
      <c r="M101" s="427"/>
      <c r="N101" s="42"/>
      <c r="O101" s="42"/>
    </row>
    <row r="102" spans="1:15" ht="28.2" thickBot="1">
      <c r="A102" s="421"/>
      <c r="B102" s="422"/>
      <c r="C102" s="423"/>
      <c r="D102" s="379"/>
      <c r="E102" s="379"/>
      <c r="F102" s="425"/>
      <c r="G102" s="379"/>
      <c r="H102" s="381"/>
      <c r="I102" s="200" t="str">
        <f>'2a.  Simple Form Data Entry'!I155</f>
        <v>Allocation Change</v>
      </c>
      <c r="J102" s="208" t="s">
        <v>24</v>
      </c>
      <c r="K102" s="307" t="str">
        <f>'2a.  Simple Form Data Entry'!H155</f>
        <v xml:space="preserve"> </v>
      </c>
      <c r="L102" s="428" t="s">
        <v>142</v>
      </c>
      <c r="M102" s="429"/>
      <c r="N102" s="42"/>
      <c r="O102" s="42"/>
    </row>
    <row r="103" spans="1:15" ht="47.25" customHeight="1">
      <c r="A103" s="108" t="str">
        <f>IF('2a.  Simple Form Data Entry'!C156="","   ",'2a.  Simple Form Data Entry'!C156)</f>
        <v>Building Repair &amp; Replacement CIP Fund</v>
      </c>
      <c r="B103" s="84"/>
      <c r="C103" s="84"/>
      <c r="D103" s="188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CIP</v>
      </c>
      <c r="E103" s="98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CIP</v>
      </c>
      <c r="F103" s="188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3951</v>
      </c>
      <c r="G103" s="99">
        <v>1121929</v>
      </c>
      <c r="H103" s="217" t="str">
        <f>IF('2a.  Simple Form Data Entry'!F150="Y","The transaction was anticipated in the current budget; no supplemental appropriation is required.",IF(A103="","",IF('2a.  Simple Form Data Entry'!F151="Y","The cost of the transaction can be accommodated within existing appropriation authority; no supplemental appropriation is required"," ")))</f>
        <v xml:space="preserve"> </v>
      </c>
      <c r="I103" s="109">
        <f>'2a.  Simple Form Data Entry'!I156</f>
        <v>0</v>
      </c>
      <c r="J103" s="109">
        <f>'2a.  Simple Form Data Entry'!G156+1</f>
        <v>2388701</v>
      </c>
      <c r="K103" s="109">
        <f>'2a.  Simple Form Data Entry'!H156</f>
        <v>0</v>
      </c>
      <c r="L103" s="430">
        <f>'2a.  Simple Form Data Entry'!J156</f>
        <v>0</v>
      </c>
      <c r="M103" s="431"/>
      <c r="N103" s="42"/>
      <c r="O103" s="42"/>
    </row>
    <row r="104" spans="1:15" ht="13.8">
      <c r="A104" s="108" t="str">
        <f>IF('2a.  Simple Form Data Entry'!C157="","   ",'2a.  Simple Form Data Entry'!C157)</f>
        <v xml:space="preserve">   </v>
      </c>
      <c r="B104" s="79"/>
      <c r="C104" s="79"/>
      <c r="D104" s="188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98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88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9" t="str">
        <f>IF('2a.  Simple Form Data Entry'!C157="","   ",'2a.  Simple Form Data Entry'!D157)</f>
        <v xml:space="preserve">   </v>
      </c>
      <c r="H104" s="217"/>
      <c r="I104" s="109">
        <f>'2a.  Simple Form Data Entry'!I157</f>
        <v>0</v>
      </c>
      <c r="J104" s="91">
        <f>'2a.  Simple Form Data Entry'!G157</f>
        <v>0</v>
      </c>
      <c r="K104" s="91">
        <f>'2a.  Simple Form Data Entry'!H157</f>
        <v>0</v>
      </c>
      <c r="L104" s="416">
        <f>'2a.  Simple Form Data Entry'!J157</f>
        <v>0</v>
      </c>
      <c r="M104" s="417"/>
      <c r="N104" s="42"/>
      <c r="O104" s="42"/>
    </row>
    <row r="105" spans="1:15" ht="13.8" hidden="1">
      <c r="A105" s="108" t="str">
        <f>IF('2a.  Simple Form Data Entry'!C158="","   ",'2a.  Simple Form Data Entry'!C158)</f>
        <v xml:space="preserve">   </v>
      </c>
      <c r="B105" s="79"/>
      <c r="C105" s="79"/>
      <c r="D105" s="188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98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88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9" t="str">
        <f>IF('2a.  Simple Form Data Entry'!C158="","   ",'2a.  Simple Form Data Entry'!D158)</f>
        <v xml:space="preserve">   </v>
      </c>
      <c r="H105" s="220" t="str">
        <f>IF('2a.  Simple Form Data Entry'!E158=0,"  ",'2a.  Simple Form Data Entry'!E158)</f>
        <v xml:space="preserve">  </v>
      </c>
      <c r="I105" s="109">
        <f>'2a.  Simple Form Data Entry'!I158</f>
        <v>0</v>
      </c>
      <c r="J105" s="91">
        <f>'2a.  Simple Form Data Entry'!G158</f>
        <v>0</v>
      </c>
      <c r="K105" s="91">
        <f>'2a.  Simple Form Data Entry'!H158</f>
        <v>0</v>
      </c>
      <c r="L105" s="416">
        <f>'2a.  Simple Form Data Entry'!J158</f>
        <v>0</v>
      </c>
      <c r="M105" s="417"/>
      <c r="N105" s="42"/>
      <c r="O105" s="42"/>
    </row>
    <row r="106" spans="1:15" ht="13.8" hidden="1">
      <c r="A106" s="108" t="str">
        <f>IF('2a.  Simple Form Data Entry'!C159="","   ",'2a.  Simple Form Data Entry'!C159)</f>
        <v xml:space="preserve">   </v>
      </c>
      <c r="B106" s="79"/>
      <c r="C106" s="79"/>
      <c r="D106" s="188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98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88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9" t="str">
        <f>IF('2a.  Simple Form Data Entry'!C159="","   ",'2a.  Simple Form Data Entry'!D159)</f>
        <v xml:space="preserve">   </v>
      </c>
      <c r="H106" s="220" t="str">
        <f>IF('2a.  Simple Form Data Entry'!E159=0,"  ",'2a.  Simple Form Data Entry'!E159)</f>
        <v xml:space="preserve">  </v>
      </c>
      <c r="I106" s="109">
        <f>'2a.  Simple Form Data Entry'!I159</f>
        <v>0</v>
      </c>
      <c r="J106" s="91">
        <f>'2a.  Simple Form Data Entry'!G159</f>
        <v>0</v>
      </c>
      <c r="K106" s="91">
        <f>'2a.  Simple Form Data Entry'!H159</f>
        <v>0</v>
      </c>
      <c r="L106" s="416">
        <f>'2a.  Simple Form Data Entry'!J159</f>
        <v>0</v>
      </c>
      <c r="M106" s="417"/>
      <c r="N106" s="42"/>
      <c r="O106" s="42"/>
    </row>
    <row r="107" spans="1:15" ht="13.8" hidden="1">
      <c r="A107" s="108" t="str">
        <f>IF('2a.  Simple Form Data Entry'!C160="","   ",'2a.  Simple Form Data Entry'!C160)</f>
        <v xml:space="preserve">   </v>
      </c>
      <c r="B107" s="79"/>
      <c r="C107" s="79"/>
      <c r="D107" s="188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98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88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9" t="str">
        <f>IF('2a.  Simple Form Data Entry'!C160="","   ",'2a.  Simple Form Data Entry'!D160)</f>
        <v xml:space="preserve">   </v>
      </c>
      <c r="H107" s="220" t="str">
        <f>IF('2a.  Simple Form Data Entry'!E160=0,"  ",'2a.  Simple Form Data Entry'!E160)</f>
        <v xml:space="preserve">  </v>
      </c>
      <c r="I107" s="109">
        <f>'2a.  Simple Form Data Entry'!I160</f>
        <v>0</v>
      </c>
      <c r="J107" s="91">
        <f>'2a.  Simple Form Data Entry'!G160</f>
        <v>0</v>
      </c>
      <c r="K107" s="91">
        <f>'2a.  Simple Form Data Entry'!H160</f>
        <v>0</v>
      </c>
      <c r="L107" s="416">
        <f>'2a.  Simple Form Data Entry'!J160</f>
        <v>0</v>
      </c>
      <c r="M107" s="417"/>
      <c r="N107" s="42"/>
      <c r="O107" s="42"/>
    </row>
    <row r="108" spans="1:15" ht="13.8" hidden="1">
      <c r="A108" s="108" t="str">
        <f>IF('2a.  Simple Form Data Entry'!C161="","   ",'2a.  Simple Form Data Entry'!C161)</f>
        <v xml:space="preserve">   </v>
      </c>
      <c r="B108" s="79"/>
      <c r="C108" s="79"/>
      <c r="D108" s="188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98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88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9" t="str">
        <f>IF('2a.  Simple Form Data Entry'!C161="","   ",'2a.  Simple Form Data Entry'!D161)</f>
        <v xml:space="preserve">   </v>
      </c>
      <c r="H108" s="220" t="str">
        <f>IF('2a.  Simple Form Data Entry'!E161=0,"  ",'2a.  Simple Form Data Entry'!E161)</f>
        <v xml:space="preserve">  </v>
      </c>
      <c r="I108" s="109">
        <f>'2a.  Simple Form Data Entry'!I161</f>
        <v>0</v>
      </c>
      <c r="J108" s="91">
        <f>'2a.  Simple Form Data Entry'!G161</f>
        <v>0</v>
      </c>
      <c r="K108" s="91">
        <f>'2a.  Simple Form Data Entry'!H161</f>
        <v>0</v>
      </c>
      <c r="L108" s="416">
        <f>'2a.  Simple Form Data Entry'!J161</f>
        <v>0</v>
      </c>
      <c r="M108" s="417"/>
      <c r="N108" s="42"/>
      <c r="O108" s="42"/>
    </row>
    <row r="109" spans="1:15" ht="14.4" thickBot="1">
      <c r="A109" s="6"/>
      <c r="B109" s="7"/>
      <c r="C109" s="314" t="s">
        <v>4</v>
      </c>
      <c r="D109" s="43"/>
      <c r="E109" s="43"/>
      <c r="F109" s="43"/>
      <c r="G109" s="43"/>
      <c r="H109" s="227"/>
      <c r="I109" s="67">
        <f>SUM(I103:I108)</f>
        <v>0</v>
      </c>
      <c r="J109" s="67">
        <f>SUM(J103:J108)</f>
        <v>2388701</v>
      </c>
      <c r="K109" s="67">
        <f>SUM(K103:K108)</f>
        <v>0</v>
      </c>
      <c r="L109" s="382">
        <f>SUM(L103:M108)</f>
        <v>0</v>
      </c>
      <c r="M109" s="383"/>
      <c r="N109" s="42"/>
      <c r="O109" s="42"/>
    </row>
    <row r="110" spans="1:15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</row>
    <row r="111" spans="1:15" ht="13.8">
      <c r="A111" s="3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5"/>
      <c r="O111" s="5"/>
    </row>
    <row r="112" spans="1:15" ht="13.8">
      <c r="A112" s="70" t="s">
        <v>113</v>
      </c>
      <c r="B112" s="3" t="s">
        <v>136</v>
      </c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5"/>
      <c r="O112" s="5"/>
    </row>
    <row r="113" spans="1:15" ht="13.8">
      <c r="A113" s="71" t="s">
        <v>52</v>
      </c>
      <c r="B113" s="68" t="s">
        <v>117</v>
      </c>
      <c r="C113" s="3"/>
      <c r="D113" s="3"/>
      <c r="E113" s="3"/>
      <c r="F113" s="3"/>
      <c r="G113" s="3"/>
      <c r="H113" s="3"/>
      <c r="I113" s="3"/>
      <c r="J113" s="4"/>
      <c r="K113" s="4"/>
      <c r="L113" s="4"/>
      <c r="M113" s="4"/>
      <c r="N113" s="5"/>
      <c r="O113" s="5"/>
    </row>
    <row r="114" spans="1:15" ht="27" customHeight="1">
      <c r="A114" s="69" t="s">
        <v>114</v>
      </c>
      <c r="B114" s="371" t="str">
        <f>IF('2a.  Simple Form Data Entry'!F165="Y",'2a.  Simple Form Data Entry'!C203,CONCATENATE('2a.  Simple Form Data Entry'!C204,'2a.  Simple Form Data Entry'!C205,'2a.  Simple Form Data Entry'!C206,'2a.  Simple Form Data Entry'!C207,'2a.  Simple Form Data Entry'!C208))</f>
        <v xml:space="preserve">The transaction is not backed by new revenue.    </v>
      </c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5"/>
    </row>
    <row r="115" spans="1:15" ht="16.5" customHeight="1">
      <c r="A115" s="69" t="s">
        <v>115</v>
      </c>
      <c r="B115" s="370" t="s">
        <v>112</v>
      </c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5"/>
    </row>
    <row r="116" spans="1:14" ht="14.25" customHeight="1">
      <c r="A116" s="69"/>
      <c r="B116" s="432" t="s">
        <v>172</v>
      </c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</row>
    <row r="117" spans="1:14" ht="13.8">
      <c r="A117" s="69" t="str">
        <f>IF('2a.  Simple Form Data Entry'!C183=""," ","6.")</f>
        <v xml:space="preserve"> </v>
      </c>
      <c r="B117" s="432" t="str">
        <f>'2a.  Simple Form Data Entry'!C174</f>
        <v xml:space="preserve">The NPV analysis covered the Department of Public Health twelve year lease  period.  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</row>
    <row r="118" spans="1:14" ht="12.75" customHeight="1">
      <c r="A118" s="69" t="str">
        <f>IF('2a.  Simple Form Data Entry'!C184=""," ","7.")</f>
        <v xml:space="preserve"> </v>
      </c>
      <c r="B118" s="432">
        <f>'2a.  Simple Form Data Entry'!C177</f>
        <v>0</v>
      </c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</row>
    <row r="119" spans="1:14" ht="15" customHeight="1">
      <c r="A119" s="69" t="str">
        <f>IF('2a.  Simple Form Data Entry'!C185=""," ","8.")</f>
        <v xml:space="preserve"> </v>
      </c>
      <c r="B119" s="432" t="str">
        <f>'2a.  Simple Form Data Entry'!C176</f>
        <v>The Ground Lease to Neighborcare is a 50 years terms and zero dollars value.</v>
      </c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</row>
    <row r="120" spans="1:15" ht="13.8">
      <c r="A120" s="69" t="str">
        <f>IF('2a.  Simple Form Data Entry'!C186=""," ","9.")</f>
        <v xml:space="preserve"> </v>
      </c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5"/>
    </row>
    <row r="121" spans="1:14" ht="13.8">
      <c r="A121" s="69" t="str">
        <f>IF('2a.  Simple Form Data Entry'!C187=""," ","10.")</f>
        <v xml:space="preserve"> </v>
      </c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</row>
    <row r="122" spans="1:14" ht="13.8">
      <c r="A122" t="str">
        <f>IF('2a.  Simple Form Data Entry'!C188=""," ","6.")</f>
        <v xml:space="preserve"> </v>
      </c>
      <c r="B122" s="432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</row>
    <row r="123" spans="1:14" ht="13.8">
      <c r="A123" s="71"/>
      <c r="B123" s="432"/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</row>
    <row r="124" spans="1:14" ht="13.8">
      <c r="A124" s="71"/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</row>
    <row r="125" spans="1:6" ht="13.8">
      <c r="A125" s="71"/>
      <c r="D125" s="53"/>
      <c r="E125" s="49"/>
      <c r="F125" s="49"/>
    </row>
    <row r="126" spans="4:6" ht="12.75">
      <c r="D126" s="53"/>
      <c r="E126" s="49"/>
      <c r="F126" s="49"/>
    </row>
    <row r="127" spans="3:6" ht="12.75">
      <c r="C127" s="52"/>
      <c r="D127" s="53"/>
      <c r="E127" s="49"/>
      <c r="F127" s="49"/>
    </row>
  </sheetData>
  <mergeCells count="78">
    <mergeCell ref="B121:N121"/>
    <mergeCell ref="B122:N122"/>
    <mergeCell ref="B123:N123"/>
    <mergeCell ref="B124:N124"/>
    <mergeCell ref="B116:N116"/>
    <mergeCell ref="B117:N117"/>
    <mergeCell ref="B119:N119"/>
    <mergeCell ref="B120:N120"/>
    <mergeCell ref="B118:N118"/>
    <mergeCell ref="B81:C81"/>
    <mergeCell ref="B82:C82"/>
    <mergeCell ref="B89:C89"/>
    <mergeCell ref="B90:C90"/>
    <mergeCell ref="B91:C91"/>
    <mergeCell ref="B62:C62"/>
    <mergeCell ref="B80:C80"/>
    <mergeCell ref="B71:C71"/>
    <mergeCell ref="B79:C79"/>
    <mergeCell ref="B72:C72"/>
    <mergeCell ref="L106:M106"/>
    <mergeCell ref="L107:M107"/>
    <mergeCell ref="L108:M108"/>
    <mergeCell ref="A101:C102"/>
    <mergeCell ref="F101:F102"/>
    <mergeCell ref="L101:M101"/>
    <mergeCell ref="L102:M102"/>
    <mergeCell ref="L103:M103"/>
    <mergeCell ref="L104:M104"/>
    <mergeCell ref="L105:M105"/>
    <mergeCell ref="A1:N1"/>
    <mergeCell ref="A97:N97"/>
    <mergeCell ref="K6:L6"/>
    <mergeCell ref="B50:C50"/>
    <mergeCell ref="B51:C51"/>
    <mergeCell ref="B52:C52"/>
    <mergeCell ref="A6:C6"/>
    <mergeCell ref="A7:C7"/>
    <mergeCell ref="A8:C8"/>
    <mergeCell ref="A9:C9"/>
    <mergeCell ref="A10:C10"/>
    <mergeCell ref="M17:N17"/>
    <mergeCell ref="D7:J7"/>
    <mergeCell ref="A3:N3"/>
    <mergeCell ref="B59:C59"/>
    <mergeCell ref="B60:C60"/>
    <mergeCell ref="A15:N15"/>
    <mergeCell ref="A19:N19"/>
    <mergeCell ref="E17:G17"/>
    <mergeCell ref="D6:J6"/>
    <mergeCell ref="M10:N10"/>
    <mergeCell ref="M11:N11"/>
    <mergeCell ref="D11:J11"/>
    <mergeCell ref="A17:D17"/>
    <mergeCell ref="H17:L17"/>
    <mergeCell ref="A13:N13"/>
    <mergeCell ref="D9:J9"/>
    <mergeCell ref="A4:N4"/>
    <mergeCell ref="D8:J8"/>
    <mergeCell ref="D10:J10"/>
    <mergeCell ref="A5:C5"/>
    <mergeCell ref="A11:C11"/>
    <mergeCell ref="D5:N5"/>
    <mergeCell ref="B115:N115"/>
    <mergeCell ref="B114:N114"/>
    <mergeCell ref="B39:C39"/>
    <mergeCell ref="B40:C40"/>
    <mergeCell ref="B41:C41"/>
    <mergeCell ref="B42:C42"/>
    <mergeCell ref="B49:C49"/>
    <mergeCell ref="D101:D102"/>
    <mergeCell ref="E101:E102"/>
    <mergeCell ref="G101:G102"/>
    <mergeCell ref="B92:C92"/>
    <mergeCell ref="B69:C69"/>
    <mergeCell ref="B70:C70"/>
    <mergeCell ref="H101:H102"/>
    <mergeCell ref="B61:C61"/>
    <mergeCell ref="L109:M109"/>
  </mergeCells>
  <printOptions horizontalCentered="1"/>
  <pageMargins left="0.5" right="0.5" top="0.5" bottom="0.5" header="0.5" footer="0.25"/>
  <pageSetup fitToHeight="1" fitToWidth="1" horizontalDpi="600" verticalDpi="600" orientation="landscape" scale="51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50"/>
  <sheetViews>
    <sheetView showGridLines="0" workbookViewId="0" topLeftCell="A170">
      <selection activeCell="G29" sqref="G29"/>
    </sheetView>
  </sheetViews>
  <sheetFormatPr defaultColWidth="9.140625" defaultRowHeight="12.75"/>
  <cols>
    <col min="1" max="1" width="2.00390625" style="116" customWidth="1"/>
    <col min="2" max="2" width="2.8515625" style="116" customWidth="1"/>
    <col min="3" max="3" width="41.8515625" style="116" customWidth="1"/>
    <col min="4" max="4" width="12.7109375" style="116" customWidth="1"/>
    <col min="5" max="5" width="63.140625" style="116" customWidth="1"/>
    <col min="6" max="6" width="21.7109375" style="116" customWidth="1"/>
    <col min="7" max="7" width="15.7109375" style="116" customWidth="1"/>
    <col min="8" max="8" width="15.140625" style="116" customWidth="1"/>
    <col min="9" max="9" width="17.140625" style="116" customWidth="1"/>
    <col min="10" max="10" width="14.8515625" style="116" customWidth="1"/>
    <col min="11" max="12" width="13.8515625" style="116" customWidth="1"/>
    <col min="13" max="13" width="3.00390625" style="116" customWidth="1"/>
    <col min="14" max="16384" width="9.140625" style="116" customWidth="1"/>
  </cols>
  <sheetData>
    <row r="1" ht="17.4">
      <c r="C1" s="118"/>
    </row>
    <row r="2" spans="3:12" ht="22.8">
      <c r="C2" s="351" t="s">
        <v>133</v>
      </c>
      <c r="D2" s="351"/>
      <c r="E2" s="351"/>
      <c r="F2" s="351"/>
      <c r="G2" s="351"/>
      <c r="H2" s="351"/>
      <c r="I2" s="351"/>
      <c r="J2" s="351"/>
      <c r="K2" s="351"/>
      <c r="L2" s="189"/>
    </row>
    <row r="3" ht="13.8">
      <c r="C3" s="123"/>
    </row>
    <row r="4" spans="3:10" ht="13.8">
      <c r="C4" s="252" t="s">
        <v>67</v>
      </c>
      <c r="I4" s="187"/>
      <c r="J4" s="123" t="s">
        <v>99</v>
      </c>
    </row>
    <row r="5" spans="3:10" ht="13.8">
      <c r="C5" s="252" t="s">
        <v>68</v>
      </c>
      <c r="I5" s="186"/>
      <c r="J5" s="123" t="s">
        <v>98</v>
      </c>
    </row>
    <row r="6" ht="13.8" thickBot="1"/>
    <row r="7" spans="2:13" ht="18" thickTop="1">
      <c r="B7" s="228"/>
      <c r="C7" s="253" t="s">
        <v>92</v>
      </c>
      <c r="D7" s="254"/>
      <c r="E7" s="254"/>
      <c r="F7" s="254"/>
      <c r="G7" s="126"/>
      <c r="H7" s="126"/>
      <c r="I7" s="126"/>
      <c r="J7" s="126"/>
      <c r="K7" s="126"/>
      <c r="L7" s="126"/>
      <c r="M7" s="229"/>
    </row>
    <row r="8" spans="2:13" ht="12.75">
      <c r="B8" s="230"/>
      <c r="C8" s="255"/>
      <c r="D8" s="255"/>
      <c r="E8" s="255"/>
      <c r="F8" s="255"/>
      <c r="G8" s="127"/>
      <c r="H8" s="127"/>
      <c r="I8" s="127"/>
      <c r="J8" s="127"/>
      <c r="K8" s="127"/>
      <c r="L8" s="127"/>
      <c r="M8" s="231"/>
    </row>
    <row r="9" spans="2:13" ht="13.8" thickBot="1">
      <c r="B9" s="230"/>
      <c r="C9" s="256" t="s">
        <v>63</v>
      </c>
      <c r="D9" s="256" t="s">
        <v>64</v>
      </c>
      <c r="E9" s="256"/>
      <c r="F9" s="256"/>
      <c r="G9" s="256" t="s">
        <v>65</v>
      </c>
      <c r="H9" s="135"/>
      <c r="I9" s="135"/>
      <c r="J9" s="135"/>
      <c r="K9" s="135"/>
      <c r="L9" s="127"/>
      <c r="M9" s="231"/>
    </row>
    <row r="10" spans="2:13" ht="6" customHeight="1" thickBot="1" thickTop="1">
      <c r="B10" s="230"/>
      <c r="C10" s="255"/>
      <c r="D10" s="255"/>
      <c r="E10" s="255"/>
      <c r="F10" s="255"/>
      <c r="G10" s="127"/>
      <c r="H10" s="127"/>
      <c r="I10" s="127"/>
      <c r="J10" s="127"/>
      <c r="K10" s="127"/>
      <c r="L10" s="127"/>
      <c r="M10" s="231"/>
    </row>
    <row r="11" spans="2:13" ht="15" thickBot="1">
      <c r="B11" s="230"/>
      <c r="C11" s="257" t="s">
        <v>0</v>
      </c>
      <c r="D11" s="345" t="s">
        <v>77</v>
      </c>
      <c r="E11" s="345"/>
      <c r="F11" s="346"/>
      <c r="G11" s="149" t="s">
        <v>146</v>
      </c>
      <c r="H11" s="150"/>
      <c r="I11" s="150"/>
      <c r="J11" s="150"/>
      <c r="K11" s="151"/>
      <c r="L11" s="127"/>
      <c r="M11" s="232"/>
    </row>
    <row r="12" spans="2:13" ht="15" thickBot="1">
      <c r="B12" s="230"/>
      <c r="C12" s="258" t="s">
        <v>1</v>
      </c>
      <c r="D12" s="339" t="s">
        <v>76</v>
      </c>
      <c r="E12" s="339"/>
      <c r="F12" s="348"/>
      <c r="G12" s="149" t="s">
        <v>156</v>
      </c>
      <c r="H12" s="150"/>
      <c r="I12" s="150"/>
      <c r="J12" s="150"/>
      <c r="K12" s="151"/>
      <c r="L12" s="127"/>
      <c r="M12" s="233"/>
    </row>
    <row r="13" spans="2:13" ht="15" thickBot="1">
      <c r="B13" s="230"/>
      <c r="C13" s="258" t="s">
        <v>10</v>
      </c>
      <c r="D13" s="339" t="s">
        <v>75</v>
      </c>
      <c r="E13" s="339"/>
      <c r="F13" s="348"/>
      <c r="G13" s="149" t="s">
        <v>153</v>
      </c>
      <c r="H13" s="150"/>
      <c r="I13" s="150"/>
      <c r="J13" s="150"/>
      <c r="K13" s="151"/>
      <c r="L13" s="127"/>
      <c r="M13" s="234"/>
    </row>
    <row r="14" spans="2:13" ht="15" thickBot="1">
      <c r="B14" s="230"/>
      <c r="C14" s="258" t="s">
        <v>9</v>
      </c>
      <c r="D14" s="356" t="s">
        <v>74</v>
      </c>
      <c r="E14" s="339"/>
      <c r="F14" s="348"/>
      <c r="G14" s="149" t="s">
        <v>147</v>
      </c>
      <c r="H14" s="150"/>
      <c r="I14" s="150"/>
      <c r="J14" s="150"/>
      <c r="K14" s="151"/>
      <c r="L14" s="127"/>
      <c r="M14" s="233"/>
    </row>
    <row r="15" spans="2:13" ht="15" thickBot="1">
      <c r="B15" s="230"/>
      <c r="C15" s="259" t="s">
        <v>2</v>
      </c>
      <c r="D15" s="339" t="s">
        <v>73</v>
      </c>
      <c r="E15" s="339"/>
      <c r="F15" s="348"/>
      <c r="G15" s="149" t="s">
        <v>157</v>
      </c>
      <c r="H15" s="150"/>
      <c r="I15" s="150"/>
      <c r="J15" s="150"/>
      <c r="K15" s="151"/>
      <c r="L15" s="127"/>
      <c r="M15" s="234"/>
    </row>
    <row r="16" spans="2:13" ht="17.25" customHeight="1" thickBot="1">
      <c r="B16" s="230"/>
      <c r="C16" s="259" t="s">
        <v>8</v>
      </c>
      <c r="D16" s="339" t="s">
        <v>104</v>
      </c>
      <c r="E16" s="339"/>
      <c r="F16" s="260"/>
      <c r="G16" s="204" t="s">
        <v>158</v>
      </c>
      <c r="H16" s="128"/>
      <c r="I16" s="128"/>
      <c r="J16" s="129"/>
      <c r="K16" s="129"/>
      <c r="L16" s="129"/>
      <c r="M16" s="234"/>
    </row>
    <row r="17" spans="2:13" ht="15" customHeight="1" thickBot="1">
      <c r="B17" s="230"/>
      <c r="C17" s="261" t="s">
        <v>16</v>
      </c>
      <c r="D17" s="339" t="s">
        <v>69</v>
      </c>
      <c r="E17" s="339"/>
      <c r="F17" s="348"/>
      <c r="G17" s="152" t="s">
        <v>148</v>
      </c>
      <c r="H17" s="128"/>
      <c r="I17" s="128"/>
      <c r="J17" s="129"/>
      <c r="K17" s="129"/>
      <c r="L17" s="129"/>
      <c r="M17" s="231"/>
    </row>
    <row r="18" spans="2:13" ht="15" thickBot="1">
      <c r="B18" s="230"/>
      <c r="C18" s="262" t="s">
        <v>27</v>
      </c>
      <c r="D18" s="345" t="s">
        <v>70</v>
      </c>
      <c r="E18" s="345"/>
      <c r="F18" s="346"/>
      <c r="G18" s="153" t="s">
        <v>48</v>
      </c>
      <c r="H18" s="128"/>
      <c r="I18" s="128"/>
      <c r="J18" s="129"/>
      <c r="K18" s="129"/>
      <c r="L18" s="129"/>
      <c r="M18" s="231"/>
    </row>
    <row r="19" spans="2:14" ht="15" thickBot="1">
      <c r="B19" s="230"/>
      <c r="C19" s="262" t="s">
        <v>38</v>
      </c>
      <c r="D19" s="345" t="s">
        <v>71</v>
      </c>
      <c r="E19" s="345"/>
      <c r="F19" s="346"/>
      <c r="G19" s="205">
        <v>2014</v>
      </c>
      <c r="H19" s="128"/>
      <c r="I19" s="128"/>
      <c r="J19" s="129"/>
      <c r="K19" s="129"/>
      <c r="L19" s="129"/>
      <c r="M19" s="231"/>
      <c r="N19" s="235"/>
    </row>
    <row r="20" spans="2:13" ht="28.2" thickBot="1">
      <c r="B20" s="230"/>
      <c r="C20" s="263"/>
      <c r="D20" s="264"/>
      <c r="E20" s="264"/>
      <c r="F20" s="264"/>
      <c r="G20" s="353" t="s">
        <v>34</v>
      </c>
      <c r="H20" s="353"/>
      <c r="I20" s="353"/>
      <c r="J20" s="266" t="s">
        <v>35</v>
      </c>
      <c r="K20" s="267" t="s">
        <v>5</v>
      </c>
      <c r="L20" s="267" t="s">
        <v>105</v>
      </c>
      <c r="M20" s="231"/>
    </row>
    <row r="21" spans="2:13" ht="15" thickBot="1">
      <c r="B21" s="230"/>
      <c r="C21" s="263" t="s">
        <v>61</v>
      </c>
      <c r="D21" s="265" t="s">
        <v>72</v>
      </c>
      <c r="E21" s="265"/>
      <c r="F21" s="265"/>
      <c r="G21" s="154" t="s">
        <v>169</v>
      </c>
      <c r="H21" s="155"/>
      <c r="I21" s="156"/>
      <c r="J21" s="157" t="s">
        <v>161</v>
      </c>
      <c r="K21" s="157" t="s">
        <v>161</v>
      </c>
      <c r="L21" s="157">
        <v>3951</v>
      </c>
      <c r="M21" s="231"/>
    </row>
    <row r="22" spans="2:13" ht="15" thickBot="1">
      <c r="B22" s="230"/>
      <c r="C22" s="263"/>
      <c r="D22" s="265"/>
      <c r="E22" s="265"/>
      <c r="F22" s="265"/>
      <c r="G22" s="154" t="s">
        <v>151</v>
      </c>
      <c r="H22" s="155"/>
      <c r="I22" s="156"/>
      <c r="J22" s="157" t="s">
        <v>162</v>
      </c>
      <c r="K22" s="157" t="s">
        <v>163</v>
      </c>
      <c r="L22" s="157">
        <v>1800</v>
      </c>
      <c r="M22" s="231"/>
    </row>
    <row r="23" spans="2:13" ht="15" thickBot="1">
      <c r="B23" s="230"/>
      <c r="C23" s="263"/>
      <c r="D23" s="265"/>
      <c r="E23" s="265"/>
      <c r="F23" s="265"/>
      <c r="G23" s="154"/>
      <c r="H23" s="155"/>
      <c r="I23" s="156"/>
      <c r="J23" s="157"/>
      <c r="K23" s="157"/>
      <c r="L23" s="157"/>
      <c r="M23" s="231"/>
    </row>
    <row r="24" spans="2:13" ht="15" thickBot="1">
      <c r="B24" s="230"/>
      <c r="C24" s="263"/>
      <c r="D24" s="265"/>
      <c r="E24" s="265"/>
      <c r="F24" s="265"/>
      <c r="G24" s="154"/>
      <c r="H24" s="155"/>
      <c r="I24" s="156"/>
      <c r="J24" s="157"/>
      <c r="K24" s="157"/>
      <c r="L24" s="157"/>
      <c r="M24" s="231"/>
    </row>
    <row r="25" spans="2:13" ht="15" thickBot="1">
      <c r="B25" s="230"/>
      <c r="C25" s="263"/>
      <c r="D25" s="265"/>
      <c r="E25" s="265"/>
      <c r="F25" s="265"/>
      <c r="G25" s="154"/>
      <c r="H25" s="155"/>
      <c r="I25" s="156"/>
      <c r="J25" s="157"/>
      <c r="K25" s="157"/>
      <c r="L25" s="157"/>
      <c r="M25" s="231"/>
    </row>
    <row r="26" spans="2:13" ht="15" thickBot="1">
      <c r="B26" s="230"/>
      <c r="C26" s="263"/>
      <c r="D26" s="265"/>
      <c r="E26" s="265"/>
      <c r="F26" s="265"/>
      <c r="G26" s="154"/>
      <c r="H26" s="155"/>
      <c r="I26" s="156"/>
      <c r="J26" s="157"/>
      <c r="K26" s="157"/>
      <c r="L26" s="157"/>
      <c r="M26" s="231"/>
    </row>
    <row r="27" spans="2:13" ht="14.4" hidden="1" thickBot="1">
      <c r="B27" s="230"/>
      <c r="C27" s="263"/>
      <c r="D27" s="249"/>
      <c r="E27" s="264"/>
      <c r="F27" s="264"/>
      <c r="G27" s="124"/>
      <c r="H27" s="130"/>
      <c r="I27" s="130"/>
      <c r="J27" s="132"/>
      <c r="K27" s="132"/>
      <c r="L27" s="132"/>
      <c r="M27" s="231"/>
    </row>
    <row r="28" spans="2:13" ht="14.4" thickBot="1">
      <c r="B28" s="230"/>
      <c r="C28" s="263"/>
      <c r="D28" s="264"/>
      <c r="E28" s="264"/>
      <c r="F28" s="264"/>
      <c r="G28" s="130"/>
      <c r="H28" s="130"/>
      <c r="I28" s="130"/>
      <c r="J28" s="132"/>
      <c r="K28" s="132"/>
      <c r="L28" s="132"/>
      <c r="M28" s="231"/>
    </row>
    <row r="29" spans="2:13" ht="15" thickBot="1">
      <c r="B29" s="230"/>
      <c r="C29" s="263" t="s">
        <v>62</v>
      </c>
      <c r="D29" s="265" t="s">
        <v>103</v>
      </c>
      <c r="E29" s="264"/>
      <c r="F29" s="264"/>
      <c r="G29" s="201" t="s">
        <v>154</v>
      </c>
      <c r="H29" s="201"/>
      <c r="I29" s="201"/>
      <c r="K29" s="132"/>
      <c r="L29" s="132"/>
      <c r="M29" s="231"/>
    </row>
    <row r="30" spans="2:13" ht="15" hidden="1" thickBot="1">
      <c r="B30" s="230"/>
      <c r="C30" s="130"/>
      <c r="D30" s="133"/>
      <c r="E30" s="131"/>
      <c r="F30" s="131"/>
      <c r="G30" s="158"/>
      <c r="H30" s="158"/>
      <c r="I30" s="158"/>
      <c r="K30" s="132"/>
      <c r="L30" s="132"/>
      <c r="M30" s="231"/>
    </row>
    <row r="31" spans="2:13" ht="15" hidden="1" thickBot="1">
      <c r="B31" s="230"/>
      <c r="C31" s="130"/>
      <c r="D31" s="133"/>
      <c r="E31" s="131"/>
      <c r="F31" s="131"/>
      <c r="G31" s="131"/>
      <c r="H31" s="131"/>
      <c r="I31" s="236" t="s">
        <v>48</v>
      </c>
      <c r="J31" s="236" t="s">
        <v>50</v>
      </c>
      <c r="K31" s="132"/>
      <c r="L31" s="132"/>
      <c r="M31" s="231"/>
    </row>
    <row r="32" spans="2:13" ht="13.8" thickBot="1">
      <c r="B32" s="237"/>
      <c r="C32" s="134"/>
      <c r="D32" s="134"/>
      <c r="E32" s="134"/>
      <c r="F32" s="134"/>
      <c r="G32" s="134"/>
      <c r="H32" s="134"/>
      <c r="I32" s="134"/>
      <c r="J32" s="135"/>
      <c r="K32" s="135"/>
      <c r="L32" s="135"/>
      <c r="M32" s="238"/>
    </row>
    <row r="33" spans="2:13" ht="14.4" thickBot="1" thickTop="1">
      <c r="B33" s="127"/>
      <c r="C33" s="136"/>
      <c r="D33" s="136"/>
      <c r="E33" s="136"/>
      <c r="F33" s="136"/>
      <c r="G33" s="136"/>
      <c r="H33" s="136"/>
      <c r="I33" s="136"/>
      <c r="J33" s="127"/>
      <c r="K33" s="127"/>
      <c r="L33" s="127"/>
      <c r="M33" s="127"/>
    </row>
    <row r="34" spans="2:13" ht="18" thickTop="1">
      <c r="B34" s="228"/>
      <c r="C34" s="137" t="s">
        <v>93</v>
      </c>
      <c r="D34" s="138"/>
      <c r="E34" s="138"/>
      <c r="F34" s="138"/>
      <c r="G34" s="138"/>
      <c r="H34" s="138"/>
      <c r="I34" s="138"/>
      <c r="J34" s="126"/>
      <c r="K34" s="126"/>
      <c r="L34" s="126"/>
      <c r="M34" s="229"/>
    </row>
    <row r="35" spans="2:13" ht="6.75" customHeight="1">
      <c r="B35" s="230"/>
      <c r="C35" s="136"/>
      <c r="D35" s="136"/>
      <c r="E35" s="136"/>
      <c r="F35" s="136"/>
      <c r="G35" s="136"/>
      <c r="H35" s="136"/>
      <c r="I35" s="136"/>
      <c r="J35" s="127"/>
      <c r="K35" s="127"/>
      <c r="L35" s="127"/>
      <c r="M35" s="231"/>
    </row>
    <row r="36" spans="2:13" ht="117.75" customHeight="1">
      <c r="B36" s="230"/>
      <c r="C36" s="354" t="s">
        <v>132</v>
      </c>
      <c r="D36" s="354"/>
      <c r="E36" s="354"/>
      <c r="F36" s="354"/>
      <c r="G36" s="354"/>
      <c r="H36" s="354"/>
      <c r="I36" s="354"/>
      <c r="J36" s="354"/>
      <c r="K36" s="354"/>
      <c r="L36" s="193"/>
      <c r="M36" s="231"/>
    </row>
    <row r="37" spans="2:13" ht="16.5" customHeight="1" thickBot="1">
      <c r="B37" s="230"/>
      <c r="C37" s="256" t="s">
        <v>63</v>
      </c>
      <c r="D37" s="256" t="s">
        <v>64</v>
      </c>
      <c r="E37" s="256"/>
      <c r="F37" s="256"/>
      <c r="G37" s="256" t="s">
        <v>65</v>
      </c>
      <c r="H37" s="268"/>
      <c r="I37" s="268"/>
      <c r="J37" s="268"/>
      <c r="K37" s="268"/>
      <c r="L37" s="127"/>
      <c r="M37" s="231"/>
    </row>
    <row r="38" spans="2:13" ht="6.75" customHeight="1" thickBot="1" thickTop="1">
      <c r="B38" s="230"/>
      <c r="C38" s="130"/>
      <c r="D38" s="139"/>
      <c r="E38" s="139"/>
      <c r="F38" s="139"/>
      <c r="G38" s="130"/>
      <c r="H38" s="130"/>
      <c r="I38" s="130"/>
      <c r="J38" s="132"/>
      <c r="K38" s="132"/>
      <c r="L38" s="132"/>
      <c r="M38" s="231"/>
    </row>
    <row r="39" spans="2:13" ht="28.5" customHeight="1" thickBot="1">
      <c r="B39" s="230"/>
      <c r="C39" s="269" t="s">
        <v>36</v>
      </c>
      <c r="D39" s="342" t="s">
        <v>78</v>
      </c>
      <c r="E39" s="342"/>
      <c r="F39" s="347"/>
      <c r="G39" s="213"/>
      <c r="H39" s="130"/>
      <c r="I39" s="130"/>
      <c r="J39" s="132"/>
      <c r="K39" s="132"/>
      <c r="L39" s="132"/>
      <c r="M39" s="231"/>
    </row>
    <row r="40" spans="2:13" ht="27" customHeight="1" thickBot="1">
      <c r="B40" s="230"/>
      <c r="C40" s="269" t="s">
        <v>37</v>
      </c>
      <c r="D40" s="342" t="s">
        <v>79</v>
      </c>
      <c r="E40" s="342"/>
      <c r="F40" s="347"/>
      <c r="G40" s="213"/>
      <c r="H40" s="130"/>
      <c r="I40" s="130"/>
      <c r="J40" s="132"/>
      <c r="K40" s="132"/>
      <c r="L40" s="132"/>
      <c r="M40" s="231"/>
    </row>
    <row r="41" spans="2:13" ht="12.75" customHeight="1" thickBot="1">
      <c r="B41" s="230"/>
      <c r="C41" s="125"/>
      <c r="D41" s="191"/>
      <c r="E41" s="191"/>
      <c r="F41" s="191"/>
      <c r="G41" s="191"/>
      <c r="H41" s="130"/>
      <c r="I41" s="130"/>
      <c r="J41" s="132"/>
      <c r="K41" s="132"/>
      <c r="L41" s="132"/>
      <c r="M41" s="231"/>
    </row>
    <row r="42" spans="2:13" ht="42" customHeight="1" thickBot="1">
      <c r="B42" s="230"/>
      <c r="C42" s="269" t="s">
        <v>122</v>
      </c>
      <c r="D42" s="326" t="s">
        <v>152</v>
      </c>
      <c r="E42" s="327"/>
      <c r="F42" s="327"/>
      <c r="G42" s="327"/>
      <c r="H42" s="327"/>
      <c r="I42" s="328"/>
      <c r="J42" s="132"/>
      <c r="K42" s="132"/>
      <c r="L42" s="132"/>
      <c r="M42" s="231"/>
    </row>
    <row r="43" spans="2:13" ht="13.8" thickBot="1">
      <c r="B43" s="237"/>
      <c r="C43" s="134"/>
      <c r="D43" s="134"/>
      <c r="E43" s="134"/>
      <c r="F43" s="134"/>
      <c r="G43" s="134"/>
      <c r="H43" s="134"/>
      <c r="I43" s="134"/>
      <c r="J43" s="135"/>
      <c r="K43" s="135"/>
      <c r="L43" s="135"/>
      <c r="M43" s="238"/>
    </row>
    <row r="44" spans="2:13" ht="14.4" thickBot="1" thickTop="1">
      <c r="B44" s="127"/>
      <c r="C44" s="136"/>
      <c r="D44" s="136"/>
      <c r="E44" s="136"/>
      <c r="F44" s="136"/>
      <c r="G44" s="136"/>
      <c r="H44" s="136"/>
      <c r="I44" s="136"/>
      <c r="J44" s="127"/>
      <c r="K44" s="127"/>
      <c r="L44" s="127"/>
      <c r="M44" s="127"/>
    </row>
    <row r="45" spans="2:13" ht="18" thickTop="1">
      <c r="B45" s="228"/>
      <c r="C45" s="270" t="s">
        <v>94</v>
      </c>
      <c r="D45" s="271"/>
      <c r="E45" s="271"/>
      <c r="F45" s="271"/>
      <c r="G45" s="271"/>
      <c r="H45" s="271"/>
      <c r="I45" s="271"/>
      <c r="J45" s="254"/>
      <c r="K45" s="254"/>
      <c r="L45" s="126"/>
      <c r="M45" s="229"/>
    </row>
    <row r="46" spans="2:13" ht="11.25" customHeight="1">
      <c r="B46" s="230"/>
      <c r="C46" s="272"/>
      <c r="D46" s="273"/>
      <c r="E46" s="273"/>
      <c r="F46" s="273"/>
      <c r="G46" s="273"/>
      <c r="H46" s="273"/>
      <c r="I46" s="273"/>
      <c r="J46" s="255"/>
      <c r="K46" s="255"/>
      <c r="L46" s="127"/>
      <c r="M46" s="231"/>
    </row>
    <row r="47" spans="2:13" ht="196.5" customHeight="1" thickBot="1">
      <c r="B47" s="230"/>
      <c r="C47" s="333" t="s">
        <v>100</v>
      </c>
      <c r="D47" s="333"/>
      <c r="E47" s="333"/>
      <c r="F47" s="333"/>
      <c r="G47" s="333"/>
      <c r="H47" s="333"/>
      <c r="I47" s="333"/>
      <c r="J47" s="333"/>
      <c r="K47" s="333"/>
      <c r="L47" s="206"/>
      <c r="M47" s="231"/>
    </row>
    <row r="48" spans="2:20" ht="15" thickTop="1">
      <c r="B48" s="230"/>
      <c r="C48" s="141"/>
      <c r="D48" s="142" t="s">
        <v>50</v>
      </c>
      <c r="E48" s="141"/>
      <c r="F48" s="141"/>
      <c r="G48" s="141"/>
      <c r="H48" s="141"/>
      <c r="I48" s="141"/>
      <c r="J48" s="141"/>
      <c r="K48" s="141"/>
      <c r="L48" s="141"/>
      <c r="M48" s="239"/>
      <c r="N48" s="240"/>
      <c r="O48" s="240"/>
      <c r="P48" s="240"/>
      <c r="Q48" s="240"/>
      <c r="R48" s="241"/>
      <c r="S48" s="241"/>
      <c r="T48" s="241"/>
    </row>
    <row r="49" spans="2:13" ht="15.6">
      <c r="B49" s="230"/>
      <c r="C49" s="274" t="s">
        <v>96</v>
      </c>
      <c r="D49" s="127"/>
      <c r="E49" s="127"/>
      <c r="F49" s="127"/>
      <c r="G49" s="136"/>
      <c r="H49" s="136"/>
      <c r="I49" s="136"/>
      <c r="J49" s="127"/>
      <c r="K49" s="127"/>
      <c r="L49" s="127"/>
      <c r="M49" s="231"/>
    </row>
    <row r="50" spans="2:13" ht="8.25" customHeight="1" thickBot="1">
      <c r="B50" s="230"/>
      <c r="C50" s="275"/>
      <c r="D50" s="127"/>
      <c r="E50" s="127"/>
      <c r="F50" s="127"/>
      <c r="G50" s="136"/>
      <c r="H50" s="136"/>
      <c r="I50" s="136"/>
      <c r="J50" s="127"/>
      <c r="K50" s="127"/>
      <c r="L50" s="127"/>
      <c r="M50" s="231"/>
    </row>
    <row r="51" spans="2:13" ht="28.2" thickBot="1">
      <c r="B51" s="230"/>
      <c r="C51" s="276" t="s">
        <v>80</v>
      </c>
      <c r="D51" s="214" t="s">
        <v>44</v>
      </c>
      <c r="E51" s="276" t="s">
        <v>82</v>
      </c>
      <c r="F51" s="159"/>
      <c r="G51" s="132"/>
      <c r="I51" s="130"/>
      <c r="J51" s="132"/>
      <c r="M51" s="231"/>
    </row>
    <row r="52" spans="2:13" ht="14.4" thickBot="1">
      <c r="B52" s="230"/>
      <c r="C52" s="277"/>
      <c r="D52" s="132"/>
      <c r="E52" s="279"/>
      <c r="F52" s="132"/>
      <c r="G52" s="130"/>
      <c r="H52" s="130"/>
      <c r="I52" s="130"/>
      <c r="J52" s="132"/>
      <c r="K52" s="132"/>
      <c r="L52" s="132"/>
      <c r="M52" s="231"/>
    </row>
    <row r="53" spans="2:13" ht="28.2" thickBot="1">
      <c r="B53" s="230"/>
      <c r="C53" s="276" t="s">
        <v>81</v>
      </c>
      <c r="D53" s="214" t="s">
        <v>44</v>
      </c>
      <c r="E53" s="276" t="s">
        <v>83</v>
      </c>
      <c r="F53" s="159"/>
      <c r="G53" s="132"/>
      <c r="H53" s="130"/>
      <c r="I53" s="130"/>
      <c r="J53" s="132"/>
      <c r="K53" s="132"/>
      <c r="L53" s="132"/>
      <c r="M53" s="231"/>
    </row>
    <row r="54" spans="2:13" ht="15" customHeight="1">
      <c r="B54" s="230"/>
      <c r="C54" s="277"/>
      <c r="D54" s="132"/>
      <c r="E54" s="132"/>
      <c r="F54" s="132"/>
      <c r="G54" s="130"/>
      <c r="H54" s="130"/>
      <c r="I54" s="130"/>
      <c r="J54" s="132"/>
      <c r="K54" s="132"/>
      <c r="L54" s="132"/>
      <c r="M54" s="231"/>
    </row>
    <row r="55" spans="2:13" ht="14.4">
      <c r="B55" s="230"/>
      <c r="C55" s="265" t="s">
        <v>84</v>
      </c>
      <c r="D55" s="130"/>
      <c r="E55" s="130"/>
      <c r="F55" s="130"/>
      <c r="G55" s="130"/>
      <c r="H55" s="130"/>
      <c r="I55" s="130"/>
      <c r="J55" s="130"/>
      <c r="K55" s="130"/>
      <c r="L55" s="130"/>
      <c r="M55" s="231"/>
    </row>
    <row r="56" spans="2:13" ht="41.25" customHeight="1" thickBot="1">
      <c r="B56" s="230"/>
      <c r="C56" s="278" t="s">
        <v>34</v>
      </c>
      <c r="D56" s="280" t="s">
        <v>39</v>
      </c>
      <c r="E56" s="355" t="s">
        <v>20</v>
      </c>
      <c r="F56" s="355"/>
      <c r="G56" s="281">
        <f>G19</f>
        <v>2014</v>
      </c>
      <c r="H56" s="282">
        <f>G56+1</f>
        <v>2015</v>
      </c>
      <c r="I56" s="282">
        <f>H56+1</f>
        <v>2016</v>
      </c>
      <c r="J56" s="282">
        <f>I56+1</f>
        <v>2017</v>
      </c>
      <c r="K56" s="283" t="s">
        <v>41</v>
      </c>
      <c r="L56" s="283" t="str">
        <f>CONCATENATE("Sum of Revenues Prior to ",G$19)</f>
        <v>Sum of Revenues Prior to 2014</v>
      </c>
      <c r="M56" s="231"/>
    </row>
    <row r="57" spans="2:13" ht="14.4" thickBot="1">
      <c r="B57" s="230"/>
      <c r="C57" s="168" t="s">
        <v>149</v>
      </c>
      <c r="D57" s="169" t="s">
        <v>154</v>
      </c>
      <c r="E57" s="349"/>
      <c r="F57" s="350"/>
      <c r="G57" s="162">
        <v>2388701</v>
      </c>
      <c r="H57" s="162"/>
      <c r="I57" s="162"/>
      <c r="J57" s="162"/>
      <c r="K57" s="210"/>
      <c r="L57" s="211"/>
      <c r="M57" s="231"/>
    </row>
    <row r="58" spans="2:13" ht="14.4" thickBot="1">
      <c r="B58" s="230"/>
      <c r="C58" s="168" t="s">
        <v>150</v>
      </c>
      <c r="D58" s="169" t="s">
        <v>50</v>
      </c>
      <c r="E58" s="160"/>
      <c r="F58" s="161"/>
      <c r="G58" s="162"/>
      <c r="H58" s="162"/>
      <c r="I58" s="163"/>
      <c r="J58" s="162"/>
      <c r="K58" s="210"/>
      <c r="L58" s="211"/>
      <c r="M58" s="231"/>
    </row>
    <row r="59" spans="2:13" ht="14.4" thickBot="1">
      <c r="B59" s="230"/>
      <c r="C59" s="168"/>
      <c r="D59" s="169" t="s">
        <v>50</v>
      </c>
      <c r="E59" s="160"/>
      <c r="F59" s="161"/>
      <c r="G59" s="162"/>
      <c r="H59" s="162"/>
      <c r="I59" s="163"/>
      <c r="J59" s="162"/>
      <c r="K59" s="210"/>
      <c r="L59" s="211"/>
      <c r="M59" s="231"/>
    </row>
    <row r="60" spans="2:13" ht="14.4" thickBot="1">
      <c r="B60" s="230"/>
      <c r="C60" s="168"/>
      <c r="D60" s="169" t="s">
        <v>50</v>
      </c>
      <c r="E60" s="160"/>
      <c r="F60" s="161"/>
      <c r="G60" s="162"/>
      <c r="H60" s="162"/>
      <c r="I60" s="163"/>
      <c r="J60" s="162"/>
      <c r="K60" s="210"/>
      <c r="L60" s="211"/>
      <c r="M60" s="231"/>
    </row>
    <row r="61" spans="2:13" ht="14.4" thickBot="1">
      <c r="B61" s="230"/>
      <c r="C61" s="168"/>
      <c r="D61" s="169" t="s">
        <v>50</v>
      </c>
      <c r="E61" s="160"/>
      <c r="F61" s="161"/>
      <c r="G61" s="162"/>
      <c r="H61" s="162"/>
      <c r="I61" s="163"/>
      <c r="J61" s="162"/>
      <c r="K61" s="210"/>
      <c r="L61" s="211"/>
      <c r="M61" s="231"/>
    </row>
    <row r="62" spans="2:13" ht="14.4" thickBot="1">
      <c r="B62" s="230"/>
      <c r="C62" s="168"/>
      <c r="D62" s="169" t="s">
        <v>50</v>
      </c>
      <c r="E62" s="160"/>
      <c r="F62" s="161"/>
      <c r="G62" s="162"/>
      <c r="H62" s="162"/>
      <c r="I62" s="163"/>
      <c r="J62" s="162"/>
      <c r="K62" s="210"/>
      <c r="L62" s="211"/>
      <c r="M62" s="231"/>
    </row>
    <row r="63" spans="2:13" ht="13.8" thickBot="1">
      <c r="B63" s="230"/>
      <c r="C63" s="147"/>
      <c r="D63" s="147"/>
      <c r="E63" s="147"/>
      <c r="F63" s="147"/>
      <c r="G63" s="147"/>
      <c r="H63" s="147"/>
      <c r="I63" s="147"/>
      <c r="J63" s="148"/>
      <c r="K63" s="148"/>
      <c r="L63" s="127"/>
      <c r="M63" s="231"/>
    </row>
    <row r="64" spans="2:13" ht="13.8" thickTop="1">
      <c r="B64" s="230"/>
      <c r="C64" s="136"/>
      <c r="D64" s="136"/>
      <c r="E64" s="136"/>
      <c r="F64" s="136"/>
      <c r="G64" s="136"/>
      <c r="H64" s="136"/>
      <c r="I64" s="136"/>
      <c r="J64" s="127"/>
      <c r="K64" s="127"/>
      <c r="L64" s="127"/>
      <c r="M64" s="231"/>
    </row>
    <row r="65" spans="2:13" ht="15.6">
      <c r="B65" s="230"/>
      <c r="C65" s="274" t="s">
        <v>95</v>
      </c>
      <c r="D65" s="273"/>
      <c r="E65" s="273"/>
      <c r="F65" s="273"/>
      <c r="G65" s="273"/>
      <c r="H65" s="273"/>
      <c r="I65" s="273"/>
      <c r="J65" s="255"/>
      <c r="K65" s="255"/>
      <c r="L65" s="127"/>
      <c r="M65" s="231"/>
    </row>
    <row r="66" spans="2:13" ht="7.5" customHeight="1">
      <c r="B66" s="230"/>
      <c r="C66" s="274"/>
      <c r="D66" s="273"/>
      <c r="E66" s="273"/>
      <c r="F66" s="273"/>
      <c r="G66" s="273"/>
      <c r="H66" s="273"/>
      <c r="I66" s="273"/>
      <c r="J66" s="255"/>
      <c r="K66" s="255"/>
      <c r="L66" s="127"/>
      <c r="M66" s="231"/>
    </row>
    <row r="67" spans="2:33" ht="15" customHeight="1">
      <c r="B67" s="230"/>
      <c r="C67" s="334" t="s">
        <v>85</v>
      </c>
      <c r="D67" s="335"/>
      <c r="E67" s="335"/>
      <c r="F67" s="335"/>
      <c r="G67" s="335"/>
      <c r="H67" s="335"/>
      <c r="I67" s="335"/>
      <c r="J67" s="335"/>
      <c r="K67" s="335"/>
      <c r="L67" s="194"/>
      <c r="M67" s="242"/>
      <c r="N67" s="243"/>
      <c r="O67" s="243"/>
      <c r="P67" s="243"/>
      <c r="Q67" s="243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</row>
    <row r="68" spans="2:13" ht="9" customHeight="1">
      <c r="B68" s="230"/>
      <c r="C68" s="352"/>
      <c r="D68" s="352"/>
      <c r="E68" s="352"/>
      <c r="F68" s="352"/>
      <c r="G68" s="284"/>
      <c r="H68" s="284"/>
      <c r="I68" s="284"/>
      <c r="J68" s="285"/>
      <c r="K68" s="285"/>
      <c r="L68" s="143"/>
      <c r="M68" s="231"/>
    </row>
    <row r="69" spans="2:13" ht="19.5" customHeight="1">
      <c r="B69" s="230"/>
      <c r="C69" s="286" t="s">
        <v>66</v>
      </c>
      <c r="D69" s="287"/>
      <c r="E69" s="287"/>
      <c r="F69" s="287"/>
      <c r="G69" s="284"/>
      <c r="H69" s="284"/>
      <c r="I69" s="284"/>
      <c r="J69" s="285"/>
      <c r="K69" s="285"/>
      <c r="L69" s="143"/>
      <c r="M69" s="231"/>
    </row>
    <row r="70" spans="2:13" ht="13.5" customHeight="1">
      <c r="B70" s="230"/>
      <c r="C70" s="288" t="s">
        <v>21</v>
      </c>
      <c r="D70" s="289"/>
      <c r="E70" s="342" t="s">
        <v>86</v>
      </c>
      <c r="F70" s="342"/>
      <c r="G70" s="342"/>
      <c r="H70" s="342"/>
      <c r="I70" s="342"/>
      <c r="J70" s="342"/>
      <c r="K70" s="342"/>
      <c r="L70" s="191"/>
      <c r="M70" s="231"/>
    </row>
    <row r="71" spans="2:13" ht="13.5" customHeight="1">
      <c r="B71" s="230"/>
      <c r="C71" s="288" t="s">
        <v>25</v>
      </c>
      <c r="D71" s="289"/>
      <c r="E71" s="343" t="s">
        <v>87</v>
      </c>
      <c r="F71" s="343"/>
      <c r="G71" s="343"/>
      <c r="H71" s="343"/>
      <c r="I71" s="343"/>
      <c r="J71" s="343"/>
      <c r="K71" s="343"/>
      <c r="L71" s="192"/>
      <c r="M71" s="231"/>
    </row>
    <row r="72" spans="2:13" ht="14.4">
      <c r="B72" s="230"/>
      <c r="C72" s="288" t="s">
        <v>53</v>
      </c>
      <c r="D72" s="289"/>
      <c r="E72" s="343" t="s">
        <v>88</v>
      </c>
      <c r="F72" s="344"/>
      <c r="G72" s="344"/>
      <c r="H72" s="344"/>
      <c r="I72" s="344"/>
      <c r="J72" s="344"/>
      <c r="K72" s="344"/>
      <c r="L72" s="190"/>
      <c r="M72" s="231"/>
    </row>
    <row r="73" spans="2:13" ht="14.4">
      <c r="B73" s="230"/>
      <c r="C73" s="336" t="s">
        <v>55</v>
      </c>
      <c r="D73" s="336"/>
      <c r="E73" s="343" t="s">
        <v>89</v>
      </c>
      <c r="F73" s="344"/>
      <c r="G73" s="344"/>
      <c r="H73" s="344"/>
      <c r="I73" s="344"/>
      <c r="J73" s="344"/>
      <c r="K73" s="344"/>
      <c r="L73" s="190"/>
      <c r="M73" s="231"/>
    </row>
    <row r="74" spans="2:13" ht="14.25" customHeight="1">
      <c r="B74" s="230"/>
      <c r="C74" s="340" t="s">
        <v>56</v>
      </c>
      <c r="D74" s="340"/>
      <c r="E74" s="343" t="s">
        <v>90</v>
      </c>
      <c r="F74" s="343"/>
      <c r="G74" s="343"/>
      <c r="H74" s="343"/>
      <c r="I74" s="343"/>
      <c r="J74" s="343"/>
      <c r="K74" s="343"/>
      <c r="L74" s="192"/>
      <c r="M74" s="231"/>
    </row>
    <row r="75" spans="2:13" ht="14.4">
      <c r="B75" s="230"/>
      <c r="C75" s="336" t="s">
        <v>57</v>
      </c>
      <c r="D75" s="336"/>
      <c r="E75" s="343"/>
      <c r="F75" s="344"/>
      <c r="G75" s="344"/>
      <c r="H75" s="344"/>
      <c r="I75" s="344"/>
      <c r="J75" s="344"/>
      <c r="K75" s="344"/>
      <c r="L75" s="190"/>
      <c r="M75" s="231"/>
    </row>
    <row r="76" spans="2:13" ht="15" customHeight="1">
      <c r="B76" s="230"/>
      <c r="C76" s="341" t="s">
        <v>26</v>
      </c>
      <c r="D76" s="341"/>
      <c r="E76" s="343" t="s">
        <v>91</v>
      </c>
      <c r="F76" s="344"/>
      <c r="G76" s="344"/>
      <c r="H76" s="344"/>
      <c r="I76" s="344"/>
      <c r="J76" s="344"/>
      <c r="K76" s="344"/>
      <c r="L76" s="190"/>
      <c r="M76" s="231"/>
    </row>
    <row r="77" spans="2:13" ht="14.4">
      <c r="B77" s="230"/>
      <c r="C77" s="287"/>
      <c r="D77" s="287"/>
      <c r="E77" s="290"/>
      <c r="F77" s="290"/>
      <c r="G77" s="264"/>
      <c r="H77" s="264"/>
      <c r="I77" s="264"/>
      <c r="J77" s="291"/>
      <c r="K77" s="291"/>
      <c r="L77" s="144"/>
      <c r="M77" s="231"/>
    </row>
    <row r="78" spans="2:13" ht="14.4" thickBot="1">
      <c r="B78" s="230"/>
      <c r="C78" s="292" t="s">
        <v>42</v>
      </c>
      <c r="D78" s="132"/>
      <c r="E78" s="132"/>
      <c r="F78" s="132"/>
      <c r="G78" s="130"/>
      <c r="H78" s="130"/>
      <c r="I78" s="130"/>
      <c r="J78" s="132"/>
      <c r="K78" s="132"/>
      <c r="L78" s="132"/>
      <c r="M78" s="231"/>
    </row>
    <row r="79" spans="2:13" ht="14.4" thickBot="1">
      <c r="B79" s="230"/>
      <c r="C79" s="263" t="s">
        <v>18</v>
      </c>
      <c r="D79" s="132"/>
      <c r="E79" s="167"/>
      <c r="F79" s="132"/>
      <c r="G79" s="263" t="s">
        <v>11</v>
      </c>
      <c r="H79" s="130"/>
      <c r="I79" s="170" t="s">
        <v>50</v>
      </c>
      <c r="J79" s="132"/>
      <c r="K79" s="132"/>
      <c r="L79" s="132"/>
      <c r="M79" s="231"/>
    </row>
    <row r="80" spans="2:13" ht="42" thickBot="1">
      <c r="B80" s="230"/>
      <c r="C80" s="324" t="s">
        <v>40</v>
      </c>
      <c r="D80" s="324"/>
      <c r="E80" s="325" t="s">
        <v>22</v>
      </c>
      <c r="F80" s="325"/>
      <c r="G80" s="281">
        <f>$G$56</f>
        <v>2014</v>
      </c>
      <c r="H80" s="282">
        <f>G80+1</f>
        <v>2015</v>
      </c>
      <c r="I80" s="282">
        <f>H80+1</f>
        <v>2016</v>
      </c>
      <c r="J80" s="282">
        <f>I80+1</f>
        <v>2017</v>
      </c>
      <c r="K80" s="283" t="s">
        <v>41</v>
      </c>
      <c r="L80" s="283" t="str">
        <f>CONCATENATE("Sum of Expenditures Prior to ",G$19)</f>
        <v>Sum of Expenditures Prior to 2014</v>
      </c>
      <c r="M80" s="231"/>
    </row>
    <row r="81" spans="2:13" ht="14.4" thickBot="1">
      <c r="B81" s="230"/>
      <c r="C81" s="293" t="s">
        <v>21</v>
      </c>
      <c r="D81" s="294"/>
      <c r="E81" s="164"/>
      <c r="F81" s="165"/>
      <c r="G81" s="166"/>
      <c r="H81" s="162"/>
      <c r="I81" s="163"/>
      <c r="J81" s="162"/>
      <c r="K81" s="162"/>
      <c r="L81" s="211"/>
      <c r="M81" s="231"/>
    </row>
    <row r="82" spans="2:13" ht="14.4" thickBot="1">
      <c r="B82" s="230"/>
      <c r="C82" s="293" t="s">
        <v>25</v>
      </c>
      <c r="D82" s="294"/>
      <c r="E82" s="164"/>
      <c r="F82" s="165"/>
      <c r="G82" s="166"/>
      <c r="H82" s="162"/>
      <c r="I82" s="163"/>
      <c r="J82" s="162"/>
      <c r="K82" s="162"/>
      <c r="L82" s="211"/>
      <c r="M82" s="231"/>
    </row>
    <row r="83" spans="2:13" ht="14.4" thickBot="1">
      <c r="B83" s="230"/>
      <c r="C83" s="293" t="s">
        <v>53</v>
      </c>
      <c r="D83" s="294"/>
      <c r="E83" s="164"/>
      <c r="F83" s="165"/>
      <c r="G83" s="166"/>
      <c r="H83" s="162"/>
      <c r="I83" s="163"/>
      <c r="J83" s="162"/>
      <c r="K83" s="162"/>
      <c r="L83" s="211"/>
      <c r="M83" s="231"/>
    </row>
    <row r="84" spans="2:13" ht="14.25" customHeight="1" thickBot="1">
      <c r="B84" s="230"/>
      <c r="C84" s="318" t="s">
        <v>55</v>
      </c>
      <c r="D84" s="319"/>
      <c r="E84" s="164"/>
      <c r="F84" s="165"/>
      <c r="G84" s="166"/>
      <c r="H84" s="162"/>
      <c r="I84" s="163"/>
      <c r="J84" s="162"/>
      <c r="K84" s="162"/>
      <c r="L84" s="211"/>
      <c r="M84" s="231"/>
    </row>
    <row r="85" spans="2:13" ht="15" customHeight="1" thickBot="1">
      <c r="B85" s="230"/>
      <c r="C85" s="322" t="s">
        <v>56</v>
      </c>
      <c r="D85" s="323"/>
      <c r="E85" s="164"/>
      <c r="F85" s="165"/>
      <c r="G85" s="166"/>
      <c r="H85" s="162"/>
      <c r="I85" s="163"/>
      <c r="J85" s="162"/>
      <c r="K85" s="162"/>
      <c r="L85" s="211"/>
      <c r="M85" s="231"/>
    </row>
    <row r="86" spans="2:13" ht="14.25" customHeight="1" thickBot="1">
      <c r="B86" s="230"/>
      <c r="C86" s="318" t="s">
        <v>57</v>
      </c>
      <c r="D86" s="319"/>
      <c r="E86" s="164"/>
      <c r="F86" s="165"/>
      <c r="G86" s="166"/>
      <c r="H86" s="162"/>
      <c r="I86" s="163"/>
      <c r="J86" s="162"/>
      <c r="K86" s="162"/>
      <c r="L86" s="211"/>
      <c r="M86" s="231"/>
    </row>
    <row r="87" spans="2:13" ht="14.4" thickBot="1">
      <c r="B87" s="230"/>
      <c r="C87" s="320" t="s">
        <v>155</v>
      </c>
      <c r="D87" s="321"/>
      <c r="E87" s="164"/>
      <c r="F87" s="165"/>
      <c r="G87" s="166"/>
      <c r="H87" s="162"/>
      <c r="I87" s="163"/>
      <c r="J87" s="162"/>
      <c r="K87" s="162"/>
      <c r="L87" s="211"/>
      <c r="M87" s="231"/>
    </row>
    <row r="88" spans="2:13" ht="13.8">
      <c r="B88" s="230"/>
      <c r="C88" s="130"/>
      <c r="D88" s="130"/>
      <c r="E88" s="130"/>
      <c r="F88" s="130"/>
      <c r="G88" s="130"/>
      <c r="H88" s="130"/>
      <c r="I88" s="130"/>
      <c r="J88" s="132"/>
      <c r="K88" s="132"/>
      <c r="L88" s="132"/>
      <c r="M88" s="231"/>
    </row>
    <row r="89" spans="2:13" ht="14.4" thickBot="1">
      <c r="B89" s="230"/>
      <c r="C89" s="292" t="s">
        <v>45</v>
      </c>
      <c r="D89" s="279"/>
      <c r="E89" s="132"/>
      <c r="F89" s="132"/>
      <c r="G89" s="130"/>
      <c r="H89" s="130"/>
      <c r="I89" s="130"/>
      <c r="J89" s="132"/>
      <c r="K89" s="132"/>
      <c r="L89" s="132"/>
      <c r="M89" s="231"/>
    </row>
    <row r="90" spans="2:13" ht="14.4" thickBot="1">
      <c r="B90" s="230"/>
      <c r="C90" s="263" t="s">
        <v>18</v>
      </c>
      <c r="D90" s="279"/>
      <c r="E90" s="167"/>
      <c r="F90" s="132"/>
      <c r="G90" s="263" t="s">
        <v>11</v>
      </c>
      <c r="H90" s="130"/>
      <c r="I90" s="171" t="s">
        <v>50</v>
      </c>
      <c r="J90" s="132"/>
      <c r="K90" s="132"/>
      <c r="L90" s="132"/>
      <c r="M90" s="231"/>
    </row>
    <row r="91" spans="2:13" ht="42" thickBot="1">
      <c r="B91" s="230"/>
      <c r="C91" s="324" t="s">
        <v>40</v>
      </c>
      <c r="D91" s="324"/>
      <c r="E91" s="325" t="s">
        <v>22</v>
      </c>
      <c r="F91" s="325"/>
      <c r="G91" s="281">
        <f>$G$56</f>
        <v>2014</v>
      </c>
      <c r="H91" s="282">
        <f>G91+1</f>
        <v>2015</v>
      </c>
      <c r="I91" s="282">
        <f>H91+1</f>
        <v>2016</v>
      </c>
      <c r="J91" s="282">
        <f>I91+1</f>
        <v>2017</v>
      </c>
      <c r="K91" s="283" t="s">
        <v>41</v>
      </c>
      <c r="L91" s="283" t="str">
        <f>CONCATENATE("Sum of Expenditures Prior to ",G$19)</f>
        <v>Sum of Expenditures Prior to 2014</v>
      </c>
      <c r="M91" s="231"/>
    </row>
    <row r="92" spans="2:13" ht="14.4" thickBot="1">
      <c r="B92" s="230"/>
      <c r="C92" s="293" t="s">
        <v>21</v>
      </c>
      <c r="D92" s="294"/>
      <c r="E92" s="164"/>
      <c r="F92" s="165"/>
      <c r="G92" s="166"/>
      <c r="H92" s="162"/>
      <c r="I92" s="163"/>
      <c r="J92" s="162"/>
      <c r="K92" s="162"/>
      <c r="L92" s="211"/>
      <c r="M92" s="231"/>
    </row>
    <row r="93" spans="2:13" ht="14.4" thickBot="1">
      <c r="B93" s="230"/>
      <c r="C93" s="293" t="s">
        <v>25</v>
      </c>
      <c r="D93" s="294"/>
      <c r="E93" s="164"/>
      <c r="F93" s="165"/>
      <c r="G93" s="166"/>
      <c r="H93" s="162"/>
      <c r="I93" s="163"/>
      <c r="J93" s="162"/>
      <c r="K93" s="162"/>
      <c r="L93" s="211"/>
      <c r="M93" s="231"/>
    </row>
    <row r="94" spans="2:13" ht="14.4" thickBot="1">
      <c r="B94" s="230"/>
      <c r="C94" s="293" t="s">
        <v>53</v>
      </c>
      <c r="D94" s="294"/>
      <c r="E94" s="164"/>
      <c r="F94" s="165"/>
      <c r="G94" s="166"/>
      <c r="H94" s="162"/>
      <c r="I94" s="163"/>
      <c r="J94" s="162"/>
      <c r="K94" s="162"/>
      <c r="L94" s="211"/>
      <c r="M94" s="231"/>
    </row>
    <row r="95" spans="2:13" ht="14.4" thickBot="1">
      <c r="B95" s="230"/>
      <c r="C95" s="318" t="s">
        <v>55</v>
      </c>
      <c r="D95" s="319"/>
      <c r="E95" s="164"/>
      <c r="F95" s="165"/>
      <c r="G95" s="166"/>
      <c r="H95" s="162"/>
      <c r="I95" s="163"/>
      <c r="J95" s="162"/>
      <c r="K95" s="162"/>
      <c r="L95" s="211"/>
      <c r="M95" s="231"/>
    </row>
    <row r="96" spans="2:13" ht="14.4" thickBot="1">
      <c r="B96" s="230"/>
      <c r="C96" s="322" t="s">
        <v>56</v>
      </c>
      <c r="D96" s="323"/>
      <c r="E96" s="164"/>
      <c r="F96" s="165"/>
      <c r="G96" s="166"/>
      <c r="H96" s="162"/>
      <c r="I96" s="163"/>
      <c r="J96" s="162"/>
      <c r="K96" s="162"/>
      <c r="L96" s="211"/>
      <c r="M96" s="231"/>
    </row>
    <row r="97" spans="2:13" ht="14.4" thickBot="1">
      <c r="B97" s="230"/>
      <c r="C97" s="318" t="s">
        <v>57</v>
      </c>
      <c r="D97" s="319"/>
      <c r="E97" s="164"/>
      <c r="F97" s="165"/>
      <c r="G97" s="166"/>
      <c r="H97" s="162"/>
      <c r="I97" s="163"/>
      <c r="J97" s="162"/>
      <c r="K97" s="162"/>
      <c r="L97" s="211"/>
      <c r="M97" s="231"/>
    </row>
    <row r="98" spans="2:13" ht="14.4" thickBot="1">
      <c r="B98" s="230"/>
      <c r="C98" s="320" t="s">
        <v>26</v>
      </c>
      <c r="D98" s="321"/>
      <c r="E98" s="164"/>
      <c r="F98" s="165"/>
      <c r="G98" s="166"/>
      <c r="H98" s="162"/>
      <c r="I98" s="163"/>
      <c r="J98" s="162"/>
      <c r="K98" s="162"/>
      <c r="L98" s="211"/>
      <c r="M98" s="231"/>
    </row>
    <row r="99" spans="2:13" ht="13.8">
      <c r="B99" s="230"/>
      <c r="C99" s="130"/>
      <c r="D99" s="130"/>
      <c r="E99" s="130"/>
      <c r="F99" s="130"/>
      <c r="G99" s="130"/>
      <c r="H99" s="130"/>
      <c r="I99" s="130"/>
      <c r="J99" s="132"/>
      <c r="K99" s="132"/>
      <c r="L99" s="132"/>
      <c r="M99" s="231"/>
    </row>
    <row r="100" spans="2:13" ht="14.4" thickBot="1">
      <c r="B100" s="230"/>
      <c r="C100" s="292" t="s">
        <v>46</v>
      </c>
      <c r="D100" s="279"/>
      <c r="E100" s="132"/>
      <c r="F100" s="132"/>
      <c r="G100" s="130"/>
      <c r="H100" s="130"/>
      <c r="I100" s="130"/>
      <c r="J100" s="132"/>
      <c r="K100" s="132"/>
      <c r="L100" s="132"/>
      <c r="M100" s="231"/>
    </row>
    <row r="101" spans="2:13" ht="14.4" thickBot="1">
      <c r="B101" s="230"/>
      <c r="C101" s="263" t="s">
        <v>18</v>
      </c>
      <c r="D101" s="279"/>
      <c r="E101" s="167"/>
      <c r="F101" s="132"/>
      <c r="G101" s="263" t="s">
        <v>11</v>
      </c>
      <c r="H101" s="130"/>
      <c r="I101" s="171" t="s">
        <v>50</v>
      </c>
      <c r="J101" s="132"/>
      <c r="K101" s="132"/>
      <c r="L101" s="132"/>
      <c r="M101" s="231"/>
    </row>
    <row r="102" spans="2:13" ht="42" thickBot="1">
      <c r="B102" s="230"/>
      <c r="C102" s="324" t="s">
        <v>40</v>
      </c>
      <c r="D102" s="324"/>
      <c r="E102" s="325" t="s">
        <v>22</v>
      </c>
      <c r="F102" s="325"/>
      <c r="G102" s="281">
        <f>$G$56</f>
        <v>2014</v>
      </c>
      <c r="H102" s="282">
        <f>G102+1</f>
        <v>2015</v>
      </c>
      <c r="I102" s="282">
        <f>H102+1</f>
        <v>2016</v>
      </c>
      <c r="J102" s="282">
        <f>I102+1</f>
        <v>2017</v>
      </c>
      <c r="K102" s="283" t="s">
        <v>41</v>
      </c>
      <c r="L102" s="283" t="str">
        <f>CONCATENATE("Sum of Expenditures Prior to ",G$19)</f>
        <v>Sum of Expenditures Prior to 2014</v>
      </c>
      <c r="M102" s="231"/>
    </row>
    <row r="103" spans="2:13" ht="14.4" thickBot="1">
      <c r="B103" s="230"/>
      <c r="C103" s="293" t="s">
        <v>21</v>
      </c>
      <c r="D103" s="294"/>
      <c r="E103" s="164"/>
      <c r="F103" s="165"/>
      <c r="G103" s="166"/>
      <c r="H103" s="162"/>
      <c r="I103" s="163"/>
      <c r="J103" s="162"/>
      <c r="K103" s="162"/>
      <c r="L103" s="211"/>
      <c r="M103" s="231"/>
    </row>
    <row r="104" spans="2:13" ht="14.4" thickBot="1">
      <c r="B104" s="230"/>
      <c r="C104" s="293" t="s">
        <v>25</v>
      </c>
      <c r="D104" s="294"/>
      <c r="E104" s="164"/>
      <c r="F104" s="165"/>
      <c r="G104" s="166"/>
      <c r="H104" s="162"/>
      <c r="I104" s="163"/>
      <c r="J104" s="162"/>
      <c r="K104" s="162"/>
      <c r="L104" s="211"/>
      <c r="M104" s="231"/>
    </row>
    <row r="105" spans="2:13" ht="14.4" thickBot="1">
      <c r="B105" s="230"/>
      <c r="C105" s="293" t="s">
        <v>53</v>
      </c>
      <c r="D105" s="294"/>
      <c r="E105" s="164"/>
      <c r="F105" s="165"/>
      <c r="G105" s="166"/>
      <c r="H105" s="162"/>
      <c r="I105" s="163"/>
      <c r="J105" s="162"/>
      <c r="K105" s="162"/>
      <c r="L105" s="211"/>
      <c r="M105" s="231"/>
    </row>
    <row r="106" spans="2:13" ht="14.4" thickBot="1">
      <c r="B106" s="230"/>
      <c r="C106" s="318" t="s">
        <v>55</v>
      </c>
      <c r="D106" s="319"/>
      <c r="E106" s="164"/>
      <c r="F106" s="165"/>
      <c r="G106" s="166"/>
      <c r="H106" s="162"/>
      <c r="I106" s="163"/>
      <c r="J106" s="162"/>
      <c r="K106" s="162"/>
      <c r="L106" s="211"/>
      <c r="M106" s="231"/>
    </row>
    <row r="107" spans="2:13" ht="14.4" thickBot="1">
      <c r="B107" s="230"/>
      <c r="C107" s="322" t="s">
        <v>56</v>
      </c>
      <c r="D107" s="323"/>
      <c r="E107" s="164"/>
      <c r="F107" s="165"/>
      <c r="G107" s="166"/>
      <c r="H107" s="162"/>
      <c r="I107" s="163"/>
      <c r="J107" s="162"/>
      <c r="K107" s="162"/>
      <c r="L107" s="211"/>
      <c r="M107" s="231"/>
    </row>
    <row r="108" spans="2:13" ht="14.4" thickBot="1">
      <c r="B108" s="230"/>
      <c r="C108" s="318" t="s">
        <v>57</v>
      </c>
      <c r="D108" s="319"/>
      <c r="E108" s="164"/>
      <c r="F108" s="165"/>
      <c r="G108" s="166"/>
      <c r="H108" s="162"/>
      <c r="I108" s="163"/>
      <c r="J108" s="162"/>
      <c r="K108" s="162"/>
      <c r="L108" s="211"/>
      <c r="M108" s="231"/>
    </row>
    <row r="109" spans="2:13" ht="14.4" thickBot="1">
      <c r="B109" s="230"/>
      <c r="C109" s="320" t="s">
        <v>26</v>
      </c>
      <c r="D109" s="321"/>
      <c r="E109" s="164"/>
      <c r="F109" s="165"/>
      <c r="G109" s="166"/>
      <c r="H109" s="162"/>
      <c r="I109" s="163"/>
      <c r="J109" s="162"/>
      <c r="K109" s="162"/>
      <c r="L109" s="211"/>
      <c r="M109" s="231"/>
    </row>
    <row r="110" spans="2:13" ht="13.8">
      <c r="B110" s="230"/>
      <c r="C110" s="130"/>
      <c r="D110" s="130"/>
      <c r="E110" s="130"/>
      <c r="F110" s="130"/>
      <c r="G110" s="130"/>
      <c r="H110" s="130"/>
      <c r="I110" s="130"/>
      <c r="J110" s="132"/>
      <c r="K110" s="132"/>
      <c r="L110" s="132"/>
      <c r="M110" s="231"/>
    </row>
    <row r="111" spans="2:13" ht="13.8" thickBot="1">
      <c r="B111" s="230"/>
      <c r="C111" s="295" t="s">
        <v>47</v>
      </c>
      <c r="D111" s="255"/>
      <c r="E111" s="127"/>
      <c r="F111" s="127"/>
      <c r="G111" s="136"/>
      <c r="H111" s="136"/>
      <c r="I111" s="136"/>
      <c r="J111" s="127"/>
      <c r="K111" s="127"/>
      <c r="L111" s="127"/>
      <c r="M111" s="231"/>
    </row>
    <row r="112" spans="2:13" ht="14.4" thickBot="1">
      <c r="B112" s="230"/>
      <c r="C112" s="296" t="s">
        <v>18</v>
      </c>
      <c r="D112" s="255"/>
      <c r="E112" s="183"/>
      <c r="F112" s="127"/>
      <c r="G112" s="263" t="s">
        <v>11</v>
      </c>
      <c r="H112" s="136"/>
      <c r="I112" s="184" t="s">
        <v>50</v>
      </c>
      <c r="J112" s="127"/>
      <c r="K112" s="127"/>
      <c r="L112" s="127"/>
      <c r="M112" s="231"/>
    </row>
    <row r="113" spans="2:13" ht="42" thickBot="1">
      <c r="B113" s="230"/>
      <c r="C113" s="324" t="s">
        <v>40</v>
      </c>
      <c r="D113" s="324"/>
      <c r="E113" s="325" t="s">
        <v>22</v>
      </c>
      <c r="F113" s="325"/>
      <c r="G113" s="300">
        <f>$G$56</f>
        <v>2014</v>
      </c>
      <c r="H113" s="301">
        <f>G113+1</f>
        <v>2015</v>
      </c>
      <c r="I113" s="301">
        <f>H113+1</f>
        <v>2016</v>
      </c>
      <c r="J113" s="301">
        <f>I113+1</f>
        <v>2017</v>
      </c>
      <c r="K113" s="302" t="s">
        <v>41</v>
      </c>
      <c r="L113" s="283" t="str">
        <f>CONCATENATE("Sum of Expenditures Prior to ",G$19)</f>
        <v>Sum of Expenditures Prior to 2014</v>
      </c>
      <c r="M113" s="231"/>
    </row>
    <row r="114" spans="2:13" ht="14.4" thickBot="1">
      <c r="B114" s="230"/>
      <c r="C114" s="297" t="s">
        <v>21</v>
      </c>
      <c r="D114" s="298"/>
      <c r="E114" s="181"/>
      <c r="F114" s="182"/>
      <c r="G114" s="166"/>
      <c r="H114" s="162"/>
      <c r="I114" s="163"/>
      <c r="J114" s="162"/>
      <c r="K114" s="162"/>
      <c r="L114" s="211"/>
      <c r="M114" s="231"/>
    </row>
    <row r="115" spans="2:13" ht="14.4" thickBot="1">
      <c r="B115" s="230"/>
      <c r="C115" s="297" t="s">
        <v>25</v>
      </c>
      <c r="D115" s="298"/>
      <c r="E115" s="181"/>
      <c r="F115" s="182"/>
      <c r="G115" s="166"/>
      <c r="H115" s="162"/>
      <c r="I115" s="163"/>
      <c r="J115" s="162"/>
      <c r="K115" s="162"/>
      <c r="L115" s="211"/>
      <c r="M115" s="231"/>
    </row>
    <row r="116" spans="2:13" ht="14.4" thickBot="1">
      <c r="B116" s="230"/>
      <c r="C116" s="297" t="s">
        <v>53</v>
      </c>
      <c r="D116" s="298"/>
      <c r="E116" s="181"/>
      <c r="F116" s="182"/>
      <c r="G116" s="166"/>
      <c r="H116" s="162"/>
      <c r="I116" s="163"/>
      <c r="J116" s="162"/>
      <c r="K116" s="162"/>
      <c r="L116" s="211"/>
      <c r="M116" s="231"/>
    </row>
    <row r="117" spans="2:13" ht="14.4" thickBot="1">
      <c r="B117" s="230"/>
      <c r="C117" s="329" t="s">
        <v>55</v>
      </c>
      <c r="D117" s="330"/>
      <c r="E117" s="181"/>
      <c r="F117" s="182"/>
      <c r="G117" s="166"/>
      <c r="H117" s="162"/>
      <c r="I117" s="163"/>
      <c r="J117" s="162"/>
      <c r="K117" s="162"/>
      <c r="L117" s="211"/>
      <c r="M117" s="231"/>
    </row>
    <row r="118" spans="2:13" ht="14.4" thickBot="1">
      <c r="B118" s="230"/>
      <c r="C118" s="337" t="s">
        <v>56</v>
      </c>
      <c r="D118" s="338"/>
      <c r="E118" s="181"/>
      <c r="F118" s="182"/>
      <c r="G118" s="166"/>
      <c r="H118" s="162"/>
      <c r="I118" s="163"/>
      <c r="J118" s="162"/>
      <c r="K118" s="162"/>
      <c r="L118" s="211"/>
      <c r="M118" s="231"/>
    </row>
    <row r="119" spans="2:13" ht="14.4" thickBot="1">
      <c r="B119" s="230"/>
      <c r="C119" s="329" t="s">
        <v>57</v>
      </c>
      <c r="D119" s="330"/>
      <c r="E119" s="181"/>
      <c r="F119" s="182"/>
      <c r="G119" s="166"/>
      <c r="H119" s="162"/>
      <c r="I119" s="163"/>
      <c r="J119" s="162"/>
      <c r="K119" s="162"/>
      <c r="L119" s="211"/>
      <c r="M119" s="231"/>
    </row>
    <row r="120" spans="2:13" ht="14.4" thickBot="1">
      <c r="B120" s="230"/>
      <c r="C120" s="331" t="s">
        <v>26</v>
      </c>
      <c r="D120" s="332"/>
      <c r="E120" s="181"/>
      <c r="F120" s="182"/>
      <c r="G120" s="166"/>
      <c r="H120" s="162"/>
      <c r="I120" s="163"/>
      <c r="J120" s="162"/>
      <c r="K120" s="162"/>
      <c r="L120" s="211"/>
      <c r="M120" s="231"/>
    </row>
    <row r="121" spans="2:13" ht="13.8">
      <c r="B121" s="230"/>
      <c r="C121" s="299"/>
      <c r="D121" s="299"/>
      <c r="E121" s="127"/>
      <c r="F121" s="127"/>
      <c r="G121" s="136"/>
      <c r="H121" s="136"/>
      <c r="I121" s="136"/>
      <c r="J121" s="127"/>
      <c r="K121" s="127"/>
      <c r="L121" s="127"/>
      <c r="M121" s="231"/>
    </row>
    <row r="122" spans="2:13" ht="13.8" thickBot="1">
      <c r="B122" s="230"/>
      <c r="C122" s="295" t="s">
        <v>58</v>
      </c>
      <c r="D122" s="255"/>
      <c r="E122" s="127"/>
      <c r="F122" s="127"/>
      <c r="G122" s="136"/>
      <c r="H122" s="136"/>
      <c r="I122" s="136"/>
      <c r="J122" s="127"/>
      <c r="K122" s="127"/>
      <c r="L122" s="127"/>
      <c r="M122" s="231"/>
    </row>
    <row r="123" spans="2:13" ht="14.4" thickBot="1">
      <c r="B123" s="230"/>
      <c r="C123" s="296" t="s">
        <v>18</v>
      </c>
      <c r="D123" s="255"/>
      <c r="E123" s="183"/>
      <c r="F123" s="127"/>
      <c r="G123" s="263" t="s">
        <v>11</v>
      </c>
      <c r="H123" s="136"/>
      <c r="I123" s="184" t="s">
        <v>50</v>
      </c>
      <c r="J123" s="127"/>
      <c r="K123" s="127"/>
      <c r="L123" s="127"/>
      <c r="M123" s="231"/>
    </row>
    <row r="124" spans="2:13" ht="42" thickBot="1">
      <c r="B124" s="230"/>
      <c r="C124" s="324" t="s">
        <v>40</v>
      </c>
      <c r="D124" s="324"/>
      <c r="E124" s="325" t="s">
        <v>22</v>
      </c>
      <c r="F124" s="325"/>
      <c r="G124" s="300">
        <f>$G$56</f>
        <v>2014</v>
      </c>
      <c r="H124" s="301">
        <f>G124+1</f>
        <v>2015</v>
      </c>
      <c r="I124" s="301">
        <f>H124+1</f>
        <v>2016</v>
      </c>
      <c r="J124" s="301">
        <f>I124+1</f>
        <v>2017</v>
      </c>
      <c r="K124" s="302" t="s">
        <v>41</v>
      </c>
      <c r="L124" s="283" t="str">
        <f>CONCATENATE("Sum of Expenditures Prior to ",G$19)</f>
        <v>Sum of Expenditures Prior to 2014</v>
      </c>
      <c r="M124" s="231"/>
    </row>
    <row r="125" spans="2:13" ht="14.4" thickBot="1">
      <c r="B125" s="230"/>
      <c r="C125" s="297" t="s">
        <v>21</v>
      </c>
      <c r="D125" s="298"/>
      <c r="E125" s="181"/>
      <c r="F125" s="182"/>
      <c r="G125" s="166"/>
      <c r="H125" s="162"/>
      <c r="I125" s="163"/>
      <c r="J125" s="162"/>
      <c r="K125" s="162"/>
      <c r="L125" s="211"/>
      <c r="M125" s="231"/>
    </row>
    <row r="126" spans="2:13" ht="14.4" thickBot="1">
      <c r="B126" s="230"/>
      <c r="C126" s="297" t="s">
        <v>25</v>
      </c>
      <c r="D126" s="298"/>
      <c r="E126" s="181"/>
      <c r="F126" s="182"/>
      <c r="G126" s="166"/>
      <c r="H126" s="162"/>
      <c r="I126" s="163"/>
      <c r="J126" s="162"/>
      <c r="K126" s="162"/>
      <c r="L126" s="211"/>
      <c r="M126" s="231"/>
    </row>
    <row r="127" spans="2:13" ht="14.4" thickBot="1">
      <c r="B127" s="230"/>
      <c r="C127" s="297" t="s">
        <v>53</v>
      </c>
      <c r="D127" s="298"/>
      <c r="E127" s="181"/>
      <c r="F127" s="182"/>
      <c r="G127" s="166"/>
      <c r="H127" s="162"/>
      <c r="I127" s="163"/>
      <c r="J127" s="162"/>
      <c r="K127" s="162"/>
      <c r="L127" s="211"/>
      <c r="M127" s="231"/>
    </row>
    <row r="128" spans="2:13" ht="14.4" thickBot="1">
      <c r="B128" s="230"/>
      <c r="C128" s="329" t="s">
        <v>55</v>
      </c>
      <c r="D128" s="330"/>
      <c r="E128" s="181"/>
      <c r="F128" s="182"/>
      <c r="G128" s="166"/>
      <c r="H128" s="162"/>
      <c r="I128" s="163"/>
      <c r="J128" s="162"/>
      <c r="K128" s="162"/>
      <c r="L128" s="211"/>
      <c r="M128" s="231"/>
    </row>
    <row r="129" spans="2:13" ht="14.4" thickBot="1">
      <c r="B129" s="230"/>
      <c r="C129" s="337" t="s">
        <v>56</v>
      </c>
      <c r="D129" s="338"/>
      <c r="E129" s="181"/>
      <c r="F129" s="182"/>
      <c r="G129" s="166"/>
      <c r="H129" s="162"/>
      <c r="I129" s="163"/>
      <c r="J129" s="162"/>
      <c r="K129" s="162"/>
      <c r="L129" s="211"/>
      <c r="M129" s="231"/>
    </row>
    <row r="130" spans="2:13" ht="14.4" thickBot="1">
      <c r="B130" s="230"/>
      <c r="C130" s="329" t="s">
        <v>57</v>
      </c>
      <c r="D130" s="330"/>
      <c r="E130" s="181"/>
      <c r="F130" s="182"/>
      <c r="G130" s="166"/>
      <c r="H130" s="162"/>
      <c r="I130" s="163"/>
      <c r="J130" s="162"/>
      <c r="K130" s="162"/>
      <c r="L130" s="211"/>
      <c r="M130" s="231"/>
    </row>
    <row r="131" spans="2:13" ht="14.4" thickBot="1">
      <c r="B131" s="230"/>
      <c r="C131" s="331" t="s">
        <v>26</v>
      </c>
      <c r="D131" s="332"/>
      <c r="E131" s="181"/>
      <c r="F131" s="182"/>
      <c r="G131" s="166"/>
      <c r="H131" s="162"/>
      <c r="I131" s="163"/>
      <c r="J131" s="162"/>
      <c r="K131" s="162"/>
      <c r="L131" s="211"/>
      <c r="M131" s="231"/>
    </row>
    <row r="132" spans="2:13" ht="13.8">
      <c r="B132" s="230"/>
      <c r="C132" s="299"/>
      <c r="D132" s="299"/>
      <c r="E132" s="127"/>
      <c r="F132" s="127"/>
      <c r="G132" s="136"/>
      <c r="H132" s="136"/>
      <c r="I132" s="136"/>
      <c r="J132" s="127"/>
      <c r="K132" s="127"/>
      <c r="L132" s="127"/>
      <c r="M132" s="231"/>
    </row>
    <row r="133" spans="2:13" ht="13.8" thickBot="1">
      <c r="B133" s="230"/>
      <c r="C133" s="295" t="s">
        <v>59</v>
      </c>
      <c r="D133" s="255"/>
      <c r="E133" s="127"/>
      <c r="F133" s="127"/>
      <c r="G133" s="136"/>
      <c r="H133" s="136"/>
      <c r="I133" s="136"/>
      <c r="J133" s="127"/>
      <c r="K133" s="127"/>
      <c r="L133" s="127"/>
      <c r="M133" s="231"/>
    </row>
    <row r="134" spans="2:13" ht="14.4" thickBot="1">
      <c r="B134" s="230"/>
      <c r="C134" s="296" t="s">
        <v>18</v>
      </c>
      <c r="D134" s="255"/>
      <c r="E134" s="183"/>
      <c r="F134" s="127"/>
      <c r="G134" s="263" t="s">
        <v>11</v>
      </c>
      <c r="H134" s="136"/>
      <c r="I134" s="184" t="s">
        <v>50</v>
      </c>
      <c r="J134" s="127"/>
      <c r="K134" s="127"/>
      <c r="L134" s="127"/>
      <c r="M134" s="231"/>
    </row>
    <row r="135" spans="2:13" ht="42" thickBot="1">
      <c r="B135" s="230"/>
      <c r="C135" s="324" t="s">
        <v>40</v>
      </c>
      <c r="D135" s="324"/>
      <c r="E135" s="325" t="s">
        <v>22</v>
      </c>
      <c r="F135" s="325"/>
      <c r="G135" s="300">
        <f>$G$56</f>
        <v>2014</v>
      </c>
      <c r="H135" s="301">
        <f>G135+1</f>
        <v>2015</v>
      </c>
      <c r="I135" s="301">
        <f>H135+1</f>
        <v>2016</v>
      </c>
      <c r="J135" s="301">
        <f>I135+1</f>
        <v>2017</v>
      </c>
      <c r="K135" s="302" t="s">
        <v>41</v>
      </c>
      <c r="L135" s="283" t="str">
        <f>CONCATENATE("Sum of Expenditures Prior to ",G$19)</f>
        <v>Sum of Expenditures Prior to 2014</v>
      </c>
      <c r="M135" s="231"/>
    </row>
    <row r="136" spans="2:13" ht="14.4" thickBot="1">
      <c r="B136" s="230"/>
      <c r="C136" s="297" t="s">
        <v>21</v>
      </c>
      <c r="D136" s="298"/>
      <c r="E136" s="181"/>
      <c r="F136" s="182"/>
      <c r="G136" s="166"/>
      <c r="H136" s="162"/>
      <c r="I136" s="163"/>
      <c r="J136" s="162"/>
      <c r="K136" s="162"/>
      <c r="L136" s="211"/>
      <c r="M136" s="231"/>
    </row>
    <row r="137" spans="2:13" ht="14.4" thickBot="1">
      <c r="B137" s="230"/>
      <c r="C137" s="297" t="s">
        <v>25</v>
      </c>
      <c r="D137" s="298"/>
      <c r="E137" s="181"/>
      <c r="F137" s="182"/>
      <c r="G137" s="166"/>
      <c r="H137" s="162"/>
      <c r="I137" s="163"/>
      <c r="J137" s="162"/>
      <c r="K137" s="162"/>
      <c r="L137" s="211"/>
      <c r="M137" s="231"/>
    </row>
    <row r="138" spans="2:13" ht="14.4" thickBot="1">
      <c r="B138" s="230"/>
      <c r="C138" s="297" t="s">
        <v>53</v>
      </c>
      <c r="D138" s="298"/>
      <c r="E138" s="181"/>
      <c r="F138" s="182"/>
      <c r="G138" s="166"/>
      <c r="H138" s="162"/>
      <c r="I138" s="163"/>
      <c r="J138" s="162"/>
      <c r="K138" s="162"/>
      <c r="L138" s="211"/>
      <c r="M138" s="231"/>
    </row>
    <row r="139" spans="2:13" ht="14.4" thickBot="1">
      <c r="B139" s="230"/>
      <c r="C139" s="329" t="s">
        <v>55</v>
      </c>
      <c r="D139" s="330"/>
      <c r="E139" s="181"/>
      <c r="F139" s="182"/>
      <c r="G139" s="166"/>
      <c r="H139" s="162"/>
      <c r="I139" s="163"/>
      <c r="J139" s="162"/>
      <c r="K139" s="162"/>
      <c r="L139" s="211"/>
      <c r="M139" s="231"/>
    </row>
    <row r="140" spans="2:13" ht="14.4" thickBot="1">
      <c r="B140" s="230"/>
      <c r="C140" s="337" t="s">
        <v>56</v>
      </c>
      <c r="D140" s="338"/>
      <c r="E140" s="181"/>
      <c r="F140" s="182"/>
      <c r="G140" s="166"/>
      <c r="H140" s="162"/>
      <c r="I140" s="163"/>
      <c r="J140" s="162"/>
      <c r="K140" s="162"/>
      <c r="L140" s="211"/>
      <c r="M140" s="231"/>
    </row>
    <row r="141" spans="2:13" ht="14.4" thickBot="1">
      <c r="B141" s="230"/>
      <c r="C141" s="329" t="s">
        <v>57</v>
      </c>
      <c r="D141" s="330"/>
      <c r="E141" s="181"/>
      <c r="F141" s="182"/>
      <c r="G141" s="166"/>
      <c r="H141" s="162"/>
      <c r="I141" s="163"/>
      <c r="J141" s="162"/>
      <c r="K141" s="162"/>
      <c r="L141" s="211"/>
      <c r="M141" s="231"/>
    </row>
    <row r="142" spans="2:13" ht="14.4" thickBot="1">
      <c r="B142" s="230"/>
      <c r="C142" s="331" t="s">
        <v>26</v>
      </c>
      <c r="D142" s="332"/>
      <c r="E142" s="181"/>
      <c r="F142" s="182"/>
      <c r="G142" s="166"/>
      <c r="H142" s="162"/>
      <c r="I142" s="163"/>
      <c r="J142" s="162"/>
      <c r="K142" s="162"/>
      <c r="L142" s="211"/>
      <c r="M142" s="231"/>
    </row>
    <row r="143" spans="2:13" ht="14.4" thickBot="1">
      <c r="B143" s="237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238"/>
    </row>
    <row r="144" spans="3:9" ht="12.75" customHeight="1" thickBot="1" thickTop="1">
      <c r="C144" s="119"/>
      <c r="D144" s="119"/>
      <c r="E144" s="119"/>
      <c r="F144" s="119"/>
      <c r="G144" s="119"/>
      <c r="H144" s="119"/>
      <c r="I144" s="119"/>
    </row>
    <row r="145" spans="2:13" ht="18" thickTop="1">
      <c r="B145" s="228"/>
      <c r="C145" s="137" t="s">
        <v>97</v>
      </c>
      <c r="D145" s="138"/>
      <c r="E145" s="138"/>
      <c r="F145" s="138"/>
      <c r="G145" s="138"/>
      <c r="H145" s="138"/>
      <c r="I145" s="138"/>
      <c r="J145" s="126"/>
      <c r="K145" s="126"/>
      <c r="L145" s="126"/>
      <c r="M145" s="229"/>
    </row>
    <row r="146" spans="2:13" ht="11.25" customHeight="1">
      <c r="B146" s="230"/>
      <c r="C146" s="140"/>
      <c r="D146" s="136"/>
      <c r="E146" s="136"/>
      <c r="F146" s="136"/>
      <c r="G146" s="136"/>
      <c r="H146" s="136"/>
      <c r="I146" s="136"/>
      <c r="J146" s="127"/>
      <c r="K146" s="127"/>
      <c r="L146" s="127"/>
      <c r="M146" s="231"/>
    </row>
    <row r="147" spans="2:15" ht="48" customHeight="1">
      <c r="B147" s="230"/>
      <c r="C147" s="344" t="s">
        <v>101</v>
      </c>
      <c r="D147" s="344"/>
      <c r="E147" s="344"/>
      <c r="F147" s="344"/>
      <c r="G147" s="344"/>
      <c r="H147" s="344"/>
      <c r="I147" s="344"/>
      <c r="J147" s="344"/>
      <c r="K147" s="344"/>
      <c r="L147" s="190"/>
      <c r="M147" s="244"/>
      <c r="N147" s="245"/>
      <c r="O147" s="245"/>
    </row>
    <row r="148" spans="2:15" ht="15" customHeight="1">
      <c r="B148" s="230"/>
      <c r="C148" s="344" t="s">
        <v>144</v>
      </c>
      <c r="D148" s="344"/>
      <c r="E148" s="344"/>
      <c r="F148" s="344"/>
      <c r="G148" s="344"/>
      <c r="H148" s="344"/>
      <c r="I148" s="344"/>
      <c r="J148" s="344"/>
      <c r="K148" s="344"/>
      <c r="L148" s="190"/>
      <c r="M148" s="244"/>
      <c r="N148" s="245"/>
      <c r="O148" s="245"/>
    </row>
    <row r="149" spans="2:13" ht="14.4" thickBot="1">
      <c r="B149" s="230"/>
      <c r="C149" s="130"/>
      <c r="D149" s="130"/>
      <c r="E149" s="130"/>
      <c r="F149" s="130"/>
      <c r="G149" s="130"/>
      <c r="H149" s="130"/>
      <c r="I149" s="130"/>
      <c r="J149" s="132"/>
      <c r="K149" s="132"/>
      <c r="L149" s="132"/>
      <c r="M149" s="231"/>
    </row>
    <row r="150" spans="2:13" ht="14.4" thickBot="1">
      <c r="B150" s="230"/>
      <c r="C150" s="263" t="s">
        <v>106</v>
      </c>
      <c r="D150" s="130"/>
      <c r="E150" s="130"/>
      <c r="F150" s="172" t="s">
        <v>44</v>
      </c>
      <c r="G150" s="130"/>
      <c r="H150" s="130"/>
      <c r="I150" s="130"/>
      <c r="J150" s="132"/>
      <c r="K150" s="132"/>
      <c r="L150" s="132"/>
      <c r="M150" s="231"/>
    </row>
    <row r="151" spans="2:13" ht="14.4" thickBot="1">
      <c r="B151" s="230"/>
      <c r="C151" s="263" t="s">
        <v>131</v>
      </c>
      <c r="D151" s="130"/>
      <c r="E151" s="130"/>
      <c r="F151" s="172" t="s">
        <v>44</v>
      </c>
      <c r="G151" s="130"/>
      <c r="H151" s="130"/>
      <c r="I151" s="130"/>
      <c r="J151" s="132"/>
      <c r="K151" s="132"/>
      <c r="L151" s="132"/>
      <c r="M151" s="231"/>
    </row>
    <row r="152" spans="2:13" ht="14.25" customHeight="1">
      <c r="B152" s="230"/>
      <c r="C152" s="130"/>
      <c r="D152" s="130"/>
      <c r="E152" s="130"/>
      <c r="F152" s="130"/>
      <c r="G152" s="130"/>
      <c r="H152" s="130"/>
      <c r="I152" s="130"/>
      <c r="J152" s="132"/>
      <c r="K152" s="132"/>
      <c r="L152" s="132"/>
      <c r="M152" s="231"/>
    </row>
    <row r="153" spans="2:13" ht="14.25" customHeight="1">
      <c r="B153" s="230"/>
      <c r="C153" s="130"/>
      <c r="D153" s="130"/>
      <c r="E153" s="130"/>
      <c r="F153" s="130"/>
      <c r="G153" s="130"/>
      <c r="H153" s="130"/>
      <c r="I153" s="130"/>
      <c r="J153" s="311" t="s">
        <v>143</v>
      </c>
      <c r="K153" s="132"/>
      <c r="L153" s="132"/>
      <c r="M153" s="231"/>
    </row>
    <row r="154" spans="2:13" ht="13.8">
      <c r="B154" s="230"/>
      <c r="C154" s="357" t="s">
        <v>18</v>
      </c>
      <c r="D154" s="357" t="s">
        <v>39</v>
      </c>
      <c r="E154" s="358" t="s">
        <v>23</v>
      </c>
      <c r="F154" s="358"/>
      <c r="G154" s="303">
        <f>G80</f>
        <v>2014</v>
      </c>
      <c r="H154" s="304" t="str">
        <f>IF(OR(G19=2013,G19=2015,G19=2017,G19=2019),G19+1,"NA")</f>
        <v>NA</v>
      </c>
      <c r="I154" s="304">
        <f>IF(OR(G19=2013,G19=2015,G19=2017,G19=2019),"NA",G19-1)</f>
        <v>2013</v>
      </c>
      <c r="J154" s="311" t="s">
        <v>139</v>
      </c>
      <c r="K154" s="132"/>
      <c r="L154" s="132"/>
      <c r="M154" s="231"/>
    </row>
    <row r="155" spans="2:13" ht="28.2" thickBot="1">
      <c r="B155" s="230"/>
      <c r="C155" s="325"/>
      <c r="D155" s="325"/>
      <c r="E155" s="359"/>
      <c r="F155" s="359"/>
      <c r="G155" s="305" t="s">
        <v>24</v>
      </c>
      <c r="H155" s="305" t="str">
        <f>IF(H154="NA"," ","Allocation Change")</f>
        <v xml:space="preserve"> </v>
      </c>
      <c r="I155" s="305" t="str">
        <f>IF(I154="NA"," ","Allocation Change")</f>
        <v>Allocation Change</v>
      </c>
      <c r="J155" s="312" t="s">
        <v>140</v>
      </c>
      <c r="K155" s="132"/>
      <c r="L155" s="132"/>
      <c r="M155" s="231"/>
    </row>
    <row r="156" spans="2:13" ht="14.4" thickBot="1">
      <c r="B156" s="230"/>
      <c r="C156" s="167"/>
      <c r="D156" s="171" t="s">
        <v>50</v>
      </c>
      <c r="E156" s="173"/>
      <c r="F156" s="165"/>
      <c r="G156" s="174"/>
      <c r="H156" s="174"/>
      <c r="I156" s="174"/>
      <c r="J156" s="174"/>
      <c r="K156" s="132"/>
      <c r="L156" s="132"/>
      <c r="M156" s="231"/>
    </row>
    <row r="157" spans="2:13" ht="14.4" thickBot="1">
      <c r="B157" s="230"/>
      <c r="C157" s="167"/>
      <c r="D157" s="171" t="s">
        <v>50</v>
      </c>
      <c r="E157" s="173"/>
      <c r="F157" s="165"/>
      <c r="G157" s="174"/>
      <c r="H157" s="174"/>
      <c r="I157" s="174"/>
      <c r="J157" s="174"/>
      <c r="K157" s="132"/>
      <c r="L157" s="132"/>
      <c r="M157" s="231"/>
    </row>
    <row r="158" spans="2:13" ht="14.4" thickBot="1">
      <c r="B158" s="230"/>
      <c r="C158" s="167"/>
      <c r="D158" s="171" t="s">
        <v>50</v>
      </c>
      <c r="E158" s="173"/>
      <c r="F158" s="165"/>
      <c r="G158" s="174"/>
      <c r="H158" s="174"/>
      <c r="I158" s="174"/>
      <c r="J158" s="174"/>
      <c r="K158" s="132"/>
      <c r="L158" s="132"/>
      <c r="M158" s="231"/>
    </row>
    <row r="159" spans="2:13" ht="14.4" thickBot="1">
      <c r="B159" s="230"/>
      <c r="C159" s="167"/>
      <c r="D159" s="171" t="s">
        <v>50</v>
      </c>
      <c r="E159" s="173"/>
      <c r="F159" s="165"/>
      <c r="G159" s="174"/>
      <c r="H159" s="174"/>
      <c r="I159" s="174"/>
      <c r="J159" s="174"/>
      <c r="K159" s="132"/>
      <c r="L159" s="132"/>
      <c r="M159" s="231"/>
    </row>
    <row r="160" spans="2:13" ht="14.4" thickBot="1">
      <c r="B160" s="230"/>
      <c r="C160" s="167"/>
      <c r="D160" s="171" t="s">
        <v>50</v>
      </c>
      <c r="E160" s="173"/>
      <c r="F160" s="165"/>
      <c r="G160" s="174"/>
      <c r="H160" s="174"/>
      <c r="I160" s="174"/>
      <c r="J160" s="174"/>
      <c r="K160" s="132"/>
      <c r="L160" s="132"/>
      <c r="M160" s="231"/>
    </row>
    <row r="161" spans="2:13" ht="14.4" thickBot="1">
      <c r="B161" s="230"/>
      <c r="C161" s="167"/>
      <c r="D161" s="171" t="s">
        <v>50</v>
      </c>
      <c r="E161" s="173"/>
      <c r="F161" s="165"/>
      <c r="G161" s="174"/>
      <c r="H161" s="174"/>
      <c r="I161" s="174"/>
      <c r="J161" s="174"/>
      <c r="K161" s="132"/>
      <c r="L161" s="132"/>
      <c r="M161" s="231"/>
    </row>
    <row r="162" spans="2:13" ht="13.8" thickBot="1">
      <c r="B162" s="237"/>
      <c r="C162" s="134"/>
      <c r="D162" s="134"/>
      <c r="E162" s="134"/>
      <c r="F162" s="134"/>
      <c r="G162" s="134"/>
      <c r="H162" s="134"/>
      <c r="I162" s="134"/>
      <c r="J162" s="135"/>
      <c r="K162" s="135"/>
      <c r="L162" s="135"/>
      <c r="M162" s="238"/>
    </row>
    <row r="163" spans="3:9" ht="18.6" thickBot="1" thickTop="1">
      <c r="C163" s="120"/>
      <c r="D163" s="119"/>
      <c r="E163" s="119"/>
      <c r="F163" s="119"/>
      <c r="G163" s="119"/>
      <c r="H163" s="119"/>
      <c r="I163" s="119"/>
    </row>
    <row r="164" spans="2:13" ht="18.6" thickBot="1" thickTop="1">
      <c r="B164" s="228"/>
      <c r="C164" s="137" t="s">
        <v>102</v>
      </c>
      <c r="D164" s="138"/>
      <c r="E164" s="138"/>
      <c r="F164" s="138"/>
      <c r="G164" s="138"/>
      <c r="H164" s="138"/>
      <c r="I164" s="138"/>
      <c r="J164" s="126"/>
      <c r="K164" s="126"/>
      <c r="L164" s="126"/>
      <c r="M164" s="229"/>
    </row>
    <row r="165" spans="2:13" ht="15" customHeight="1" thickBot="1">
      <c r="B165" s="230"/>
      <c r="C165" s="263" t="s">
        <v>126</v>
      </c>
      <c r="D165" s="136"/>
      <c r="E165" s="136"/>
      <c r="F165" s="172" t="s">
        <v>43</v>
      </c>
      <c r="G165" s="136"/>
      <c r="H165" s="136"/>
      <c r="I165" s="136"/>
      <c r="J165" s="127"/>
      <c r="K165" s="127"/>
      <c r="L165" s="127"/>
      <c r="M165" s="231"/>
    </row>
    <row r="166" spans="2:13" ht="15" customHeight="1" thickBot="1">
      <c r="B166" s="230"/>
      <c r="C166" s="263" t="s">
        <v>127</v>
      </c>
      <c r="D166" s="130"/>
      <c r="E166" s="130"/>
      <c r="F166" s="172" t="s">
        <v>44</v>
      </c>
      <c r="G166" s="136"/>
      <c r="H166" s="136"/>
      <c r="I166" s="136"/>
      <c r="J166" s="127"/>
      <c r="K166" s="127"/>
      <c r="L166" s="127"/>
      <c r="M166" s="231"/>
    </row>
    <row r="167" spans="2:13" ht="15" customHeight="1" thickBot="1">
      <c r="B167" s="230"/>
      <c r="C167" s="263" t="s">
        <v>109</v>
      </c>
      <c r="D167" s="130"/>
      <c r="E167" s="130"/>
      <c r="F167" s="172" t="s">
        <v>44</v>
      </c>
      <c r="G167" s="136"/>
      <c r="H167" s="136"/>
      <c r="I167" s="136"/>
      <c r="J167" s="127"/>
      <c r="K167" s="127"/>
      <c r="L167" s="127"/>
      <c r="M167" s="231"/>
    </row>
    <row r="168" spans="2:13" ht="15" customHeight="1" thickBot="1">
      <c r="B168" s="230"/>
      <c r="C168" s="263" t="s">
        <v>108</v>
      </c>
      <c r="D168" s="130"/>
      <c r="E168" s="130"/>
      <c r="F168" s="172" t="s">
        <v>44</v>
      </c>
      <c r="G168" s="136"/>
      <c r="H168" s="136"/>
      <c r="I168" s="136"/>
      <c r="J168" s="127"/>
      <c r="K168" s="127"/>
      <c r="L168" s="127"/>
      <c r="M168" s="231"/>
    </row>
    <row r="169" spans="2:13" ht="15" customHeight="1" thickBot="1">
      <c r="B169" s="230"/>
      <c r="C169" s="263" t="s">
        <v>110</v>
      </c>
      <c r="D169" s="130"/>
      <c r="E169" s="130"/>
      <c r="F169" s="212" t="s">
        <v>44</v>
      </c>
      <c r="G169" s="136"/>
      <c r="H169" s="136"/>
      <c r="I169" s="136"/>
      <c r="J169" s="127"/>
      <c r="K169" s="127"/>
      <c r="L169" s="127"/>
      <c r="M169" s="231"/>
    </row>
    <row r="170" spans="2:13" ht="15" customHeight="1" thickBot="1">
      <c r="B170" s="230"/>
      <c r="C170" s="263" t="s">
        <v>107</v>
      </c>
      <c r="D170" s="136"/>
      <c r="E170" s="136"/>
      <c r="F170" s="364"/>
      <c r="G170" s="365"/>
      <c r="H170" s="365"/>
      <c r="I170" s="365"/>
      <c r="J170" s="365"/>
      <c r="K170" s="365"/>
      <c r="L170" s="366"/>
      <c r="M170" s="231"/>
    </row>
    <row r="171" spans="2:13" ht="15" customHeight="1">
      <c r="B171" s="230"/>
      <c r="C171" s="140"/>
      <c r="D171" s="136"/>
      <c r="E171" s="136"/>
      <c r="F171" s="136"/>
      <c r="G171" s="136"/>
      <c r="H171" s="136"/>
      <c r="I171" s="136"/>
      <c r="J171" s="127"/>
      <c r="K171" s="127"/>
      <c r="L171" s="127"/>
      <c r="M171" s="231"/>
    </row>
    <row r="172" spans="2:13" ht="135.75" customHeight="1" thickBot="1">
      <c r="B172" s="230"/>
      <c r="C172" s="344" t="s">
        <v>125</v>
      </c>
      <c r="D172" s="344"/>
      <c r="E172" s="344"/>
      <c r="F172" s="344"/>
      <c r="G172" s="344"/>
      <c r="H172" s="344"/>
      <c r="I172" s="344"/>
      <c r="J172" s="344"/>
      <c r="K172" s="344"/>
      <c r="L172" s="190"/>
      <c r="M172" s="244"/>
    </row>
    <row r="173" spans="2:13" ht="34.5" customHeight="1" thickBot="1">
      <c r="B173" s="230"/>
      <c r="C173" s="367" t="s">
        <v>129</v>
      </c>
      <c r="D173" s="368"/>
      <c r="E173" s="368"/>
      <c r="F173" s="368"/>
      <c r="G173" s="368"/>
      <c r="H173" s="368"/>
      <c r="I173" s="368"/>
      <c r="J173" s="368"/>
      <c r="K173" s="368"/>
      <c r="L173" s="369"/>
      <c r="M173" s="244"/>
    </row>
    <row r="174" spans="2:13" ht="34.5" customHeight="1" thickBot="1">
      <c r="B174" s="230"/>
      <c r="C174" s="360" t="s">
        <v>130</v>
      </c>
      <c r="D174" s="361"/>
      <c r="E174" s="361"/>
      <c r="F174" s="361"/>
      <c r="G174" s="361"/>
      <c r="H174" s="361"/>
      <c r="I174" s="361"/>
      <c r="J174" s="361"/>
      <c r="K174" s="361"/>
      <c r="L174" s="362"/>
      <c r="M174" s="244"/>
    </row>
    <row r="175" spans="2:13" ht="34.5" customHeight="1" thickBot="1">
      <c r="B175" s="230"/>
      <c r="C175" s="360" t="s">
        <v>130</v>
      </c>
      <c r="D175" s="361"/>
      <c r="E175" s="361"/>
      <c r="F175" s="361"/>
      <c r="G175" s="361"/>
      <c r="H175" s="361"/>
      <c r="I175" s="361"/>
      <c r="J175" s="361"/>
      <c r="K175" s="361"/>
      <c r="L175" s="362"/>
      <c r="M175" s="244"/>
    </row>
    <row r="176" spans="2:13" ht="34.5" customHeight="1" thickBot="1">
      <c r="B176" s="230"/>
      <c r="C176" s="360" t="s">
        <v>130</v>
      </c>
      <c r="D176" s="361"/>
      <c r="E176" s="361"/>
      <c r="F176" s="361"/>
      <c r="G176" s="361"/>
      <c r="H176" s="361"/>
      <c r="I176" s="361"/>
      <c r="J176" s="361"/>
      <c r="K176" s="361"/>
      <c r="L176" s="362"/>
      <c r="M176" s="244"/>
    </row>
    <row r="177" spans="2:13" ht="34.5" customHeight="1" thickBot="1">
      <c r="B177" s="230"/>
      <c r="C177" s="360" t="s">
        <v>130</v>
      </c>
      <c r="D177" s="361"/>
      <c r="E177" s="361"/>
      <c r="F177" s="361"/>
      <c r="G177" s="361"/>
      <c r="H177" s="361"/>
      <c r="I177" s="361"/>
      <c r="J177" s="361"/>
      <c r="K177" s="361"/>
      <c r="L177" s="362"/>
      <c r="M177" s="244"/>
    </row>
    <row r="178" spans="2:13" ht="34.5" customHeight="1" thickBot="1">
      <c r="B178" s="230"/>
      <c r="C178" s="360" t="s">
        <v>130</v>
      </c>
      <c r="D178" s="361"/>
      <c r="E178" s="361"/>
      <c r="F178" s="361"/>
      <c r="G178" s="361"/>
      <c r="H178" s="361"/>
      <c r="I178" s="361"/>
      <c r="J178" s="361"/>
      <c r="K178" s="361"/>
      <c r="L178" s="362"/>
      <c r="M178" s="244"/>
    </row>
    <row r="179" spans="2:13" ht="34.5" customHeight="1" thickBot="1">
      <c r="B179" s="230"/>
      <c r="C179" s="360" t="s">
        <v>130</v>
      </c>
      <c r="D179" s="361"/>
      <c r="E179" s="361"/>
      <c r="F179" s="361"/>
      <c r="G179" s="361"/>
      <c r="H179" s="361"/>
      <c r="I179" s="361"/>
      <c r="J179" s="361"/>
      <c r="K179" s="361"/>
      <c r="L179" s="362"/>
      <c r="M179" s="244"/>
    </row>
    <row r="180" spans="2:13" ht="34.5" customHeight="1" thickBot="1">
      <c r="B180" s="230"/>
      <c r="C180" s="360" t="s">
        <v>130</v>
      </c>
      <c r="D180" s="361"/>
      <c r="E180" s="361"/>
      <c r="F180" s="361"/>
      <c r="G180" s="361"/>
      <c r="H180" s="361"/>
      <c r="I180" s="361"/>
      <c r="J180" s="361"/>
      <c r="K180" s="361"/>
      <c r="L180" s="362"/>
      <c r="M180" s="244"/>
    </row>
    <row r="181" spans="2:13" ht="19.5" customHeight="1">
      <c r="B181" s="230"/>
      <c r="C181" s="140"/>
      <c r="D181" s="136"/>
      <c r="E181" s="136"/>
      <c r="F181" s="136"/>
      <c r="G181" s="136"/>
      <c r="H181" s="136"/>
      <c r="I181" s="136"/>
      <c r="J181" s="127"/>
      <c r="K181" s="127"/>
      <c r="L181" s="127"/>
      <c r="M181" s="231"/>
    </row>
    <row r="182" spans="2:13" ht="18.75" customHeight="1" thickBot="1">
      <c r="B182" s="230"/>
      <c r="C182" s="344" t="s">
        <v>124</v>
      </c>
      <c r="D182" s="344"/>
      <c r="E182" s="344"/>
      <c r="F182" s="344"/>
      <c r="G182" s="344"/>
      <c r="H182" s="344"/>
      <c r="I182" s="344"/>
      <c r="J182" s="344"/>
      <c r="K182" s="344"/>
      <c r="L182" s="127"/>
      <c r="M182" s="231"/>
    </row>
    <row r="183" spans="2:13" ht="18.75" customHeight="1" thickBot="1">
      <c r="B183" s="230"/>
      <c r="C183" s="360"/>
      <c r="D183" s="361"/>
      <c r="E183" s="361"/>
      <c r="F183" s="361"/>
      <c r="G183" s="361"/>
      <c r="H183" s="361"/>
      <c r="I183" s="361"/>
      <c r="J183" s="361"/>
      <c r="K183" s="361"/>
      <c r="L183" s="362"/>
      <c r="M183" s="231"/>
    </row>
    <row r="184" spans="2:13" ht="18.75" customHeight="1" thickBot="1">
      <c r="B184" s="230"/>
      <c r="C184" s="360"/>
      <c r="D184" s="361"/>
      <c r="E184" s="361"/>
      <c r="F184" s="361"/>
      <c r="G184" s="361"/>
      <c r="H184" s="361"/>
      <c r="I184" s="361"/>
      <c r="J184" s="361"/>
      <c r="K184" s="361"/>
      <c r="L184" s="362"/>
      <c r="M184" s="231"/>
    </row>
    <row r="185" spans="2:13" ht="18.75" customHeight="1" thickBot="1">
      <c r="B185" s="230"/>
      <c r="C185" s="360"/>
      <c r="D185" s="361"/>
      <c r="E185" s="361"/>
      <c r="F185" s="361"/>
      <c r="G185" s="361"/>
      <c r="H185" s="361"/>
      <c r="I185" s="361"/>
      <c r="J185" s="361"/>
      <c r="K185" s="361"/>
      <c r="L185" s="362"/>
      <c r="M185" s="231"/>
    </row>
    <row r="186" spans="2:13" ht="18.75" customHeight="1" thickBot="1">
      <c r="B186" s="230"/>
      <c r="C186" s="360"/>
      <c r="D186" s="361"/>
      <c r="E186" s="361"/>
      <c r="F186" s="361"/>
      <c r="G186" s="361"/>
      <c r="H186" s="361"/>
      <c r="I186" s="361"/>
      <c r="J186" s="361"/>
      <c r="K186" s="361"/>
      <c r="L186" s="362"/>
      <c r="M186" s="231"/>
    </row>
    <row r="187" spans="2:13" ht="18.75" customHeight="1" thickBot="1">
      <c r="B187" s="230"/>
      <c r="C187" s="360"/>
      <c r="D187" s="361"/>
      <c r="E187" s="361"/>
      <c r="F187" s="361"/>
      <c r="G187" s="361"/>
      <c r="H187" s="361"/>
      <c r="I187" s="361"/>
      <c r="J187" s="361"/>
      <c r="K187" s="361"/>
      <c r="L187" s="362"/>
      <c r="M187" s="231"/>
    </row>
    <row r="188" spans="2:13" ht="14.4" thickBot="1">
      <c r="B188" s="237"/>
      <c r="C188" s="145"/>
      <c r="D188" s="145"/>
      <c r="E188" s="145"/>
      <c r="F188" s="145"/>
      <c r="G188" s="145"/>
      <c r="H188" s="145"/>
      <c r="I188" s="145"/>
      <c r="J188" s="146"/>
      <c r="K188" s="146"/>
      <c r="L188" s="146"/>
      <c r="M188" s="238"/>
    </row>
    <row r="189" spans="3:9" ht="13.8" thickTop="1">
      <c r="C189" s="119"/>
      <c r="D189" s="119"/>
      <c r="E189" s="119"/>
      <c r="F189" s="119"/>
      <c r="G189" s="119"/>
      <c r="H189" s="119"/>
      <c r="I189" s="119"/>
    </row>
    <row r="190" spans="3:9" ht="12.75">
      <c r="C190" s="119"/>
      <c r="D190" s="119"/>
      <c r="E190" s="119"/>
      <c r="F190" s="119"/>
      <c r="G190" s="119"/>
      <c r="H190" s="119"/>
      <c r="I190" s="119"/>
    </row>
    <row r="191" spans="3:9" ht="12.75">
      <c r="C191" s="119"/>
      <c r="D191" s="119"/>
      <c r="E191" s="119"/>
      <c r="F191" s="119"/>
      <c r="G191" s="119"/>
      <c r="H191" s="119"/>
      <c r="I191" s="119"/>
    </row>
    <row r="192" spans="3:9" ht="12.75">
      <c r="C192" s="119"/>
      <c r="D192" s="119"/>
      <c r="E192" s="119"/>
      <c r="F192" s="119"/>
      <c r="G192" s="119"/>
      <c r="H192" s="119"/>
      <c r="I192" s="119"/>
    </row>
    <row r="193" spans="3:9" ht="12.75">
      <c r="C193" s="119"/>
      <c r="D193" s="119"/>
      <c r="E193" s="119"/>
      <c r="F193" s="119"/>
      <c r="G193" s="119"/>
      <c r="H193" s="119"/>
      <c r="I193" s="119"/>
    </row>
    <row r="194" spans="3:9" ht="12.75">
      <c r="C194" s="119"/>
      <c r="D194" s="119"/>
      <c r="E194" s="119"/>
      <c r="F194" s="119"/>
      <c r="G194" s="119"/>
      <c r="H194" s="119"/>
      <c r="I194" s="119"/>
    </row>
    <row r="195" spans="3:9" ht="12.75">
      <c r="C195" s="119"/>
      <c r="D195" s="119"/>
      <c r="E195" s="119"/>
      <c r="F195" s="119"/>
      <c r="G195" s="119"/>
      <c r="H195" s="119"/>
      <c r="I195" s="119"/>
    </row>
    <row r="196" spans="3:9" ht="12.75">
      <c r="C196" s="119"/>
      <c r="D196" s="119"/>
      <c r="E196" s="119"/>
      <c r="F196" s="119"/>
      <c r="G196" s="119"/>
      <c r="H196" s="119"/>
      <c r="I196" s="119"/>
    </row>
    <row r="197" spans="3:9" ht="12.75">
      <c r="C197" s="119"/>
      <c r="D197" s="119"/>
      <c r="E197" s="119"/>
      <c r="F197" s="119"/>
      <c r="G197" s="119"/>
      <c r="H197" s="119"/>
      <c r="I197" s="119"/>
    </row>
    <row r="198" spans="3:9" ht="12.75">
      <c r="C198" s="119"/>
      <c r="D198" s="119"/>
      <c r="E198" s="119"/>
      <c r="F198" s="119"/>
      <c r="G198" s="119"/>
      <c r="H198" s="119"/>
      <c r="I198" s="119"/>
    </row>
    <row r="199" spans="3:9" ht="12.75">
      <c r="C199" s="119"/>
      <c r="D199" s="119"/>
      <c r="E199" s="119"/>
      <c r="F199" s="119"/>
      <c r="G199" s="119"/>
      <c r="H199" s="119"/>
      <c r="I199" s="119"/>
    </row>
    <row r="200" spans="3:9" ht="12.75">
      <c r="C200" s="119"/>
      <c r="D200" s="119"/>
      <c r="E200" s="119"/>
      <c r="F200" s="119"/>
      <c r="G200" s="119"/>
      <c r="H200" s="119"/>
      <c r="I200" s="119"/>
    </row>
    <row r="201" spans="3:9" ht="12.75">
      <c r="C201" s="119"/>
      <c r="D201" s="119"/>
      <c r="E201" s="119"/>
      <c r="F201" s="119"/>
      <c r="G201" s="119"/>
      <c r="H201" s="119"/>
      <c r="I201" s="119"/>
    </row>
    <row r="202" spans="3:9" ht="12.75">
      <c r="C202" s="119"/>
      <c r="D202" s="119"/>
      <c r="E202" s="119"/>
      <c r="F202" s="119"/>
      <c r="G202" s="119"/>
      <c r="H202" s="119"/>
      <c r="I202" s="119"/>
    </row>
    <row r="203" spans="3:15" ht="12.75" hidden="1">
      <c r="C203" s="247" t="s">
        <v>128</v>
      </c>
      <c r="D203" s="248"/>
      <c r="E203" s="248"/>
      <c r="F203" s="248"/>
      <c r="G203" s="248"/>
      <c r="H203" s="248"/>
      <c r="I203" s="248"/>
      <c r="J203" s="249"/>
      <c r="K203" s="249"/>
      <c r="L203" s="249"/>
      <c r="M203" s="249"/>
      <c r="N203" s="249"/>
      <c r="O203" s="249"/>
    </row>
    <row r="204" spans="3:15" ht="12.75" hidden="1">
      <c r="C204" s="248" t="str">
        <f>IF(F166="N","The transaction is not backed by new revenue. ","The transaction is backed by new revenue. ")</f>
        <v xml:space="preserve">The transaction is not backed by new revenue. </v>
      </c>
      <c r="D204" s="248"/>
      <c r="E204" s="248"/>
      <c r="F204" s="248"/>
      <c r="G204" s="248"/>
      <c r="H204" s="248"/>
      <c r="I204" s="248"/>
      <c r="J204" s="249"/>
      <c r="K204" s="249"/>
      <c r="L204" s="249"/>
      <c r="M204" s="249"/>
      <c r="N204" s="249"/>
      <c r="O204" s="249"/>
    </row>
    <row r="205" spans="3:15" ht="12.75" hidden="1">
      <c r="C205" s="247" t="str">
        <f>IF(F166="N","",IF(F167="N","The new revenue does not include grant revenue. ","The new revenue includes grant revenue. "))</f>
        <v/>
      </c>
      <c r="D205" s="248"/>
      <c r="E205" s="248"/>
      <c r="F205" s="248"/>
      <c r="G205" s="248"/>
      <c r="H205" s="248"/>
      <c r="I205" s="248"/>
      <c r="J205" s="249"/>
      <c r="K205" s="249"/>
      <c r="L205" s="249"/>
      <c r="M205" s="249"/>
      <c r="N205" s="249"/>
      <c r="O205" s="249"/>
    </row>
    <row r="206" spans="3:15" ht="12.75" hidden="1">
      <c r="C206" s="247" t="str">
        <f>IF(F166="N"," ",IF(F167="N"," ",IF(F168="N","The grant has not been awarded. ","The grant has been awarded. ")))</f>
        <v xml:space="preserve"> </v>
      </c>
      <c r="D206" s="248"/>
      <c r="E206" s="248"/>
      <c r="F206" s="248"/>
      <c r="G206" s="248"/>
      <c r="H206" s="248"/>
      <c r="I206" s="248"/>
      <c r="J206" s="249"/>
      <c r="K206" s="249"/>
      <c r="L206" s="249"/>
      <c r="M206" s="249"/>
      <c r="N206" s="249"/>
      <c r="O206" s="249"/>
    </row>
    <row r="207" spans="3:15" ht="12.75" hidden="1">
      <c r="C207" s="248" t="str">
        <f>IF(F166="N"," ",IF(F169="N","The new revenue has not been received. ","The new revenue has been received. "))</f>
        <v xml:space="preserve"> </v>
      </c>
      <c r="D207" s="248"/>
      <c r="E207" s="248"/>
      <c r="F207" s="248"/>
      <c r="G207" s="248"/>
      <c r="H207" s="248"/>
      <c r="I207" s="248"/>
      <c r="J207" s="249"/>
      <c r="K207" s="249"/>
      <c r="L207" s="249"/>
      <c r="M207" s="249"/>
      <c r="N207" s="249"/>
      <c r="O207" s="249"/>
    </row>
    <row r="208" spans="3:15" ht="12.75" hidden="1">
      <c r="C208" s="247" t="str">
        <f>IF(F166="N"," ",IF(F169="N",F170," "))</f>
        <v xml:space="preserve"> </v>
      </c>
      <c r="D208" s="248"/>
      <c r="E208" s="248"/>
      <c r="F208" s="248"/>
      <c r="G208" s="248"/>
      <c r="H208" s="248"/>
      <c r="I208" s="248"/>
      <c r="J208" s="249"/>
      <c r="K208" s="249"/>
      <c r="L208" s="249"/>
      <c r="M208" s="249"/>
      <c r="N208" s="249"/>
      <c r="O208" s="249"/>
    </row>
    <row r="209" spans="3:15" ht="12.75" hidden="1">
      <c r="C209" s="247" t="s">
        <v>111</v>
      </c>
      <c r="D209" s="248"/>
      <c r="E209" s="248"/>
      <c r="F209" s="248"/>
      <c r="G209" s="248"/>
      <c r="H209" s="248"/>
      <c r="I209" s="248"/>
      <c r="J209" s="249"/>
      <c r="K209" s="249"/>
      <c r="L209" s="249"/>
      <c r="M209" s="249"/>
      <c r="N209" s="249"/>
      <c r="O209" s="249"/>
    </row>
    <row r="210" spans="3:15" ht="11.25" customHeight="1" hidden="1">
      <c r="C210" s="363"/>
      <c r="D210" s="363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</row>
    <row r="211" spans="3:15" ht="12.75" hidden="1">
      <c r="C211" s="248"/>
      <c r="D211" s="248"/>
      <c r="E211" s="248"/>
      <c r="F211" s="248"/>
      <c r="G211" s="248"/>
      <c r="H211" s="248"/>
      <c r="I211" s="248"/>
      <c r="J211" s="249"/>
      <c r="K211" s="249"/>
      <c r="L211" s="249"/>
      <c r="M211" s="249"/>
      <c r="N211" s="249"/>
      <c r="O211" s="249"/>
    </row>
    <row r="212" spans="3:15" ht="12.75" hidden="1">
      <c r="C212" s="250" t="str">
        <f>G29</f>
        <v>1121174</v>
      </c>
      <c r="D212" s="247" t="s">
        <v>43</v>
      </c>
      <c r="E212" s="248" t="str">
        <f>IF(D51="Y",CONCATENATE(F51," in fund balance is being used to cover indicated expenditures."),"")</f>
        <v/>
      </c>
      <c r="F212" s="248"/>
      <c r="G212" s="248"/>
      <c r="H212" s="248"/>
      <c r="I212" s="248"/>
      <c r="J212" s="249"/>
      <c r="K212" s="249"/>
      <c r="L212" s="249"/>
      <c r="M212" s="249"/>
      <c r="N212" s="249"/>
      <c r="O212" s="249"/>
    </row>
    <row r="213" spans="3:15" ht="12.75" hidden="1">
      <c r="C213" s="250">
        <f>H29</f>
        <v>0</v>
      </c>
      <c r="D213" s="247" t="s">
        <v>44</v>
      </c>
      <c r="E213" s="248" t="str">
        <f>IF(D53="Y",CONCATENATE(F53," in reallocated grant funding is being used to cover indicated expenditures."),"")</f>
        <v/>
      </c>
      <c r="F213" s="248"/>
      <c r="G213" s="248"/>
      <c r="H213" s="248"/>
      <c r="I213" s="248"/>
      <c r="J213" s="249"/>
      <c r="K213" s="249"/>
      <c r="L213" s="249"/>
      <c r="M213" s="249"/>
      <c r="N213" s="249"/>
      <c r="O213" s="249"/>
    </row>
    <row r="214" spans="3:15" ht="12.75" hidden="1">
      <c r="C214" s="250">
        <f>I29</f>
        <v>0</v>
      </c>
      <c r="D214" s="248"/>
      <c r="E214" s="248"/>
      <c r="F214" s="248"/>
      <c r="G214" s="248"/>
      <c r="H214" s="248"/>
      <c r="I214" s="248"/>
      <c r="J214" s="249"/>
      <c r="K214" s="249"/>
      <c r="L214" s="249"/>
      <c r="M214" s="249"/>
      <c r="N214" s="249"/>
      <c r="O214" s="249"/>
    </row>
    <row r="215" spans="3:15" ht="12.75" hidden="1">
      <c r="C215" s="250">
        <f>I30</f>
        <v>0</v>
      </c>
      <c r="D215" s="248"/>
      <c r="E215" s="248"/>
      <c r="F215" s="248"/>
      <c r="G215" s="248"/>
      <c r="H215" s="248"/>
      <c r="I215" s="248"/>
      <c r="J215" s="249"/>
      <c r="K215" s="249"/>
      <c r="L215" s="249"/>
      <c r="M215" s="249"/>
      <c r="N215" s="249"/>
      <c r="O215" s="249"/>
    </row>
    <row r="216" spans="3:15" ht="12.75" hidden="1">
      <c r="C216" s="250">
        <f>G30</f>
        <v>0</v>
      </c>
      <c r="D216" s="248"/>
      <c r="E216" s="248"/>
      <c r="F216" s="248"/>
      <c r="G216" s="248"/>
      <c r="H216" s="248"/>
      <c r="I216" s="248"/>
      <c r="J216" s="249"/>
      <c r="K216" s="249"/>
      <c r="L216" s="249"/>
      <c r="M216" s="249"/>
      <c r="N216" s="249"/>
      <c r="O216" s="249"/>
    </row>
    <row r="217" spans="3:15" ht="12.75" hidden="1">
      <c r="C217" s="250">
        <f>H30</f>
        <v>0</v>
      </c>
      <c r="D217" s="248"/>
      <c r="E217" s="248"/>
      <c r="F217" s="248"/>
      <c r="G217" s="248"/>
      <c r="H217" s="248"/>
      <c r="I217" s="248"/>
      <c r="J217" s="249"/>
      <c r="K217" s="249"/>
      <c r="L217" s="249"/>
      <c r="M217" s="249"/>
      <c r="N217" s="249"/>
      <c r="O217" s="249"/>
    </row>
    <row r="218" spans="3:15" ht="12.75" hidden="1">
      <c r="C218" s="250" t="str">
        <f>I31</f>
        <v>NA</v>
      </c>
      <c r="D218" s="248"/>
      <c r="E218" s="248"/>
      <c r="F218" s="248"/>
      <c r="G218" s="248"/>
      <c r="H218" s="248"/>
      <c r="I218" s="248"/>
      <c r="J218" s="249"/>
      <c r="K218" s="249"/>
      <c r="L218" s="249"/>
      <c r="M218" s="249"/>
      <c r="N218" s="249"/>
      <c r="O218" s="249"/>
    </row>
    <row r="219" spans="3:15" ht="12.75" hidden="1">
      <c r="C219" s="250" t="str">
        <f>J31</f>
        <v xml:space="preserve"> </v>
      </c>
      <c r="D219" s="248"/>
      <c r="E219" s="248"/>
      <c r="F219" s="248"/>
      <c r="G219" s="248"/>
      <c r="H219" s="248"/>
      <c r="I219" s="248"/>
      <c r="J219" s="249"/>
      <c r="K219" s="249"/>
      <c r="L219" s="249"/>
      <c r="M219" s="249"/>
      <c r="N219" s="249"/>
      <c r="O219" s="249"/>
    </row>
    <row r="220" spans="3:15" ht="12.75" hidden="1">
      <c r="C220" s="251"/>
      <c r="D220" s="247" t="s">
        <v>43</v>
      </c>
      <c r="E220" s="248"/>
      <c r="F220" s="248"/>
      <c r="G220" s="248"/>
      <c r="H220" s="248"/>
      <c r="I220" s="248"/>
      <c r="J220" s="249"/>
      <c r="K220" s="249"/>
      <c r="L220" s="249"/>
      <c r="M220" s="249"/>
      <c r="N220" s="249"/>
      <c r="O220" s="249"/>
    </row>
    <row r="221" spans="3:15" ht="12.75" hidden="1">
      <c r="C221" s="250"/>
      <c r="D221" s="247" t="s">
        <v>48</v>
      </c>
      <c r="E221" s="248"/>
      <c r="F221" s="248"/>
      <c r="G221" s="248"/>
      <c r="H221" s="248"/>
      <c r="I221" s="248"/>
      <c r="J221" s="249"/>
      <c r="K221" s="249"/>
      <c r="L221" s="249"/>
      <c r="M221" s="249"/>
      <c r="N221" s="249"/>
      <c r="O221" s="249"/>
    </row>
    <row r="222" spans="3:9" ht="12.75" hidden="1">
      <c r="C222" s="246"/>
      <c r="D222" s="119"/>
      <c r="E222" s="119"/>
      <c r="F222" s="119"/>
      <c r="G222" s="119"/>
      <c r="H222" s="119"/>
      <c r="I222" s="119"/>
    </row>
    <row r="223" spans="3:9" ht="12.75" hidden="1">
      <c r="C223" s="246"/>
      <c r="D223" s="119"/>
      <c r="E223" s="119"/>
      <c r="F223" s="119"/>
      <c r="G223" s="119"/>
      <c r="H223" s="119"/>
      <c r="I223" s="119"/>
    </row>
    <row r="224" spans="3:9" ht="12.75" hidden="1">
      <c r="C224" s="246"/>
      <c r="D224" s="119"/>
      <c r="E224" s="119"/>
      <c r="F224" s="119"/>
      <c r="G224" s="119"/>
      <c r="H224" s="119"/>
      <c r="I224" s="119"/>
    </row>
    <row r="225" spans="3:9" ht="12.75" hidden="1">
      <c r="C225" s="246"/>
      <c r="D225" s="119"/>
      <c r="E225" s="119"/>
      <c r="F225" s="119"/>
      <c r="G225" s="119"/>
      <c r="H225" s="119"/>
      <c r="I225" s="119"/>
    </row>
    <row r="226" spans="3:9" ht="12.75" hidden="1">
      <c r="C226" s="246"/>
      <c r="D226" s="119"/>
      <c r="E226" s="119"/>
      <c r="F226" s="119"/>
      <c r="G226" s="119"/>
      <c r="H226" s="119"/>
      <c r="I226" s="119"/>
    </row>
    <row r="227" spans="3:9" ht="12.75">
      <c r="C227" s="246"/>
      <c r="D227" s="119"/>
      <c r="E227" s="119"/>
      <c r="F227" s="119"/>
      <c r="G227" s="119"/>
      <c r="H227" s="119"/>
      <c r="I227" s="119"/>
    </row>
    <row r="228" spans="3:9" ht="12.75">
      <c r="C228" s="119"/>
      <c r="D228" s="119"/>
      <c r="E228" s="119"/>
      <c r="F228" s="119"/>
      <c r="G228" s="119"/>
      <c r="H228" s="119"/>
      <c r="I228" s="119"/>
    </row>
    <row r="229" spans="3:9" ht="12.75">
      <c r="C229" s="119"/>
      <c r="D229" s="119"/>
      <c r="E229" s="119"/>
      <c r="F229" s="119"/>
      <c r="G229" s="119"/>
      <c r="H229" s="119"/>
      <c r="I229" s="119"/>
    </row>
    <row r="230" spans="3:9" ht="12.75">
      <c r="C230" s="119"/>
      <c r="D230" s="119"/>
      <c r="E230" s="119"/>
      <c r="F230" s="119"/>
      <c r="G230" s="119"/>
      <c r="H230" s="119"/>
      <c r="I230" s="119"/>
    </row>
    <row r="231" spans="3:9" ht="12.75">
      <c r="C231" s="119"/>
      <c r="D231" s="119"/>
      <c r="E231" s="119"/>
      <c r="F231" s="119"/>
      <c r="G231" s="119"/>
      <c r="H231" s="119"/>
      <c r="I231" s="119"/>
    </row>
    <row r="232" spans="3:9" ht="12.75">
      <c r="C232" s="119"/>
      <c r="D232" s="119"/>
      <c r="E232" s="119"/>
      <c r="F232" s="119"/>
      <c r="G232" s="119"/>
      <c r="H232" s="119"/>
      <c r="I232" s="119"/>
    </row>
    <row r="233" spans="3:9" ht="12.75">
      <c r="C233" s="119"/>
      <c r="D233" s="119"/>
      <c r="E233" s="119"/>
      <c r="F233" s="119"/>
      <c r="G233" s="119"/>
      <c r="H233" s="119"/>
      <c r="I233" s="119"/>
    </row>
    <row r="234" spans="3:9" ht="12.75">
      <c r="C234" s="119"/>
      <c r="D234" s="119"/>
      <c r="E234" s="119"/>
      <c r="F234" s="119"/>
      <c r="G234" s="119"/>
      <c r="H234" s="119"/>
      <c r="I234" s="119"/>
    </row>
    <row r="235" spans="3:9" ht="12.75">
      <c r="C235" s="119"/>
      <c r="D235" s="119"/>
      <c r="E235" s="119"/>
      <c r="F235" s="119"/>
      <c r="G235" s="119"/>
      <c r="H235" s="119"/>
      <c r="I235" s="119"/>
    </row>
    <row r="236" spans="3:9" ht="12.75">
      <c r="C236" s="119"/>
      <c r="D236" s="119"/>
      <c r="E236" s="119"/>
      <c r="F236" s="119"/>
      <c r="G236" s="119"/>
      <c r="H236" s="119"/>
      <c r="I236" s="119"/>
    </row>
    <row r="237" spans="3:9" ht="12.75">
      <c r="C237" s="119"/>
      <c r="D237" s="119"/>
      <c r="E237" s="119"/>
      <c r="F237" s="119"/>
      <c r="G237" s="119"/>
      <c r="H237" s="119"/>
      <c r="I237" s="119"/>
    </row>
    <row r="238" spans="3:9" ht="12.75">
      <c r="C238" s="119"/>
      <c r="D238" s="119"/>
      <c r="E238" s="119"/>
      <c r="F238" s="119"/>
      <c r="G238" s="119"/>
      <c r="H238" s="119"/>
      <c r="I238" s="119"/>
    </row>
    <row r="239" spans="3:9" ht="12.75">
      <c r="C239" s="119"/>
      <c r="D239" s="119"/>
      <c r="E239" s="119"/>
      <c r="F239" s="119"/>
      <c r="G239" s="119"/>
      <c r="H239" s="119"/>
      <c r="I239" s="119"/>
    </row>
    <row r="240" spans="3:9" ht="12.75">
      <c r="C240" s="119"/>
      <c r="D240" s="119"/>
      <c r="E240" s="119"/>
      <c r="F240" s="119"/>
      <c r="G240" s="119"/>
      <c r="H240" s="119"/>
      <c r="I240" s="119"/>
    </row>
    <row r="241" spans="3:9" ht="12.75">
      <c r="C241" s="119"/>
      <c r="D241" s="119"/>
      <c r="E241" s="119"/>
      <c r="F241" s="119"/>
      <c r="G241" s="119"/>
      <c r="H241" s="119"/>
      <c r="I241" s="119"/>
    </row>
    <row r="242" spans="3:9" ht="12.75">
      <c r="C242" s="119"/>
      <c r="D242" s="119"/>
      <c r="E242" s="119"/>
      <c r="F242" s="119"/>
      <c r="G242" s="119"/>
      <c r="H242" s="119"/>
      <c r="I242" s="119"/>
    </row>
    <row r="243" spans="3:9" ht="12.75">
      <c r="C243" s="119"/>
      <c r="D243" s="119"/>
      <c r="E243" s="119"/>
      <c r="F243" s="119"/>
      <c r="G243" s="119"/>
      <c r="H243" s="119"/>
      <c r="I243" s="119"/>
    </row>
    <row r="244" spans="3:9" ht="12.75">
      <c r="C244" s="119"/>
      <c r="D244" s="119"/>
      <c r="E244" s="119"/>
      <c r="F244" s="119"/>
      <c r="G244" s="119"/>
      <c r="H244" s="119"/>
      <c r="I244" s="119"/>
    </row>
    <row r="245" spans="3:9" ht="12.75">
      <c r="C245" s="119"/>
      <c r="D245" s="119"/>
      <c r="E245" s="119"/>
      <c r="F245" s="119"/>
      <c r="G245" s="119"/>
      <c r="H245" s="119"/>
      <c r="I245" s="119"/>
    </row>
    <row r="246" spans="3:9" ht="12.75">
      <c r="C246" s="119"/>
      <c r="D246" s="119"/>
      <c r="E246" s="119"/>
      <c r="F246" s="119"/>
      <c r="G246" s="119"/>
      <c r="H246" s="119"/>
      <c r="I246" s="119"/>
    </row>
    <row r="247" spans="3:9" ht="12.75">
      <c r="C247" s="119"/>
      <c r="D247" s="119"/>
      <c r="E247" s="119"/>
      <c r="F247" s="119"/>
      <c r="G247" s="119"/>
      <c r="H247" s="119"/>
      <c r="I247" s="119"/>
    </row>
    <row r="248" spans="3:9" ht="12.75">
      <c r="C248" s="119"/>
      <c r="D248" s="119"/>
      <c r="E248" s="119"/>
      <c r="F248" s="119"/>
      <c r="G248" s="119"/>
      <c r="H248" s="119"/>
      <c r="I248" s="119"/>
    </row>
    <row r="249" spans="3:9" ht="12.75">
      <c r="C249" s="119"/>
      <c r="D249" s="119"/>
      <c r="E249" s="119"/>
      <c r="F249" s="119"/>
      <c r="G249" s="119"/>
      <c r="H249" s="119"/>
      <c r="I249" s="119"/>
    </row>
    <row r="250" spans="3:9" ht="12.75">
      <c r="C250" s="119"/>
      <c r="D250" s="119"/>
      <c r="E250" s="119"/>
      <c r="F250" s="119"/>
      <c r="G250" s="119"/>
      <c r="H250" s="119"/>
      <c r="I250" s="119"/>
    </row>
    <row r="251" spans="3:9" ht="12.75">
      <c r="C251" s="119"/>
      <c r="D251" s="119"/>
      <c r="E251" s="119"/>
      <c r="F251" s="119"/>
      <c r="G251" s="119"/>
      <c r="H251" s="119"/>
      <c r="I251" s="119"/>
    </row>
    <row r="252" spans="3:9" ht="12.75">
      <c r="C252" s="119"/>
      <c r="D252" s="119"/>
      <c r="E252" s="119"/>
      <c r="F252" s="119"/>
      <c r="G252" s="119"/>
      <c r="H252" s="119"/>
      <c r="I252" s="119"/>
    </row>
    <row r="253" spans="3:9" ht="12.75">
      <c r="C253" s="119"/>
      <c r="D253" s="119"/>
      <c r="E253" s="119"/>
      <c r="F253" s="119"/>
      <c r="G253" s="119"/>
      <c r="H253" s="119"/>
      <c r="I253" s="119"/>
    </row>
    <row r="254" spans="3:9" ht="12.75">
      <c r="C254" s="119"/>
      <c r="D254" s="119"/>
      <c r="E254" s="119"/>
      <c r="F254" s="119"/>
      <c r="G254" s="119"/>
      <c r="H254" s="119"/>
      <c r="I254" s="119"/>
    </row>
    <row r="255" spans="3:9" ht="12.75">
      <c r="C255" s="119"/>
      <c r="D255" s="119"/>
      <c r="E255" s="119"/>
      <c r="F255" s="119"/>
      <c r="G255" s="119"/>
      <c r="H255" s="119"/>
      <c r="I255" s="119"/>
    </row>
    <row r="256" spans="3:9" ht="12.75">
      <c r="C256" s="119"/>
      <c r="D256" s="119"/>
      <c r="E256" s="119"/>
      <c r="F256" s="119"/>
      <c r="G256" s="119"/>
      <c r="H256" s="119"/>
      <c r="I256" s="119"/>
    </row>
    <row r="257" spans="3:9" ht="12.75">
      <c r="C257" s="119"/>
      <c r="D257" s="119"/>
      <c r="E257" s="119"/>
      <c r="F257" s="119"/>
      <c r="G257" s="119"/>
      <c r="H257" s="119"/>
      <c r="I257" s="119"/>
    </row>
    <row r="258" spans="3:9" ht="12.75">
      <c r="C258" s="119"/>
      <c r="D258" s="119"/>
      <c r="E258" s="119"/>
      <c r="F258" s="119"/>
      <c r="G258" s="119"/>
      <c r="H258" s="119"/>
      <c r="I258" s="119"/>
    </row>
    <row r="259" spans="3:9" ht="12.75">
      <c r="C259" s="119"/>
      <c r="D259" s="119"/>
      <c r="E259" s="119"/>
      <c r="F259" s="119"/>
      <c r="G259" s="119"/>
      <c r="H259" s="119"/>
      <c r="I259" s="119"/>
    </row>
    <row r="260" spans="3:9" ht="12.75">
      <c r="C260" s="119"/>
      <c r="D260" s="119"/>
      <c r="E260" s="119"/>
      <c r="F260" s="119"/>
      <c r="G260" s="119"/>
      <c r="H260" s="119"/>
      <c r="I260" s="119"/>
    </row>
    <row r="261" spans="3:9" ht="12.75">
      <c r="C261" s="119"/>
      <c r="D261" s="119"/>
      <c r="E261" s="119"/>
      <c r="F261" s="119"/>
      <c r="G261" s="119"/>
      <c r="H261" s="119"/>
      <c r="I261" s="119"/>
    </row>
    <row r="262" spans="3:9" ht="12.75">
      <c r="C262" s="119"/>
      <c r="D262" s="119"/>
      <c r="E262" s="119"/>
      <c r="F262" s="119"/>
      <c r="G262" s="119"/>
      <c r="H262" s="119"/>
      <c r="I262" s="119"/>
    </row>
    <row r="263" spans="3:9" ht="12.75">
      <c r="C263" s="119"/>
      <c r="D263" s="119"/>
      <c r="E263" s="119"/>
      <c r="F263" s="119"/>
      <c r="G263" s="119"/>
      <c r="H263" s="119"/>
      <c r="I263" s="119"/>
    </row>
    <row r="264" spans="3:9" ht="12.75">
      <c r="C264" s="119"/>
      <c r="D264" s="119"/>
      <c r="E264" s="119"/>
      <c r="F264" s="119"/>
      <c r="G264" s="119"/>
      <c r="H264" s="119"/>
      <c r="I264" s="119"/>
    </row>
    <row r="265" spans="3:9" ht="12.75">
      <c r="C265" s="119"/>
      <c r="D265" s="119"/>
      <c r="E265" s="119"/>
      <c r="F265" s="119"/>
      <c r="G265" s="119"/>
      <c r="H265" s="119"/>
      <c r="I265" s="119"/>
    </row>
    <row r="266" spans="3:9" ht="12.75">
      <c r="C266" s="119"/>
      <c r="D266" s="119"/>
      <c r="E266" s="119"/>
      <c r="F266" s="119"/>
      <c r="G266" s="119"/>
      <c r="H266" s="119"/>
      <c r="I266" s="119"/>
    </row>
    <row r="267" spans="3:9" ht="12.75">
      <c r="C267" s="119"/>
      <c r="D267" s="119"/>
      <c r="E267" s="119"/>
      <c r="F267" s="119"/>
      <c r="G267" s="119"/>
      <c r="H267" s="119"/>
      <c r="I267" s="119"/>
    </row>
    <row r="268" spans="3:9" ht="12.75">
      <c r="C268" s="119"/>
      <c r="D268" s="119"/>
      <c r="E268" s="119"/>
      <c r="F268" s="119"/>
      <c r="G268" s="119"/>
      <c r="H268" s="119"/>
      <c r="I268" s="119"/>
    </row>
    <row r="269" spans="3:9" ht="12.75">
      <c r="C269" s="119"/>
      <c r="D269" s="119"/>
      <c r="E269" s="119"/>
      <c r="F269" s="119"/>
      <c r="G269" s="119"/>
      <c r="H269" s="119"/>
      <c r="I269" s="119"/>
    </row>
    <row r="270" spans="3:9" ht="12.75">
      <c r="C270" s="119"/>
      <c r="D270" s="119"/>
      <c r="E270" s="119"/>
      <c r="F270" s="119"/>
      <c r="G270" s="119"/>
      <c r="H270" s="119"/>
      <c r="I270" s="119"/>
    </row>
    <row r="271" spans="3:9" ht="12.75">
      <c r="C271" s="119"/>
      <c r="D271" s="119"/>
      <c r="E271" s="119"/>
      <c r="F271" s="119"/>
      <c r="G271" s="119"/>
      <c r="H271" s="119"/>
      <c r="I271" s="119"/>
    </row>
    <row r="272" spans="3:9" ht="12.75">
      <c r="C272" s="119"/>
      <c r="D272" s="119"/>
      <c r="E272" s="119"/>
      <c r="F272" s="119"/>
      <c r="G272" s="119"/>
      <c r="H272" s="119"/>
      <c r="I272" s="119"/>
    </row>
    <row r="273" spans="3:9" ht="12.75">
      <c r="C273" s="119"/>
      <c r="D273" s="119"/>
      <c r="E273" s="119"/>
      <c r="F273" s="119"/>
      <c r="G273" s="119"/>
      <c r="H273" s="119"/>
      <c r="I273" s="119"/>
    </row>
    <row r="274" spans="3:9" ht="12.75">
      <c r="C274" s="119"/>
      <c r="D274" s="119"/>
      <c r="E274" s="119"/>
      <c r="F274" s="119"/>
      <c r="G274" s="119"/>
      <c r="H274" s="119"/>
      <c r="I274" s="119"/>
    </row>
    <row r="275" spans="3:9" ht="12.75">
      <c r="C275" s="119"/>
      <c r="D275" s="119"/>
      <c r="E275" s="119"/>
      <c r="F275" s="119"/>
      <c r="G275" s="119"/>
      <c r="H275" s="119"/>
      <c r="I275" s="119"/>
    </row>
    <row r="276" spans="3:9" ht="12.75">
      <c r="C276" s="119"/>
      <c r="D276" s="119"/>
      <c r="E276" s="119"/>
      <c r="F276" s="119"/>
      <c r="G276" s="119"/>
      <c r="H276" s="119"/>
      <c r="I276" s="119"/>
    </row>
    <row r="277" spans="3:9" ht="12.75">
      <c r="C277" s="119"/>
      <c r="D277" s="119"/>
      <c r="E277" s="119"/>
      <c r="F277" s="119"/>
      <c r="G277" s="119"/>
      <c r="H277" s="119"/>
      <c r="I277" s="119"/>
    </row>
    <row r="278" spans="3:9" ht="12.75">
      <c r="C278" s="119"/>
      <c r="D278" s="119"/>
      <c r="E278" s="119"/>
      <c r="F278" s="119"/>
      <c r="G278" s="119"/>
      <c r="H278" s="119"/>
      <c r="I278" s="119"/>
    </row>
    <row r="279" spans="3:9" ht="12.75">
      <c r="C279" s="119"/>
      <c r="D279" s="119"/>
      <c r="E279" s="119"/>
      <c r="F279" s="119"/>
      <c r="G279" s="119"/>
      <c r="H279" s="119"/>
      <c r="I279" s="119"/>
    </row>
    <row r="280" spans="3:9" ht="12.75">
      <c r="C280" s="119"/>
      <c r="D280" s="119"/>
      <c r="E280" s="119"/>
      <c r="F280" s="119"/>
      <c r="G280" s="119"/>
      <c r="H280" s="119"/>
      <c r="I280" s="119"/>
    </row>
    <row r="281" spans="3:9" ht="12.75">
      <c r="C281" s="119"/>
      <c r="D281" s="119"/>
      <c r="E281" s="119"/>
      <c r="F281" s="119"/>
      <c r="G281" s="119"/>
      <c r="H281" s="119"/>
      <c r="I281" s="119"/>
    </row>
    <row r="282" spans="3:9" ht="12.75">
      <c r="C282" s="119"/>
      <c r="D282" s="119"/>
      <c r="E282" s="119"/>
      <c r="F282" s="119"/>
      <c r="G282" s="119"/>
      <c r="H282" s="119"/>
      <c r="I282" s="119"/>
    </row>
    <row r="283" spans="3:9" ht="12.75">
      <c r="C283" s="119"/>
      <c r="D283" s="119"/>
      <c r="E283" s="119"/>
      <c r="F283" s="119"/>
      <c r="G283" s="119"/>
      <c r="H283" s="119"/>
      <c r="I283" s="119"/>
    </row>
    <row r="284" spans="3:9" ht="12.75">
      <c r="C284" s="119"/>
      <c r="D284" s="119"/>
      <c r="E284" s="119"/>
      <c r="F284" s="119"/>
      <c r="G284" s="119"/>
      <c r="H284" s="119"/>
      <c r="I284" s="119"/>
    </row>
    <row r="285" spans="3:9" ht="12.75">
      <c r="C285" s="119"/>
      <c r="D285" s="119"/>
      <c r="E285" s="119"/>
      <c r="F285" s="119"/>
      <c r="G285" s="119"/>
      <c r="H285" s="119"/>
      <c r="I285" s="119"/>
    </row>
    <row r="286" spans="3:9" ht="12.75">
      <c r="C286" s="119"/>
      <c r="D286" s="119"/>
      <c r="E286" s="119"/>
      <c r="F286" s="119"/>
      <c r="G286" s="119"/>
      <c r="H286" s="119"/>
      <c r="I286" s="119"/>
    </row>
    <row r="287" spans="3:9" ht="12.75">
      <c r="C287" s="119"/>
      <c r="D287" s="119"/>
      <c r="E287" s="119"/>
      <c r="F287" s="119"/>
      <c r="G287" s="119"/>
      <c r="H287" s="119"/>
      <c r="I287" s="119"/>
    </row>
    <row r="288" spans="3:9" ht="12.75">
      <c r="C288" s="119"/>
      <c r="D288" s="119"/>
      <c r="E288" s="119"/>
      <c r="F288" s="119"/>
      <c r="G288" s="119"/>
      <c r="H288" s="119"/>
      <c r="I288" s="119"/>
    </row>
    <row r="289" spans="3:9" ht="12.75">
      <c r="C289" s="119"/>
      <c r="D289" s="119"/>
      <c r="E289" s="119"/>
      <c r="F289" s="119"/>
      <c r="G289" s="119"/>
      <c r="H289" s="119"/>
      <c r="I289" s="119"/>
    </row>
    <row r="290" spans="3:9" ht="12.75">
      <c r="C290" s="119"/>
      <c r="D290" s="119"/>
      <c r="E290" s="119"/>
      <c r="F290" s="119"/>
      <c r="G290" s="119"/>
      <c r="H290" s="119"/>
      <c r="I290" s="119"/>
    </row>
    <row r="291" spans="3:9" ht="12.75">
      <c r="C291" s="119"/>
      <c r="D291" s="119"/>
      <c r="E291" s="119"/>
      <c r="F291" s="119"/>
      <c r="G291" s="119"/>
      <c r="H291" s="119"/>
      <c r="I291" s="119"/>
    </row>
    <row r="292" spans="3:9" ht="12.75">
      <c r="C292" s="119"/>
      <c r="D292" s="119"/>
      <c r="E292" s="119"/>
      <c r="F292" s="119"/>
      <c r="G292" s="119"/>
      <c r="H292" s="119"/>
      <c r="I292" s="119"/>
    </row>
    <row r="293" spans="3:9" ht="12.75">
      <c r="C293" s="119"/>
      <c r="D293" s="119"/>
      <c r="E293" s="119"/>
      <c r="F293" s="119"/>
      <c r="G293" s="119"/>
      <c r="H293" s="119"/>
      <c r="I293" s="119"/>
    </row>
    <row r="294" spans="3:9" ht="12.75">
      <c r="C294" s="119"/>
      <c r="D294" s="119"/>
      <c r="E294" s="119"/>
      <c r="F294" s="119"/>
      <c r="G294" s="119"/>
      <c r="H294" s="119"/>
      <c r="I294" s="119"/>
    </row>
    <row r="295" spans="3:9" ht="12.75">
      <c r="C295" s="119"/>
      <c r="D295" s="119"/>
      <c r="E295" s="119"/>
      <c r="F295" s="119"/>
      <c r="G295" s="119"/>
      <c r="H295" s="119"/>
      <c r="I295" s="119"/>
    </row>
    <row r="296" spans="3:9" ht="12.75">
      <c r="C296" s="119"/>
      <c r="D296" s="119"/>
      <c r="E296" s="119"/>
      <c r="F296" s="119"/>
      <c r="G296" s="119"/>
      <c r="H296" s="119"/>
      <c r="I296" s="119"/>
    </row>
    <row r="297" spans="3:9" ht="12.75">
      <c r="C297" s="119"/>
      <c r="D297" s="119"/>
      <c r="E297" s="119"/>
      <c r="F297" s="119"/>
      <c r="G297" s="119"/>
      <c r="H297" s="119"/>
      <c r="I297" s="119"/>
    </row>
    <row r="298" spans="3:9" ht="12.75">
      <c r="C298" s="119"/>
      <c r="D298" s="119"/>
      <c r="E298" s="119"/>
      <c r="F298" s="119"/>
      <c r="G298" s="119"/>
      <c r="H298" s="119"/>
      <c r="I298" s="119"/>
    </row>
    <row r="299" spans="3:9" ht="12.75">
      <c r="C299" s="119"/>
      <c r="D299" s="119"/>
      <c r="E299" s="119"/>
      <c r="F299" s="119"/>
      <c r="G299" s="119"/>
      <c r="H299" s="119"/>
      <c r="I299" s="119"/>
    </row>
    <row r="300" spans="3:9" ht="12.75">
      <c r="C300" s="119"/>
      <c r="D300" s="119"/>
      <c r="E300" s="119"/>
      <c r="F300" s="119"/>
      <c r="G300" s="119"/>
      <c r="H300" s="119"/>
      <c r="I300" s="119"/>
    </row>
    <row r="301" spans="3:9" ht="12.75">
      <c r="C301" s="119"/>
      <c r="D301" s="119"/>
      <c r="E301" s="119"/>
      <c r="F301" s="119"/>
      <c r="G301" s="119"/>
      <c r="H301" s="119"/>
      <c r="I301" s="119"/>
    </row>
    <row r="302" spans="3:9" ht="12.75">
      <c r="C302" s="119"/>
      <c r="D302" s="119"/>
      <c r="E302" s="119"/>
      <c r="F302" s="119"/>
      <c r="G302" s="119"/>
      <c r="H302" s="119"/>
      <c r="I302" s="119"/>
    </row>
    <row r="303" spans="3:9" ht="12.75">
      <c r="C303" s="119"/>
      <c r="D303" s="119"/>
      <c r="E303" s="119"/>
      <c r="F303" s="119"/>
      <c r="G303" s="119"/>
      <c r="H303" s="119"/>
      <c r="I303" s="119"/>
    </row>
    <row r="304" spans="3:9" ht="12.75">
      <c r="C304" s="119"/>
      <c r="D304" s="119"/>
      <c r="E304" s="119"/>
      <c r="F304" s="119"/>
      <c r="G304" s="119"/>
      <c r="H304" s="119"/>
      <c r="I304" s="119"/>
    </row>
    <row r="305" spans="3:9" ht="12.75">
      <c r="C305" s="119"/>
      <c r="D305" s="119"/>
      <c r="E305" s="119"/>
      <c r="F305" s="119"/>
      <c r="G305" s="119"/>
      <c r="H305" s="119"/>
      <c r="I305" s="119"/>
    </row>
    <row r="306" spans="3:9" ht="12.75">
      <c r="C306" s="119"/>
      <c r="D306" s="119"/>
      <c r="E306" s="119"/>
      <c r="F306" s="119"/>
      <c r="G306" s="119"/>
      <c r="H306" s="119"/>
      <c r="I306" s="119"/>
    </row>
    <row r="307" spans="3:9" ht="12.75">
      <c r="C307" s="119"/>
      <c r="D307" s="119"/>
      <c r="E307" s="119"/>
      <c r="F307" s="119"/>
      <c r="G307" s="119"/>
      <c r="H307" s="119"/>
      <c r="I307" s="119"/>
    </row>
    <row r="308" spans="3:9" ht="12.75">
      <c r="C308" s="119"/>
      <c r="D308" s="119"/>
      <c r="E308" s="119"/>
      <c r="F308" s="119"/>
      <c r="G308" s="119"/>
      <c r="H308" s="119"/>
      <c r="I308" s="119"/>
    </row>
    <row r="309" spans="3:9" ht="12.75">
      <c r="C309" s="119"/>
      <c r="D309" s="119"/>
      <c r="E309" s="119"/>
      <c r="F309" s="119"/>
      <c r="G309" s="119"/>
      <c r="H309" s="119"/>
      <c r="I309" s="119"/>
    </row>
    <row r="310" spans="3:9" ht="12.75">
      <c r="C310" s="119"/>
      <c r="D310" s="119"/>
      <c r="E310" s="119"/>
      <c r="F310" s="119"/>
      <c r="G310" s="119"/>
      <c r="H310" s="119"/>
      <c r="I310" s="119"/>
    </row>
    <row r="311" spans="3:9" ht="12.75">
      <c r="C311" s="119"/>
      <c r="D311" s="119"/>
      <c r="E311" s="119"/>
      <c r="F311" s="119"/>
      <c r="G311" s="119"/>
      <c r="H311" s="119"/>
      <c r="I311" s="119"/>
    </row>
    <row r="312" spans="3:9" ht="12.75">
      <c r="C312" s="119"/>
      <c r="D312" s="119"/>
      <c r="E312" s="119"/>
      <c r="F312" s="119"/>
      <c r="G312" s="119"/>
      <c r="H312" s="119"/>
      <c r="I312" s="119"/>
    </row>
    <row r="313" spans="3:9" ht="12.75">
      <c r="C313" s="119"/>
      <c r="D313" s="119"/>
      <c r="E313" s="119"/>
      <c r="F313" s="119"/>
      <c r="G313" s="119"/>
      <c r="H313" s="119"/>
      <c r="I313" s="119"/>
    </row>
    <row r="314" spans="3:9" ht="12.75">
      <c r="C314" s="119"/>
      <c r="D314" s="119"/>
      <c r="E314" s="119"/>
      <c r="F314" s="119"/>
      <c r="G314" s="119"/>
      <c r="H314" s="119"/>
      <c r="I314" s="119"/>
    </row>
    <row r="315" spans="3:9" ht="12.75">
      <c r="C315" s="119"/>
      <c r="D315" s="119"/>
      <c r="E315" s="119"/>
      <c r="F315" s="119"/>
      <c r="G315" s="119"/>
      <c r="H315" s="119"/>
      <c r="I315" s="119"/>
    </row>
    <row r="316" spans="3:9" ht="12.75">
      <c r="C316" s="119"/>
      <c r="D316" s="119"/>
      <c r="E316" s="119"/>
      <c r="F316" s="119"/>
      <c r="G316" s="119"/>
      <c r="H316" s="119"/>
      <c r="I316" s="119"/>
    </row>
    <row r="317" spans="3:9" ht="12.75">
      <c r="C317" s="119"/>
      <c r="D317" s="119"/>
      <c r="E317" s="119"/>
      <c r="F317" s="119"/>
      <c r="G317" s="119"/>
      <c r="H317" s="119"/>
      <c r="I317" s="119"/>
    </row>
    <row r="318" spans="3:9" ht="12.75">
      <c r="C318" s="119"/>
      <c r="D318" s="119"/>
      <c r="E318" s="119"/>
      <c r="F318" s="119"/>
      <c r="G318" s="119"/>
      <c r="H318" s="119"/>
      <c r="I318" s="119"/>
    </row>
    <row r="319" spans="3:9" ht="12.75">
      <c r="C319" s="119"/>
      <c r="D319" s="119"/>
      <c r="E319" s="119"/>
      <c r="F319" s="119"/>
      <c r="G319" s="119"/>
      <c r="H319" s="119"/>
      <c r="I319" s="119"/>
    </row>
    <row r="320" spans="3:9" ht="12.75">
      <c r="C320" s="119"/>
      <c r="D320" s="119"/>
      <c r="E320" s="119"/>
      <c r="F320" s="119"/>
      <c r="G320" s="119"/>
      <c r="H320" s="119"/>
      <c r="I320" s="119"/>
    </row>
    <row r="321" spans="3:9" ht="12.75">
      <c r="C321" s="119"/>
      <c r="D321" s="119"/>
      <c r="E321" s="119"/>
      <c r="F321" s="119"/>
      <c r="G321" s="119"/>
      <c r="H321" s="119"/>
      <c r="I321" s="119"/>
    </row>
    <row r="322" spans="3:9" ht="12.75">
      <c r="C322" s="119"/>
      <c r="D322" s="119"/>
      <c r="E322" s="119"/>
      <c r="F322" s="119"/>
      <c r="G322" s="119"/>
      <c r="H322" s="119"/>
      <c r="I322" s="119"/>
    </row>
    <row r="323" spans="3:9" ht="12.75">
      <c r="C323" s="119"/>
      <c r="D323" s="119"/>
      <c r="E323" s="119"/>
      <c r="F323" s="119"/>
      <c r="G323" s="119"/>
      <c r="H323" s="119"/>
      <c r="I323" s="119"/>
    </row>
    <row r="324" spans="3:9" ht="12.75">
      <c r="C324" s="119"/>
      <c r="D324" s="119"/>
      <c r="E324" s="119"/>
      <c r="F324" s="119"/>
      <c r="G324" s="119"/>
      <c r="H324" s="119"/>
      <c r="I324" s="119"/>
    </row>
    <row r="325" spans="3:9" ht="12.75">
      <c r="C325" s="119"/>
      <c r="D325" s="119"/>
      <c r="E325" s="119"/>
      <c r="F325" s="119"/>
      <c r="G325" s="119"/>
      <c r="H325" s="119"/>
      <c r="I325" s="119"/>
    </row>
    <row r="326" spans="3:9" ht="12.75">
      <c r="C326" s="119"/>
      <c r="D326" s="119"/>
      <c r="E326" s="119"/>
      <c r="F326" s="119"/>
      <c r="G326" s="119"/>
      <c r="H326" s="119"/>
      <c r="I326" s="119"/>
    </row>
    <row r="327" spans="3:9" ht="12.75">
      <c r="C327" s="119"/>
      <c r="D327" s="119"/>
      <c r="E327" s="119"/>
      <c r="F327" s="119"/>
      <c r="G327" s="119"/>
      <c r="H327" s="119"/>
      <c r="I327" s="119"/>
    </row>
    <row r="328" spans="3:9" ht="12.75">
      <c r="C328" s="119"/>
      <c r="D328" s="119"/>
      <c r="E328" s="119"/>
      <c r="F328" s="119"/>
      <c r="G328" s="119"/>
      <c r="H328" s="119"/>
      <c r="I328" s="119"/>
    </row>
    <row r="329" spans="3:9" ht="12.75">
      <c r="C329" s="119"/>
      <c r="D329" s="119"/>
      <c r="E329" s="119"/>
      <c r="F329" s="119"/>
      <c r="G329" s="119"/>
      <c r="H329" s="119"/>
      <c r="I329" s="119"/>
    </row>
    <row r="330" spans="3:9" ht="12.75">
      <c r="C330" s="119"/>
      <c r="D330" s="119"/>
      <c r="E330" s="119"/>
      <c r="F330" s="119"/>
      <c r="G330" s="119"/>
      <c r="H330" s="119"/>
      <c r="I330" s="119"/>
    </row>
    <row r="331" spans="3:9" ht="12.75">
      <c r="C331" s="119"/>
      <c r="D331" s="119"/>
      <c r="E331" s="119"/>
      <c r="F331" s="119"/>
      <c r="G331" s="119"/>
      <c r="H331" s="119"/>
      <c r="I331" s="119"/>
    </row>
    <row r="332" spans="3:9" ht="12.75">
      <c r="C332" s="119"/>
      <c r="D332" s="119"/>
      <c r="E332" s="119"/>
      <c r="F332" s="119"/>
      <c r="G332" s="119"/>
      <c r="H332" s="119"/>
      <c r="I332" s="119"/>
    </row>
    <row r="333" spans="3:9" ht="12.75">
      <c r="C333" s="119"/>
      <c r="D333" s="119"/>
      <c r="E333" s="119"/>
      <c r="F333" s="119"/>
      <c r="G333" s="119"/>
      <c r="H333" s="119"/>
      <c r="I333" s="119"/>
    </row>
    <row r="334" spans="3:9" ht="12.75">
      <c r="C334" s="119"/>
      <c r="D334" s="119"/>
      <c r="E334" s="119"/>
      <c r="F334" s="119"/>
      <c r="G334" s="119"/>
      <c r="H334" s="119"/>
      <c r="I334" s="119"/>
    </row>
    <row r="335" spans="3:9" ht="12.75">
      <c r="C335" s="119"/>
      <c r="D335" s="119"/>
      <c r="E335" s="119"/>
      <c r="F335" s="119"/>
      <c r="G335" s="119"/>
      <c r="H335" s="119"/>
      <c r="I335" s="119"/>
    </row>
    <row r="336" spans="3:9" ht="12.75">
      <c r="C336" s="119"/>
      <c r="D336" s="119"/>
      <c r="E336" s="119"/>
      <c r="F336" s="119"/>
      <c r="G336" s="119"/>
      <c r="H336" s="119"/>
      <c r="I336" s="119"/>
    </row>
    <row r="337" spans="3:9" ht="12.75">
      <c r="C337" s="119"/>
      <c r="D337" s="119"/>
      <c r="E337" s="119"/>
      <c r="F337" s="119"/>
      <c r="G337" s="119"/>
      <c r="H337" s="119"/>
      <c r="I337" s="119"/>
    </row>
    <row r="338" spans="3:9" ht="12.75">
      <c r="C338" s="119"/>
      <c r="D338" s="119"/>
      <c r="E338" s="119"/>
      <c r="F338" s="119"/>
      <c r="G338" s="119"/>
      <c r="H338" s="119"/>
      <c r="I338" s="119"/>
    </row>
    <row r="339" spans="3:9" ht="12.75">
      <c r="C339" s="119"/>
      <c r="D339" s="119"/>
      <c r="E339" s="119"/>
      <c r="F339" s="119"/>
      <c r="G339" s="119"/>
      <c r="H339" s="119"/>
      <c r="I339" s="119"/>
    </row>
    <row r="340" spans="3:9" ht="12.75">
      <c r="C340" s="119"/>
      <c r="D340" s="119"/>
      <c r="E340" s="119"/>
      <c r="F340" s="119"/>
      <c r="G340" s="119"/>
      <c r="H340" s="119"/>
      <c r="I340" s="119"/>
    </row>
    <row r="341" spans="3:9" ht="12.75">
      <c r="C341" s="119"/>
      <c r="D341" s="119"/>
      <c r="E341" s="119"/>
      <c r="F341" s="119"/>
      <c r="G341" s="119"/>
      <c r="H341" s="119"/>
      <c r="I341" s="119"/>
    </row>
    <row r="342" spans="3:9" ht="12.75">
      <c r="C342" s="119"/>
      <c r="D342" s="119"/>
      <c r="E342" s="119"/>
      <c r="F342" s="119"/>
      <c r="G342" s="119"/>
      <c r="H342" s="119"/>
      <c r="I342" s="119"/>
    </row>
    <row r="343" spans="3:9" ht="12.75">
      <c r="C343" s="119"/>
      <c r="D343" s="119"/>
      <c r="E343" s="119"/>
      <c r="F343" s="119"/>
      <c r="G343" s="119"/>
      <c r="H343" s="119"/>
      <c r="I343" s="119"/>
    </row>
    <row r="344" spans="3:9" ht="12.75">
      <c r="C344" s="119"/>
      <c r="D344" s="119"/>
      <c r="E344" s="119"/>
      <c r="F344" s="119"/>
      <c r="G344" s="119"/>
      <c r="H344" s="119"/>
      <c r="I344" s="119"/>
    </row>
    <row r="345" spans="3:9" ht="12.75">
      <c r="C345" s="119"/>
      <c r="D345" s="119"/>
      <c r="E345" s="119"/>
      <c r="F345" s="119"/>
      <c r="G345" s="119"/>
      <c r="H345" s="119"/>
      <c r="I345" s="119"/>
    </row>
    <row r="346" spans="3:9" ht="12.75">
      <c r="C346" s="119"/>
      <c r="D346" s="119"/>
      <c r="E346" s="119"/>
      <c r="F346" s="119"/>
      <c r="G346" s="119"/>
      <c r="H346" s="119"/>
      <c r="I346" s="119"/>
    </row>
    <row r="347" spans="3:9" ht="12.75">
      <c r="C347" s="119"/>
      <c r="D347" s="119"/>
      <c r="E347" s="119"/>
      <c r="F347" s="119"/>
      <c r="G347" s="119"/>
      <c r="H347" s="119"/>
      <c r="I347" s="119"/>
    </row>
    <row r="348" spans="3:9" ht="12.75">
      <c r="C348" s="119"/>
      <c r="D348" s="119"/>
      <c r="E348" s="119"/>
      <c r="F348" s="119"/>
      <c r="G348" s="119"/>
      <c r="H348" s="119"/>
      <c r="I348" s="119"/>
    </row>
    <row r="349" spans="3:9" ht="12.75">
      <c r="C349" s="119"/>
      <c r="D349" s="119"/>
      <c r="E349" s="119"/>
      <c r="F349" s="119"/>
      <c r="G349" s="119"/>
      <c r="H349" s="119"/>
      <c r="I349" s="119"/>
    </row>
    <row r="350" spans="3:9" ht="12.75">
      <c r="C350" s="119"/>
      <c r="D350" s="119"/>
      <c r="E350" s="119"/>
      <c r="F350" s="119"/>
      <c r="G350" s="119"/>
      <c r="H350" s="119"/>
      <c r="I350" s="119"/>
    </row>
  </sheetData>
  <mergeCells count="89">
    <mergeCell ref="C186:L186"/>
    <mergeCell ref="C187:L187"/>
    <mergeCell ref="C210:O210"/>
    <mergeCell ref="C179:L179"/>
    <mergeCell ref="C180:L180"/>
    <mergeCell ref="C182:K182"/>
    <mergeCell ref="C183:L183"/>
    <mergeCell ref="C184:L184"/>
    <mergeCell ref="C185:L185"/>
    <mergeCell ref="C178:L178"/>
    <mergeCell ref="C147:K147"/>
    <mergeCell ref="C154:C155"/>
    <mergeCell ref="D154:D155"/>
    <mergeCell ref="E154:F155"/>
    <mergeCell ref="F170:L170"/>
    <mergeCell ref="C172:K172"/>
    <mergeCell ref="C173:L173"/>
    <mergeCell ref="C174:L174"/>
    <mergeCell ref="C175:L175"/>
    <mergeCell ref="C176:L176"/>
    <mergeCell ref="C177:L177"/>
    <mergeCell ref="C148:K148"/>
    <mergeCell ref="C142:D142"/>
    <mergeCell ref="C124:D124"/>
    <mergeCell ref="E124:F124"/>
    <mergeCell ref="C128:D128"/>
    <mergeCell ref="C129:D129"/>
    <mergeCell ref="C130:D130"/>
    <mergeCell ref="C131:D131"/>
    <mergeCell ref="C135:D135"/>
    <mergeCell ref="E135:F135"/>
    <mergeCell ref="C139:D139"/>
    <mergeCell ref="C140:D140"/>
    <mergeCell ref="C141:D141"/>
    <mergeCell ref="C120:D120"/>
    <mergeCell ref="C102:D102"/>
    <mergeCell ref="E102:F102"/>
    <mergeCell ref="C106:D106"/>
    <mergeCell ref="C107:D107"/>
    <mergeCell ref="C108:D108"/>
    <mergeCell ref="C109:D109"/>
    <mergeCell ref="C113:D113"/>
    <mergeCell ref="E113:F113"/>
    <mergeCell ref="C117:D117"/>
    <mergeCell ref="C118:D118"/>
    <mergeCell ref="C119:D119"/>
    <mergeCell ref="C98:D98"/>
    <mergeCell ref="C80:D80"/>
    <mergeCell ref="E80:F80"/>
    <mergeCell ref="C84:D84"/>
    <mergeCell ref="C85:D85"/>
    <mergeCell ref="C86:D86"/>
    <mergeCell ref="C87:D87"/>
    <mergeCell ref="C91:D91"/>
    <mergeCell ref="E91:F91"/>
    <mergeCell ref="C95:D95"/>
    <mergeCell ref="C96:D96"/>
    <mergeCell ref="C97:D97"/>
    <mergeCell ref="C74:D74"/>
    <mergeCell ref="E74:K74"/>
    <mergeCell ref="C75:D75"/>
    <mergeCell ref="E75:K75"/>
    <mergeCell ref="C76:D76"/>
    <mergeCell ref="E76:K76"/>
    <mergeCell ref="C73:D73"/>
    <mergeCell ref="E73:K73"/>
    <mergeCell ref="D39:F39"/>
    <mergeCell ref="D40:F40"/>
    <mergeCell ref="D42:I42"/>
    <mergeCell ref="C47:K47"/>
    <mergeCell ref="E56:F56"/>
    <mergeCell ref="E57:F57"/>
    <mergeCell ref="C67:K67"/>
    <mergeCell ref="C68:F68"/>
    <mergeCell ref="E70:K70"/>
    <mergeCell ref="E71:K71"/>
    <mergeCell ref="E72:K72"/>
    <mergeCell ref="C36:K36"/>
    <mergeCell ref="C2:K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4">
    <dataValidation type="list" allowBlank="1" showInputMessage="1" showErrorMessage="1" sqref="G39:G40">
      <formula1>$D$220:$D$221</formula1>
    </dataValidation>
    <dataValidation type="list" allowBlank="1" showInputMessage="1" showErrorMessage="1" sqref="C156:C161 E123 E101 C57:C62 E79 E90 E112 E134">
      <formula1>$G$21:$G$27</formula1>
    </dataValidation>
    <dataValidation type="list" allowBlank="1" showInputMessage="1" showErrorMessage="1" sqref="D156:D161 I134 I112 D57:D62 I79 I90 I101 I123">
      <formula1>$C$212:$C$227</formula1>
    </dataValidation>
    <dataValidation type="list" allowBlank="1" showInputMessage="1" showErrorMessage="1" sqref="D53 F165:F169 F150:F151 D51">
      <formula1>$D$212:$D$213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workbookViewId="0" topLeftCell="A1">
      <selection activeCell="J117" sqref="J11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7.4">
      <c r="A1" s="407" t="s">
        <v>49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1"/>
    </row>
    <row r="2" spans="1:15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"/>
      <c r="O2" s="1"/>
    </row>
    <row r="3" spans="1:15" ht="18" customHeight="1" thickBot="1" thickTop="1">
      <c r="A3" s="406" t="s">
        <v>31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1"/>
    </row>
    <row r="4" spans="1:15" ht="3" customHeight="1" thickBot="1" thickTop="1">
      <c r="A4" s="384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1"/>
    </row>
    <row r="5" spans="1:14" ht="13.8">
      <c r="A5" s="387" t="s">
        <v>7</v>
      </c>
      <c r="B5" s="388"/>
      <c r="C5" s="388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2"/>
    </row>
    <row r="6" spans="1:15" ht="13.8">
      <c r="A6" s="410" t="s">
        <v>0</v>
      </c>
      <c r="B6" s="411"/>
      <c r="C6" s="411"/>
      <c r="D6" s="397" t="str">
        <f>IF('2b.  Complex Form Data Entry'!G11="","   ",'2b.  Complex Form Data Entry'!G11)</f>
        <v>North District Multi Service Center Neighborcare Lease</v>
      </c>
      <c r="E6" s="397"/>
      <c r="F6" s="397"/>
      <c r="G6" s="397"/>
      <c r="H6" s="397"/>
      <c r="I6" s="397"/>
      <c r="J6" s="397"/>
      <c r="K6" s="409" t="s">
        <v>16</v>
      </c>
      <c r="L6" s="409"/>
      <c r="M6" s="74" t="str">
        <f>IF('2b.  Complex Form Data Entry'!G17="","   ",'2b.  Complex Form Data Entry'!G17)</f>
        <v>50 years</v>
      </c>
      <c r="N6" s="73" t="s">
        <v>17</v>
      </c>
      <c r="O6" s="11"/>
    </row>
    <row r="7" spans="1:15" ht="13.8">
      <c r="A7" s="412" t="s">
        <v>1</v>
      </c>
      <c r="B7" s="413"/>
      <c r="C7" s="413"/>
      <c r="D7" s="386" t="str">
        <f>IF('2b.  Complex Form Data Entry'!G12="","   ",'2b.  Complex Form Data Entry'!G12)</f>
        <v>Facilities Management Division GG CIP and  Deparment of Public Health</v>
      </c>
      <c r="E7" s="386"/>
      <c r="F7" s="386"/>
      <c r="G7" s="386"/>
      <c r="H7" s="386"/>
      <c r="I7" s="386"/>
      <c r="J7" s="386"/>
      <c r="K7" s="195" t="s">
        <v>27</v>
      </c>
      <c r="L7" s="195"/>
      <c r="M7" s="75" t="str">
        <f>'2b.  Complex Form Data Entry'!G18</f>
        <v>NA</v>
      </c>
      <c r="N7" s="54"/>
      <c r="O7" s="11"/>
    </row>
    <row r="8" spans="1:15" ht="13.5" customHeight="1">
      <c r="A8" s="412" t="s">
        <v>10</v>
      </c>
      <c r="B8" s="413"/>
      <c r="C8" s="413"/>
      <c r="D8" s="386" t="str">
        <f>IF('2b.  Complex Form Data Entry'!G13="","   ",'2b.  Complex Form Data Entry'!G13)</f>
        <v>Ground Lease, Development Agreement and Tenant Lease</v>
      </c>
      <c r="E8" s="386"/>
      <c r="F8" s="386"/>
      <c r="G8" s="386"/>
      <c r="H8" s="386"/>
      <c r="I8" s="386"/>
      <c r="J8" s="386"/>
      <c r="K8" s="76"/>
      <c r="L8" s="76"/>
      <c r="M8" s="77"/>
      <c r="N8" s="78"/>
      <c r="O8" s="11"/>
    </row>
    <row r="9" spans="1:15" ht="14.4">
      <c r="A9" s="412" t="s">
        <v>9</v>
      </c>
      <c r="B9" s="413"/>
      <c r="C9" s="413"/>
      <c r="D9" s="386" t="str">
        <f>IF('2b.  Complex Form Data Entry'!G14="","   ",'2b.  Complex Form Data Entry'!G14)</f>
        <v>Standalone Ordinance</v>
      </c>
      <c r="E9" s="386"/>
      <c r="F9" s="386"/>
      <c r="G9" s="386"/>
      <c r="H9" s="386"/>
      <c r="I9" s="386"/>
      <c r="J9" s="386"/>
      <c r="K9" s="196"/>
      <c r="L9" s="196"/>
      <c r="M9" s="55"/>
      <c r="N9" s="56"/>
      <c r="O9" s="11"/>
    </row>
    <row r="10" spans="1:15" ht="13.8">
      <c r="A10" s="414" t="s">
        <v>2</v>
      </c>
      <c r="B10" s="415"/>
      <c r="C10" s="415"/>
      <c r="D10" s="386" t="str">
        <f>IF('2b.  Complex Form Data Entry'!G15="","   ",'2b.  Complex Form Data Entry'!G15)</f>
        <v>Hanh Mai and Robert Stier</v>
      </c>
      <c r="E10" s="386"/>
      <c r="F10" s="386"/>
      <c r="G10" s="386"/>
      <c r="H10" s="386"/>
      <c r="I10" s="386"/>
      <c r="J10" s="386"/>
      <c r="K10" s="196" t="s">
        <v>8</v>
      </c>
      <c r="L10" s="203"/>
      <c r="M10" s="398" t="str">
        <f>IF('2b.  Complex Form Data Entry'!G16="","  ",'2b.  Complex Form Data Entry'!G16)</f>
        <v>06/05/14</v>
      </c>
      <c r="N10" s="399"/>
      <c r="O10" s="11"/>
    </row>
    <row r="11" spans="1:15" ht="14.4" thickBot="1">
      <c r="A11" s="389" t="s">
        <v>3</v>
      </c>
      <c r="B11" s="390"/>
      <c r="C11" s="390"/>
      <c r="D11" s="402"/>
      <c r="E11" s="402"/>
      <c r="F11" s="402"/>
      <c r="G11" s="402"/>
      <c r="H11" s="402"/>
      <c r="I11" s="402"/>
      <c r="J11" s="402"/>
      <c r="K11" s="197" t="s">
        <v>13</v>
      </c>
      <c r="L11" s="202"/>
      <c r="M11" s="400"/>
      <c r="N11" s="401"/>
      <c r="O11" s="11"/>
    </row>
    <row r="12" spans="1:15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O12" s="11"/>
    </row>
    <row r="13" spans="1:15" ht="18.75" customHeight="1" thickBot="1" thickTop="1">
      <c r="A13" s="406" t="s">
        <v>14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11"/>
    </row>
    <row r="14" spans="1:15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O14" s="11"/>
    </row>
    <row r="15" spans="1:15" ht="16.5" customHeight="1" thickBot="1" thickTop="1">
      <c r="A15" s="393" t="s">
        <v>32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11"/>
    </row>
    <row r="16" spans="1:15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O16" s="11"/>
    </row>
    <row r="17" spans="1:15" ht="21" customHeight="1" thickBot="1">
      <c r="A17" s="403" t="s">
        <v>119</v>
      </c>
      <c r="B17" s="403"/>
      <c r="C17" s="403"/>
      <c r="D17" s="403"/>
      <c r="E17" s="394">
        <f>'2b.  Complex Form Data Entry'!G39</f>
        <v>0</v>
      </c>
      <c r="F17" s="395"/>
      <c r="G17" s="396"/>
      <c r="H17" s="404" t="s">
        <v>120</v>
      </c>
      <c r="I17" s="404"/>
      <c r="J17" s="404"/>
      <c r="K17" s="404"/>
      <c r="L17" s="405"/>
      <c r="M17" s="394">
        <f>'2b.  Complex Form Data Entry'!G40</f>
        <v>0</v>
      </c>
      <c r="N17" s="396"/>
      <c r="O17" s="11"/>
    </row>
    <row r="18" spans="1:15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O18" s="11"/>
    </row>
    <row r="19" spans="1:15" ht="15.75" customHeight="1" thickBot="1" thickTop="1">
      <c r="A19" s="393" t="s">
        <v>33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11"/>
    </row>
    <row r="20" spans="1:15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O20" s="11"/>
    </row>
    <row r="21" spans="1:15" ht="16.8">
      <c r="A21" s="37" t="s">
        <v>116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O21" s="11"/>
    </row>
    <row r="22" spans="1:15" ht="3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1"/>
    </row>
    <row r="23" spans="1:15" ht="16.8" thickBot="1">
      <c r="A23" s="10" t="s">
        <v>123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O23" s="11"/>
    </row>
    <row r="24" spans="1:15" ht="44.4" thickBot="1">
      <c r="A24" s="101" t="s">
        <v>18</v>
      </c>
      <c r="B24" s="102"/>
      <c r="C24" s="103"/>
      <c r="D24" s="104" t="s">
        <v>28</v>
      </c>
      <c r="E24" s="104" t="s">
        <v>29</v>
      </c>
      <c r="F24" s="104" t="s">
        <v>105</v>
      </c>
      <c r="G24" s="114" t="s">
        <v>11</v>
      </c>
      <c r="H24" s="104" t="s">
        <v>54</v>
      </c>
      <c r="I24" s="104" t="str">
        <f>'2b.  Complex Form Data Entry'!L56</f>
        <v>Sum of Revenues Prior to 2014</v>
      </c>
      <c r="J24" s="104">
        <f>'2b.  Complex Form Data Entry'!G19</f>
        <v>2014</v>
      </c>
      <c r="K24" s="105">
        <f>J24+1</f>
        <v>2015</v>
      </c>
      <c r="L24" s="105">
        <f>K24+1</f>
        <v>2016</v>
      </c>
      <c r="M24" s="105">
        <f>L24+1</f>
        <v>2017</v>
      </c>
      <c r="N24" s="106" t="s">
        <v>118</v>
      </c>
      <c r="O24" s="11"/>
    </row>
    <row r="25" spans="1:15" ht="13.8">
      <c r="A25" s="97" t="str">
        <f>IF('2b.  Complex Form Data Entry'!C57="","   ",'2b.  Complex Form Data Entry'!C57)</f>
        <v>Building Repair &amp; Replacement Fund</v>
      </c>
      <c r="B25" s="84"/>
      <c r="C25" s="84"/>
      <c r="D25" s="188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98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88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9" t="str">
        <f>IF(A25="","   ",'2b.  Complex Form Data Entry'!D57)</f>
        <v>1121174</v>
      </c>
      <c r="H25" s="216" t="str">
        <f>IF('2b.  Complex Form Data Entry'!E57="","   ",'2b.  Complex Form Data Entry'!E57)</f>
        <v xml:space="preserve">   </v>
      </c>
      <c r="I25" s="86">
        <f>'2b.  Complex Form Data Entry'!L57</f>
        <v>0</v>
      </c>
      <c r="J25" s="86">
        <f>'2b.  Complex Form Data Entry'!G57</f>
        <v>2388701</v>
      </c>
      <c r="K25" s="86">
        <f>'2b.  Complex Form Data Entry'!H57</f>
        <v>0</v>
      </c>
      <c r="L25" s="86">
        <f>'2b.  Complex Form Data Entry'!I57</f>
        <v>0</v>
      </c>
      <c r="M25" s="86">
        <f>'2b.  Complex Form Data Entry'!J57</f>
        <v>0</v>
      </c>
      <c r="N25" s="100">
        <f>'2b.  Complex Form Data Entry'!K57</f>
        <v>0</v>
      </c>
      <c r="O25" s="11"/>
    </row>
    <row r="26" spans="1:15" ht="13.8">
      <c r="A26" s="93" t="str">
        <f>IF('2b.  Complex Form Data Entry'!C58="","   ",'2b.  Complex Form Data Entry'!C58)</f>
        <v>Long Term Lease Fund</v>
      </c>
      <c r="B26" s="79"/>
      <c r="C26" s="79"/>
      <c r="D26" s="188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98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88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9" t="str">
        <f>IF(A26="","   ",'2b.  Complex Form Data Entry'!D58)</f>
        <v xml:space="preserve"> </v>
      </c>
      <c r="H26" s="80" t="str">
        <f>IF('2b.  Complex Form Data Entry'!E58="","   ",'2b.  Complex Form Data Entry'!E58)</f>
        <v xml:space="preserve">   </v>
      </c>
      <c r="I26" s="86">
        <f>'2b.  Complex Form Data Entry'!L58</f>
        <v>0</v>
      </c>
      <c r="J26" s="81">
        <f>'2b.  Complex Form Data Entry'!G58</f>
        <v>0</v>
      </c>
      <c r="K26" s="81">
        <f>'2b.  Complex Form Data Entry'!H58</f>
        <v>0</v>
      </c>
      <c r="L26" s="81">
        <f>'2b.  Complex Form Data Entry'!I58</f>
        <v>0</v>
      </c>
      <c r="M26" s="81">
        <f>'2b.  Complex Form Data Entry'!J58</f>
        <v>0</v>
      </c>
      <c r="N26" s="96">
        <f>'2b.  Complex Form Data Entry'!K58</f>
        <v>0</v>
      </c>
      <c r="O26" s="11"/>
    </row>
    <row r="27" spans="1:15" ht="13.8">
      <c r="A27" s="93" t="str">
        <f>IF('2b.  Complex Form Data Entry'!C59="","   ",'2b.  Complex Form Data Entry'!C59)</f>
        <v xml:space="preserve">   </v>
      </c>
      <c r="B27" s="94"/>
      <c r="C27" s="94"/>
      <c r="D27" s="188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98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88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9" t="str">
        <f>IF(A27="","   ",'2b.  Complex Form Data Entry'!D59)</f>
        <v xml:space="preserve"> </v>
      </c>
      <c r="H27" s="218" t="str">
        <f>IF('2b.  Complex Form Data Entry'!E59="","   ",'2b.  Complex Form Data Entry'!E59)</f>
        <v xml:space="preserve">   </v>
      </c>
      <c r="I27" s="86">
        <f>'2b.  Complex Form Data Entry'!L59</f>
        <v>0</v>
      </c>
      <c r="J27" s="81">
        <f>'2b.  Complex Form Data Entry'!G59</f>
        <v>0</v>
      </c>
      <c r="K27" s="81">
        <f>'2b.  Complex Form Data Entry'!H59</f>
        <v>0</v>
      </c>
      <c r="L27" s="81">
        <f>'2b.  Complex Form Data Entry'!I59</f>
        <v>0</v>
      </c>
      <c r="M27" s="81">
        <f>'2b.  Complex Form Data Entry'!J59</f>
        <v>0</v>
      </c>
      <c r="N27" s="96">
        <f>'2b.  Complex Form Data Entry'!K59</f>
        <v>0</v>
      </c>
      <c r="O27" s="11"/>
    </row>
    <row r="28" spans="1:15" ht="13.8">
      <c r="A28" s="93" t="str">
        <f>IF('2b.  Complex Form Data Entry'!C60="","   ",'2b.  Complex Form Data Entry'!C60)</f>
        <v xml:space="preserve">   </v>
      </c>
      <c r="B28" s="94"/>
      <c r="C28" s="94"/>
      <c r="D28" s="188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98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88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9" t="str">
        <f>IF(A28="","   ",'2b.  Complex Form Data Entry'!D60)</f>
        <v xml:space="preserve"> </v>
      </c>
      <c r="H28" s="218" t="str">
        <f>IF('2b.  Complex Form Data Entry'!E60="","   ",'2b.  Complex Form Data Entry'!E60)</f>
        <v xml:space="preserve">   </v>
      </c>
      <c r="I28" s="86">
        <f>'2b.  Complex Form Data Entry'!L60</f>
        <v>0</v>
      </c>
      <c r="J28" s="81">
        <f>'2b.  Complex Form Data Entry'!G60</f>
        <v>0</v>
      </c>
      <c r="K28" s="81">
        <f>'2b.  Complex Form Data Entry'!H60</f>
        <v>0</v>
      </c>
      <c r="L28" s="81">
        <f>'2b.  Complex Form Data Entry'!I60</f>
        <v>0</v>
      </c>
      <c r="M28" s="81">
        <f>'2b.  Complex Form Data Entry'!J60</f>
        <v>0</v>
      </c>
      <c r="N28" s="96">
        <f>'2b.  Complex Form Data Entry'!K60</f>
        <v>0</v>
      </c>
      <c r="O28" s="11"/>
    </row>
    <row r="29" spans="1:15" ht="13.8">
      <c r="A29" s="93" t="str">
        <f>IF('2b.  Complex Form Data Entry'!C61="","   ",'2b.  Complex Form Data Entry'!C61)</f>
        <v xml:space="preserve">   </v>
      </c>
      <c r="B29" s="95"/>
      <c r="C29" s="95"/>
      <c r="D29" s="188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98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88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9" t="str">
        <f>IF(A29="","   ",'2b.  Complex Form Data Entry'!D61)</f>
        <v xml:space="preserve"> </v>
      </c>
      <c r="H29" s="218" t="str">
        <f>IF('2b.  Complex Form Data Entry'!E61="","   ",'2b.  Complex Form Data Entry'!E61)</f>
        <v xml:space="preserve">   </v>
      </c>
      <c r="I29" s="86">
        <f>'2b.  Complex Form Data Entry'!L61</f>
        <v>0</v>
      </c>
      <c r="J29" s="81">
        <f>'2b.  Complex Form Data Entry'!G61</f>
        <v>0</v>
      </c>
      <c r="K29" s="81">
        <f>'2b.  Complex Form Data Entry'!H61</f>
        <v>0</v>
      </c>
      <c r="L29" s="81">
        <f>'2b.  Complex Form Data Entry'!I61</f>
        <v>0</v>
      </c>
      <c r="M29" s="81">
        <f>'2b.  Complex Form Data Entry'!J61</f>
        <v>0</v>
      </c>
      <c r="N29" s="96">
        <f>'2b.  Complex Form Data Entry'!K61</f>
        <v>0</v>
      </c>
      <c r="O29" s="11"/>
    </row>
    <row r="30" spans="1:15" ht="13.8">
      <c r="A30" s="93" t="str">
        <f>IF('2b.  Complex Form Data Entry'!C62="","   ",'2b.  Complex Form Data Entry'!C62)</f>
        <v xml:space="preserve">   </v>
      </c>
      <c r="B30" s="95"/>
      <c r="C30" s="95"/>
      <c r="D30" s="188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98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88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9" t="str">
        <f>IF(A30="","   ",'2b.  Complex Form Data Entry'!D62)</f>
        <v xml:space="preserve"> </v>
      </c>
      <c r="H30" s="218" t="str">
        <f>IF('2b.  Complex Form Data Entry'!E62="","   ",'2b.  Complex Form Data Entry'!E62)</f>
        <v xml:space="preserve">   </v>
      </c>
      <c r="I30" s="86">
        <f>'2b.  Complex Form Data Entry'!L62</f>
        <v>0</v>
      </c>
      <c r="J30" s="81">
        <f>'2b.  Complex Form Data Entry'!G62</f>
        <v>0</v>
      </c>
      <c r="K30" s="81">
        <f>'2b.  Complex Form Data Entry'!H62</f>
        <v>0</v>
      </c>
      <c r="L30" s="81">
        <f>'2b.  Complex Form Data Entry'!I62</f>
        <v>0</v>
      </c>
      <c r="M30" s="110">
        <f>'2b.  Complex Form Data Entry'!J62</f>
        <v>0</v>
      </c>
      <c r="N30" s="96">
        <f>'2b.  Complex Form Data Entry'!K62</f>
        <v>0</v>
      </c>
      <c r="O30" s="11"/>
    </row>
    <row r="31" spans="1:15" ht="14.4" thickBot="1">
      <c r="A31" s="6"/>
      <c r="B31" s="7"/>
      <c r="C31" s="313" t="s">
        <v>4</v>
      </c>
      <c r="D31" s="8"/>
      <c r="E31" s="8"/>
      <c r="F31" s="8"/>
      <c r="G31" s="8"/>
      <c r="H31" s="219"/>
      <c r="I31" s="57">
        <f aca="true" t="shared" si="0" ref="I31:N31">SUM(I25:I30)</f>
        <v>0</v>
      </c>
      <c r="J31" s="57">
        <f t="shared" si="0"/>
        <v>2388701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66">
        <f t="shared" si="0"/>
        <v>0</v>
      </c>
      <c r="O31" s="11"/>
    </row>
    <row r="32" spans="1:15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O32" s="11"/>
    </row>
    <row r="33" spans="1:15" ht="16.8" thickBot="1">
      <c r="A33" s="9" t="s">
        <v>137</v>
      </c>
      <c r="B33" s="9"/>
      <c r="C33" s="2"/>
      <c r="D33" s="2"/>
      <c r="E33" s="3"/>
      <c r="F33" s="3"/>
      <c r="G33" s="3"/>
      <c r="H33" s="3"/>
      <c r="I33" s="3"/>
      <c r="J33" s="72"/>
      <c r="K33" s="3"/>
      <c r="L33" s="3"/>
      <c r="M33" s="3"/>
      <c r="O33" s="11"/>
    </row>
    <row r="34" spans="1:15" ht="44.4" thickBot="1">
      <c r="A34" s="101" t="s">
        <v>51</v>
      </c>
      <c r="B34" s="102"/>
      <c r="C34" s="103"/>
      <c r="D34" s="104" t="s">
        <v>28</v>
      </c>
      <c r="E34" s="105" t="s">
        <v>5</v>
      </c>
      <c r="F34" s="104" t="s">
        <v>105</v>
      </c>
      <c r="G34" s="104" t="s">
        <v>11</v>
      </c>
      <c r="H34" s="104" t="s">
        <v>22</v>
      </c>
      <c r="I34" s="104" t="str">
        <f>'2b.  Complex Form Data Entry'!L80</f>
        <v>Sum of Expenditures Prior to 2014</v>
      </c>
      <c r="J34" s="104">
        <f>'2b.  Complex Form Data Entry'!G19</f>
        <v>2014</v>
      </c>
      <c r="K34" s="105">
        <f>J34+1</f>
        <v>2015</v>
      </c>
      <c r="L34" s="105">
        <f>K34+1</f>
        <v>2016</v>
      </c>
      <c r="M34" s="105">
        <f>L34+1</f>
        <v>2017</v>
      </c>
      <c r="N34" s="106" t="s">
        <v>118</v>
      </c>
      <c r="O34" s="12"/>
    </row>
    <row r="35" spans="1:15" ht="13.8">
      <c r="A35" s="82" t="str">
        <f>IF('2b.  Complex Form Data Entry'!E79="","   ",'2b.  Complex Form Data Entry'!E79)</f>
        <v xml:space="preserve">   </v>
      </c>
      <c r="B35" s="83"/>
      <c r="C35" s="84"/>
      <c r="D35" s="188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98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88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85" t="str">
        <f>IF('2b.  Complex Form Data Entry'!I79="","   ",'2b.  Complex Form Data Entry'!I79)</f>
        <v xml:space="preserve"> </v>
      </c>
      <c r="H35" s="46"/>
      <c r="I35" s="46"/>
      <c r="J35" s="17"/>
      <c r="K35" s="14"/>
      <c r="L35" s="15"/>
      <c r="M35" s="14"/>
      <c r="N35" s="107"/>
      <c r="O35" s="12"/>
    </row>
    <row r="36" spans="1:15" ht="13.5" customHeight="1">
      <c r="A36" s="16"/>
      <c r="B36" s="50" t="s">
        <v>21</v>
      </c>
      <c r="C36" s="20"/>
      <c r="D36" s="45"/>
      <c r="E36" s="45"/>
      <c r="F36" s="45"/>
      <c r="G36" s="45"/>
      <c r="H36" s="220" t="str">
        <f>IF('2b.  Complex Form Data Entry'!E81="","  ",'2b.  Complex Form Data Entry'!E81)</f>
        <v xml:space="preserve">  </v>
      </c>
      <c r="I36" s="86">
        <f>'2b.  Complex Form Data Entry'!L81</f>
        <v>0</v>
      </c>
      <c r="J36" s="86">
        <f>'2b.  Complex Form Data Entry'!G81</f>
        <v>0</v>
      </c>
      <c r="K36" s="86">
        <f>'2b.  Complex Form Data Entry'!H81</f>
        <v>0</v>
      </c>
      <c r="L36" s="86">
        <f>'2b.  Complex Form Data Entry'!I81</f>
        <v>0</v>
      </c>
      <c r="M36" s="86">
        <f>'2b.  Complex Form Data Entry'!J81</f>
        <v>0</v>
      </c>
      <c r="N36" s="92">
        <f>'2b.  Complex Form Data Entry'!K81</f>
        <v>0</v>
      </c>
      <c r="O36" s="12"/>
    </row>
    <row r="37" spans="1:15" ht="13.5" customHeight="1">
      <c r="A37" s="16"/>
      <c r="B37" s="50" t="s">
        <v>25</v>
      </c>
      <c r="C37" s="20"/>
      <c r="D37" s="45"/>
      <c r="E37" s="45"/>
      <c r="F37" s="45"/>
      <c r="G37" s="45"/>
      <c r="H37" s="220" t="str">
        <f>IF('2b.  Complex Form Data Entry'!E82="","  ",'2b.  Complex Form Data Entry'!E82)</f>
        <v xml:space="preserve">  </v>
      </c>
      <c r="I37" s="86">
        <f>'2b.  Complex Form Data Entry'!L82</f>
        <v>0</v>
      </c>
      <c r="J37" s="86">
        <f>'2b.  Complex Form Data Entry'!G82</f>
        <v>0</v>
      </c>
      <c r="K37" s="86">
        <f>'2b.  Complex Form Data Entry'!H82</f>
        <v>0</v>
      </c>
      <c r="L37" s="86">
        <f>'2b.  Complex Form Data Entry'!I82</f>
        <v>0</v>
      </c>
      <c r="M37" s="86">
        <f>'2b.  Complex Form Data Entry'!J82</f>
        <v>0</v>
      </c>
      <c r="N37" s="92">
        <f>'2b.  Complex Form Data Entry'!K82</f>
        <v>0</v>
      </c>
      <c r="O37" s="12"/>
    </row>
    <row r="38" spans="1:15" ht="13.5" customHeight="1">
      <c r="A38" s="16"/>
      <c r="B38" s="50" t="s">
        <v>53</v>
      </c>
      <c r="C38" s="20"/>
      <c r="D38" s="45"/>
      <c r="E38" s="45"/>
      <c r="F38" s="45"/>
      <c r="G38" s="45"/>
      <c r="H38" s="220" t="str">
        <f>IF('2b.  Complex Form Data Entry'!E83="","  ",'2b.  Complex Form Data Entry'!E83)</f>
        <v xml:space="preserve">  </v>
      </c>
      <c r="I38" s="86">
        <f>'2b.  Complex Form Data Entry'!L83</f>
        <v>0</v>
      </c>
      <c r="J38" s="86">
        <f>'2b.  Complex Form Data Entry'!G83</f>
        <v>0</v>
      </c>
      <c r="K38" s="86">
        <f>'2b.  Complex Form Data Entry'!H83</f>
        <v>0</v>
      </c>
      <c r="L38" s="86">
        <f>'2b.  Complex Form Data Entry'!I83</f>
        <v>0</v>
      </c>
      <c r="M38" s="86">
        <f>'2b.  Complex Form Data Entry'!J83</f>
        <v>0</v>
      </c>
      <c r="N38" s="92">
        <f>'2b.  Complex Form Data Entry'!K83</f>
        <v>0</v>
      </c>
      <c r="O38" s="12"/>
    </row>
    <row r="39" spans="1:15" ht="13.5" customHeight="1">
      <c r="A39" s="16"/>
      <c r="B39" s="372" t="s">
        <v>55</v>
      </c>
      <c r="C39" s="373"/>
      <c r="D39" s="45"/>
      <c r="E39" s="45"/>
      <c r="F39" s="45"/>
      <c r="G39" s="45"/>
      <c r="H39" s="220" t="str">
        <f>IF('2b.  Complex Form Data Entry'!E84="","  ",'2b.  Complex Form Data Entry'!E84)</f>
        <v xml:space="preserve">  </v>
      </c>
      <c r="I39" s="86">
        <f>'2b.  Complex Form Data Entry'!L84</f>
        <v>0</v>
      </c>
      <c r="J39" s="86">
        <f>'2b.  Complex Form Data Entry'!G84</f>
        <v>0</v>
      </c>
      <c r="K39" s="86">
        <f>'2b.  Complex Form Data Entry'!H84</f>
        <v>0</v>
      </c>
      <c r="L39" s="86">
        <f>'2b.  Complex Form Data Entry'!I84</f>
        <v>0</v>
      </c>
      <c r="M39" s="86">
        <f>'2b.  Complex Form Data Entry'!J84</f>
        <v>0</v>
      </c>
      <c r="N39" s="92">
        <f>'2b.  Complex Form Data Entry'!K84</f>
        <v>0</v>
      </c>
      <c r="O39" s="12"/>
    </row>
    <row r="40" spans="1:15" ht="13.5" customHeight="1">
      <c r="A40" s="16"/>
      <c r="B40" s="374" t="s">
        <v>56</v>
      </c>
      <c r="C40" s="375"/>
      <c r="D40" s="45"/>
      <c r="E40" s="45"/>
      <c r="F40" s="45"/>
      <c r="G40" s="45"/>
      <c r="H40" s="220" t="str">
        <f>IF('2b.  Complex Form Data Entry'!E85="","  ",'2b.  Complex Form Data Entry'!E85)</f>
        <v xml:space="preserve">  </v>
      </c>
      <c r="I40" s="86">
        <f>'2b.  Complex Form Data Entry'!L85</f>
        <v>0</v>
      </c>
      <c r="J40" s="86">
        <f>'2b.  Complex Form Data Entry'!G85</f>
        <v>0</v>
      </c>
      <c r="K40" s="86">
        <f>'2b.  Complex Form Data Entry'!H85</f>
        <v>0</v>
      </c>
      <c r="L40" s="86">
        <f>'2b.  Complex Form Data Entry'!I85</f>
        <v>0</v>
      </c>
      <c r="M40" s="86">
        <f>'2b.  Complex Form Data Entry'!J85</f>
        <v>0</v>
      </c>
      <c r="N40" s="92">
        <f>'2b.  Complex Form Data Entry'!K85</f>
        <v>0</v>
      </c>
      <c r="O40" s="12"/>
    </row>
    <row r="41" spans="1:15" ht="13.5" customHeight="1">
      <c r="A41" s="16"/>
      <c r="B41" s="372" t="s">
        <v>57</v>
      </c>
      <c r="C41" s="373"/>
      <c r="D41" s="45"/>
      <c r="E41" s="45"/>
      <c r="F41" s="45"/>
      <c r="G41" s="45"/>
      <c r="H41" s="220" t="str">
        <f>IF('2b.  Complex Form Data Entry'!E86="","  ",'2b.  Complex Form Data Entry'!E86)</f>
        <v xml:space="preserve">  </v>
      </c>
      <c r="I41" s="86">
        <f>'2b.  Complex Form Data Entry'!L86</f>
        <v>0</v>
      </c>
      <c r="J41" s="86">
        <f>'2b.  Complex Form Data Entry'!G86</f>
        <v>0</v>
      </c>
      <c r="K41" s="86">
        <f>'2b.  Complex Form Data Entry'!H86</f>
        <v>0</v>
      </c>
      <c r="L41" s="86">
        <f>'2b.  Complex Form Data Entry'!I86</f>
        <v>0</v>
      </c>
      <c r="M41" s="86">
        <f>'2b.  Complex Form Data Entry'!J86</f>
        <v>0</v>
      </c>
      <c r="N41" s="92">
        <f>'2b.  Complex Form Data Entry'!K86</f>
        <v>0</v>
      </c>
      <c r="O41" s="12"/>
    </row>
    <row r="42" spans="1:15" ht="13.5" customHeight="1">
      <c r="A42" s="16"/>
      <c r="B42" s="376" t="s">
        <v>26</v>
      </c>
      <c r="C42" s="377"/>
      <c r="D42" s="45"/>
      <c r="E42" s="45"/>
      <c r="F42" s="45"/>
      <c r="G42" s="45"/>
      <c r="H42" s="220" t="str">
        <f>IF('2b.  Complex Form Data Entry'!E87="","  ",'2b.  Complex Form Data Entry'!E87)</f>
        <v xml:space="preserve">  </v>
      </c>
      <c r="I42" s="86">
        <f>'2b.  Complex Form Data Entry'!L87</f>
        <v>0</v>
      </c>
      <c r="J42" s="86">
        <f>'2b.  Complex Form Data Entry'!G87</f>
        <v>0</v>
      </c>
      <c r="K42" s="86">
        <f>'2b.  Complex Form Data Entry'!H87</f>
        <v>0</v>
      </c>
      <c r="L42" s="86">
        <f>'2b.  Complex Form Data Entry'!I87</f>
        <v>0</v>
      </c>
      <c r="M42" s="86">
        <f>'2b.  Complex Form Data Entry'!J87</f>
        <v>0</v>
      </c>
      <c r="N42" s="92">
        <f>'2b.  Complex Form Data Entry'!K87</f>
        <v>0</v>
      </c>
      <c r="O42" s="12"/>
    </row>
    <row r="43" spans="1:15" ht="13.8">
      <c r="A43" s="26"/>
      <c r="B43" s="27"/>
      <c r="C43" s="28" t="s">
        <v>12</v>
      </c>
      <c r="D43" s="29"/>
      <c r="E43" s="29"/>
      <c r="F43" s="29"/>
      <c r="G43" s="29"/>
      <c r="H43" s="221"/>
      <c r="I43" s="64">
        <f aca="true" t="shared" si="1" ref="I43:N43">SUM(I36:I42)</f>
        <v>0</v>
      </c>
      <c r="J43" s="64">
        <f t="shared" si="1"/>
        <v>0</v>
      </c>
      <c r="K43" s="64">
        <f t="shared" si="1"/>
        <v>0</v>
      </c>
      <c r="L43" s="64">
        <f t="shared" si="1"/>
        <v>0</v>
      </c>
      <c r="M43" s="64">
        <f t="shared" si="1"/>
        <v>0</v>
      </c>
      <c r="N43" s="65">
        <f t="shared" si="1"/>
        <v>0</v>
      </c>
      <c r="O43" s="12"/>
    </row>
    <row r="44" spans="1:15" ht="3" customHeight="1">
      <c r="A44" s="16"/>
      <c r="B44" s="18"/>
      <c r="C44" s="22"/>
      <c r="D44" s="23"/>
      <c r="E44" s="23"/>
      <c r="F44" s="23"/>
      <c r="G44" s="23"/>
      <c r="H44" s="216"/>
      <c r="I44" s="47"/>
      <c r="J44" s="24"/>
      <c r="K44" s="24"/>
      <c r="L44" s="24"/>
      <c r="M44" s="24"/>
      <c r="N44" s="25"/>
      <c r="O44" s="12"/>
    </row>
    <row r="45" spans="1:15" ht="13.8">
      <c r="A45" s="82" t="str">
        <f>IF('2b.  Complex Form Data Entry'!E90="","   ",'2b.  Complex Form Data Entry'!E90)</f>
        <v xml:space="preserve">   </v>
      </c>
      <c r="B45" s="83"/>
      <c r="C45" s="84"/>
      <c r="D45" s="188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98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88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85" t="str">
        <f>IF('2b.  Complex Form Data Entry'!I90="","   ",'2b.  Complex Form Data Entry'!I90)</f>
        <v xml:space="preserve"> </v>
      </c>
      <c r="H45" s="218"/>
      <c r="I45" s="48"/>
      <c r="J45" s="38"/>
      <c r="K45" s="38"/>
      <c r="L45" s="38"/>
      <c r="M45" s="38"/>
      <c r="N45" s="39"/>
      <c r="O45" s="12"/>
    </row>
    <row r="46" spans="1:15" ht="13.5" customHeight="1">
      <c r="A46" s="19"/>
      <c r="B46" s="50" t="s">
        <v>21</v>
      </c>
      <c r="C46" s="20"/>
      <c r="D46" s="45"/>
      <c r="E46" s="45"/>
      <c r="F46" s="45"/>
      <c r="G46" s="45"/>
      <c r="H46" s="220" t="str">
        <f>IF('2b.  Complex Form Data Entry'!E92="","  ",'2b.  Complex Form Data Entry'!E92)</f>
        <v xml:space="preserve">  </v>
      </c>
      <c r="I46" s="90">
        <f>'2b.  Complex Form Data Entry'!L92</f>
        <v>0</v>
      </c>
      <c r="J46" s="90">
        <f>'2b.  Complex Form Data Entry'!G92</f>
        <v>0</v>
      </c>
      <c r="K46" s="90">
        <f>'2b.  Complex Form Data Entry'!H92</f>
        <v>0</v>
      </c>
      <c r="L46" s="90">
        <f>'2b.  Complex Form Data Entry'!I92</f>
        <v>0</v>
      </c>
      <c r="M46" s="90">
        <f>'2b.  Complex Form Data Entry'!J92</f>
        <v>0</v>
      </c>
      <c r="N46" s="92">
        <f>'2b.  Complex Form Data Entry'!K92</f>
        <v>0</v>
      </c>
      <c r="O46" s="12"/>
    </row>
    <row r="47" spans="1:15" ht="13.5" customHeight="1">
      <c r="A47" s="19"/>
      <c r="B47" s="50" t="s">
        <v>25</v>
      </c>
      <c r="C47" s="20"/>
      <c r="D47" s="45"/>
      <c r="E47" s="45"/>
      <c r="F47" s="45"/>
      <c r="G47" s="45"/>
      <c r="H47" s="220" t="str">
        <f>IF('2b.  Complex Form Data Entry'!E93="","  ",'2b.  Complex Form Data Entry'!E93)</f>
        <v xml:space="preserve">  </v>
      </c>
      <c r="I47" s="90">
        <f>'2b.  Complex Form Data Entry'!L93</f>
        <v>0</v>
      </c>
      <c r="J47" s="90">
        <f>'2b.  Complex Form Data Entry'!G93</f>
        <v>0</v>
      </c>
      <c r="K47" s="90">
        <f>'2b.  Complex Form Data Entry'!H93</f>
        <v>0</v>
      </c>
      <c r="L47" s="90">
        <f>'2b.  Complex Form Data Entry'!I93</f>
        <v>0</v>
      </c>
      <c r="M47" s="90">
        <f>'2b.  Complex Form Data Entry'!J93</f>
        <v>0</v>
      </c>
      <c r="N47" s="92">
        <f>'2b.  Complex Form Data Entry'!K93</f>
        <v>0</v>
      </c>
      <c r="O47" s="12"/>
    </row>
    <row r="48" spans="1:15" ht="13.5" customHeight="1">
      <c r="A48" s="19"/>
      <c r="B48" s="50" t="s">
        <v>53</v>
      </c>
      <c r="C48" s="20"/>
      <c r="D48" s="45"/>
      <c r="E48" s="45"/>
      <c r="F48" s="45"/>
      <c r="G48" s="45"/>
      <c r="H48" s="220" t="str">
        <f>IF('2b.  Complex Form Data Entry'!E94="","  ",'2b.  Complex Form Data Entry'!E94)</f>
        <v xml:space="preserve">  </v>
      </c>
      <c r="I48" s="90">
        <f>'2b.  Complex Form Data Entry'!L94</f>
        <v>0</v>
      </c>
      <c r="J48" s="90">
        <f>'2b.  Complex Form Data Entry'!G94</f>
        <v>0</v>
      </c>
      <c r="K48" s="90">
        <f>'2b.  Complex Form Data Entry'!H94</f>
        <v>0</v>
      </c>
      <c r="L48" s="90">
        <f>'2b.  Complex Form Data Entry'!I94</f>
        <v>0</v>
      </c>
      <c r="M48" s="90">
        <f>'2b.  Complex Form Data Entry'!J94</f>
        <v>0</v>
      </c>
      <c r="N48" s="92">
        <f>'2b.  Complex Form Data Entry'!K94</f>
        <v>0</v>
      </c>
      <c r="O48" s="12"/>
    </row>
    <row r="49" spans="1:15" ht="13.5" customHeight="1">
      <c r="A49" s="19"/>
      <c r="B49" s="372" t="s">
        <v>55</v>
      </c>
      <c r="C49" s="373"/>
      <c r="D49" s="45"/>
      <c r="E49" s="45"/>
      <c r="F49" s="45"/>
      <c r="G49" s="45"/>
      <c r="H49" s="220" t="str">
        <f>IF('2b.  Complex Form Data Entry'!E95="","  ",'2b.  Complex Form Data Entry'!E95)</f>
        <v xml:space="preserve">  </v>
      </c>
      <c r="I49" s="90">
        <f>'2b.  Complex Form Data Entry'!L95</f>
        <v>0</v>
      </c>
      <c r="J49" s="90">
        <f>'2b.  Complex Form Data Entry'!G95</f>
        <v>0</v>
      </c>
      <c r="K49" s="90">
        <f>'2b.  Complex Form Data Entry'!H95</f>
        <v>0</v>
      </c>
      <c r="L49" s="90">
        <f>'2b.  Complex Form Data Entry'!I95</f>
        <v>0</v>
      </c>
      <c r="M49" s="90">
        <f>'2b.  Complex Form Data Entry'!J95</f>
        <v>0</v>
      </c>
      <c r="N49" s="92">
        <f>'2b.  Complex Form Data Entry'!K95</f>
        <v>0</v>
      </c>
      <c r="O49" s="12"/>
    </row>
    <row r="50" spans="1:15" ht="13.5" customHeight="1">
      <c r="A50" s="19"/>
      <c r="B50" s="374" t="s">
        <v>56</v>
      </c>
      <c r="C50" s="375"/>
      <c r="D50" s="45"/>
      <c r="E50" s="45"/>
      <c r="F50" s="45"/>
      <c r="G50" s="45"/>
      <c r="H50" s="220" t="str">
        <f>IF('2b.  Complex Form Data Entry'!E96="","  ",'2b.  Complex Form Data Entry'!E96)</f>
        <v xml:space="preserve">  </v>
      </c>
      <c r="I50" s="90">
        <f>'2b.  Complex Form Data Entry'!L96</f>
        <v>0</v>
      </c>
      <c r="J50" s="90">
        <f>'2b.  Complex Form Data Entry'!G96</f>
        <v>0</v>
      </c>
      <c r="K50" s="90">
        <f>'2b.  Complex Form Data Entry'!H96</f>
        <v>0</v>
      </c>
      <c r="L50" s="90">
        <f>'2b.  Complex Form Data Entry'!I96</f>
        <v>0</v>
      </c>
      <c r="M50" s="90">
        <f>'2b.  Complex Form Data Entry'!J96</f>
        <v>0</v>
      </c>
      <c r="N50" s="92">
        <f>'2b.  Complex Form Data Entry'!K96</f>
        <v>0</v>
      </c>
      <c r="O50" s="12"/>
    </row>
    <row r="51" spans="1:15" ht="13.5" customHeight="1">
      <c r="A51" s="19"/>
      <c r="B51" s="372" t="s">
        <v>57</v>
      </c>
      <c r="C51" s="373"/>
      <c r="D51" s="45"/>
      <c r="E51" s="45"/>
      <c r="F51" s="45"/>
      <c r="G51" s="45"/>
      <c r="H51" s="220" t="str">
        <f>IF('2b.  Complex Form Data Entry'!E97="","  ",'2b.  Complex Form Data Entry'!E97)</f>
        <v xml:space="preserve">  </v>
      </c>
      <c r="I51" s="90">
        <f>'2b.  Complex Form Data Entry'!L97</f>
        <v>0</v>
      </c>
      <c r="J51" s="90">
        <f>'2b.  Complex Form Data Entry'!G97</f>
        <v>0</v>
      </c>
      <c r="K51" s="90">
        <f>'2b.  Complex Form Data Entry'!H97</f>
        <v>0</v>
      </c>
      <c r="L51" s="90">
        <f>'2b.  Complex Form Data Entry'!I97</f>
        <v>0</v>
      </c>
      <c r="M51" s="90">
        <f>'2b.  Complex Form Data Entry'!J97</f>
        <v>0</v>
      </c>
      <c r="N51" s="92">
        <f>'2b.  Complex Form Data Entry'!K97</f>
        <v>0</v>
      </c>
      <c r="O51" s="12"/>
    </row>
    <row r="52" spans="1:15" ht="13.5" customHeight="1">
      <c r="A52" s="19"/>
      <c r="B52" s="376" t="s">
        <v>26</v>
      </c>
      <c r="C52" s="377"/>
      <c r="D52" s="45"/>
      <c r="E52" s="45"/>
      <c r="F52" s="45"/>
      <c r="G52" s="45"/>
      <c r="H52" s="220" t="str">
        <f>IF('2b.  Complex Form Data Entry'!E98="","  ",'2b.  Complex Form Data Entry'!E98)</f>
        <v xml:space="preserve">  </v>
      </c>
      <c r="I52" s="90">
        <f>'2b.  Complex Form Data Entry'!L98</f>
        <v>0</v>
      </c>
      <c r="J52" s="90">
        <f>'2b.  Complex Form Data Entry'!G98</f>
        <v>0</v>
      </c>
      <c r="K52" s="90">
        <f>'2b.  Complex Form Data Entry'!H98</f>
        <v>0</v>
      </c>
      <c r="L52" s="90">
        <f>'2b.  Complex Form Data Entry'!I98</f>
        <v>0</v>
      </c>
      <c r="M52" s="90">
        <f>'2b.  Complex Form Data Entry'!J98</f>
        <v>0</v>
      </c>
      <c r="N52" s="92">
        <f>'2b.  Complex Form Data Entry'!K98</f>
        <v>0</v>
      </c>
      <c r="O52" s="12"/>
    </row>
    <row r="53" spans="1:15" ht="13.8">
      <c r="A53" s="26"/>
      <c r="B53" s="27"/>
      <c r="C53" s="28" t="s">
        <v>12</v>
      </c>
      <c r="D53" s="29"/>
      <c r="E53" s="29"/>
      <c r="F53" s="29"/>
      <c r="G53" s="29"/>
      <c r="H53" s="221"/>
      <c r="I53" s="64">
        <f aca="true" t="shared" si="2" ref="I53:N53">SUM(I46:I52)</f>
        <v>0</v>
      </c>
      <c r="J53" s="64">
        <f t="shared" si="2"/>
        <v>0</v>
      </c>
      <c r="K53" s="64">
        <f t="shared" si="2"/>
        <v>0</v>
      </c>
      <c r="L53" s="64">
        <f t="shared" si="2"/>
        <v>0</v>
      </c>
      <c r="M53" s="64">
        <f t="shared" si="2"/>
        <v>0</v>
      </c>
      <c r="N53" s="65">
        <f t="shared" si="2"/>
        <v>0</v>
      </c>
      <c r="O53" s="12"/>
    </row>
    <row r="54" spans="1:15" ht="3" customHeight="1">
      <c r="A54" s="16"/>
      <c r="B54" s="18"/>
      <c r="C54" s="13"/>
      <c r="D54" s="23"/>
      <c r="E54" s="23"/>
      <c r="F54" s="23"/>
      <c r="G54" s="23"/>
      <c r="H54" s="222"/>
      <c r="I54" s="60"/>
      <c r="J54" s="61"/>
      <c r="K54" s="61"/>
      <c r="L54" s="62"/>
      <c r="M54" s="61"/>
      <c r="N54" s="63"/>
      <c r="O54" s="12"/>
    </row>
    <row r="55" spans="1:15" ht="13.8">
      <c r="A55" s="82" t="str">
        <f>IF('2b.  Complex Form Data Entry'!E101="","   ",'2b.  Complex Form Data Entry'!E101)</f>
        <v xml:space="preserve">   </v>
      </c>
      <c r="B55" s="83"/>
      <c r="C55" s="84"/>
      <c r="D55" s="188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98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88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85" t="str">
        <f>IF('2b.  Complex Form Data Entry'!I101="","   ",'2b.  Complex Form Data Entry'!I101)</f>
        <v xml:space="preserve"> </v>
      </c>
      <c r="H55" s="218"/>
      <c r="I55" s="48"/>
      <c r="J55" s="38"/>
      <c r="K55" s="38"/>
      <c r="L55" s="38"/>
      <c r="M55" s="38"/>
      <c r="N55" s="39"/>
      <c r="O55" s="12"/>
    </row>
    <row r="56" spans="1:15" ht="13.5" customHeight="1">
      <c r="A56" s="19"/>
      <c r="B56" s="50" t="s">
        <v>21</v>
      </c>
      <c r="C56" s="20"/>
      <c r="D56" s="45"/>
      <c r="E56" s="45"/>
      <c r="F56" s="45"/>
      <c r="G56" s="45"/>
      <c r="H56" s="220" t="str">
        <f>IF('2b.  Complex Form Data Entry'!E103="","  ",'2b.  Complex Form Data Entry'!E103)</f>
        <v xml:space="preserve">  </v>
      </c>
      <c r="I56" s="90">
        <f>'2b.  Complex Form Data Entry'!L103</f>
        <v>0</v>
      </c>
      <c r="J56" s="90">
        <f>'2b.  Complex Form Data Entry'!G103</f>
        <v>0</v>
      </c>
      <c r="K56" s="90">
        <f>'2b.  Complex Form Data Entry'!H103</f>
        <v>0</v>
      </c>
      <c r="L56" s="90">
        <f>'2b.  Complex Form Data Entry'!I103</f>
        <v>0</v>
      </c>
      <c r="M56" s="90">
        <f>'2b.  Complex Form Data Entry'!J103</f>
        <v>0</v>
      </c>
      <c r="N56" s="92">
        <f>'2b.  Complex Form Data Entry'!K103</f>
        <v>0</v>
      </c>
      <c r="O56" s="12"/>
    </row>
    <row r="57" spans="1:15" ht="13.5" customHeight="1">
      <c r="A57" s="19"/>
      <c r="B57" s="50" t="s">
        <v>25</v>
      </c>
      <c r="C57" s="20"/>
      <c r="D57" s="45"/>
      <c r="E57" s="45"/>
      <c r="F57" s="45"/>
      <c r="G57" s="45"/>
      <c r="H57" s="220" t="str">
        <f>IF('2b.  Complex Form Data Entry'!E104="","  ",'2b.  Complex Form Data Entry'!E104)</f>
        <v xml:space="preserve">  </v>
      </c>
      <c r="I57" s="90">
        <f>'2b.  Complex Form Data Entry'!L104</f>
        <v>0</v>
      </c>
      <c r="J57" s="90">
        <f>'2b.  Complex Form Data Entry'!G104</f>
        <v>0</v>
      </c>
      <c r="K57" s="90">
        <f>'2b.  Complex Form Data Entry'!H104</f>
        <v>0</v>
      </c>
      <c r="L57" s="90">
        <f>'2b.  Complex Form Data Entry'!I104</f>
        <v>0</v>
      </c>
      <c r="M57" s="90">
        <f>'2b.  Complex Form Data Entry'!J104</f>
        <v>0</v>
      </c>
      <c r="N57" s="92">
        <f>'2b.  Complex Form Data Entry'!K104</f>
        <v>0</v>
      </c>
      <c r="O57" s="12"/>
    </row>
    <row r="58" spans="1:15" ht="13.5" customHeight="1">
      <c r="A58" s="19"/>
      <c r="B58" s="50" t="s">
        <v>53</v>
      </c>
      <c r="C58" s="20"/>
      <c r="D58" s="45"/>
      <c r="E58" s="45"/>
      <c r="F58" s="45"/>
      <c r="G58" s="45"/>
      <c r="H58" s="220" t="str">
        <f>IF('2b.  Complex Form Data Entry'!E105="","  ",'2b.  Complex Form Data Entry'!E105)</f>
        <v xml:space="preserve">  </v>
      </c>
      <c r="I58" s="90">
        <f>'2b.  Complex Form Data Entry'!L105</f>
        <v>0</v>
      </c>
      <c r="J58" s="90">
        <f>'2b.  Complex Form Data Entry'!G105</f>
        <v>0</v>
      </c>
      <c r="K58" s="90">
        <f>'2b.  Complex Form Data Entry'!H105</f>
        <v>0</v>
      </c>
      <c r="L58" s="90">
        <f>'2b.  Complex Form Data Entry'!I105</f>
        <v>0</v>
      </c>
      <c r="M58" s="90">
        <f>'2b.  Complex Form Data Entry'!J105</f>
        <v>0</v>
      </c>
      <c r="N58" s="92">
        <f>'2b.  Complex Form Data Entry'!K105</f>
        <v>0</v>
      </c>
      <c r="O58" s="12"/>
    </row>
    <row r="59" spans="1:15" ht="13.5" customHeight="1">
      <c r="A59" s="19"/>
      <c r="B59" s="372" t="s">
        <v>55</v>
      </c>
      <c r="C59" s="373"/>
      <c r="D59" s="45"/>
      <c r="E59" s="45"/>
      <c r="F59" s="45"/>
      <c r="G59" s="45"/>
      <c r="H59" s="220" t="str">
        <f>IF('2b.  Complex Form Data Entry'!E106="","  ",'2b.  Complex Form Data Entry'!E106)</f>
        <v xml:space="preserve">  </v>
      </c>
      <c r="I59" s="90">
        <f>'2b.  Complex Form Data Entry'!L106</f>
        <v>0</v>
      </c>
      <c r="J59" s="90">
        <f>'2b.  Complex Form Data Entry'!G106</f>
        <v>0</v>
      </c>
      <c r="K59" s="90">
        <f>'2b.  Complex Form Data Entry'!H106</f>
        <v>0</v>
      </c>
      <c r="L59" s="90">
        <f>'2b.  Complex Form Data Entry'!I106</f>
        <v>0</v>
      </c>
      <c r="M59" s="90">
        <f>'2b.  Complex Form Data Entry'!J106</f>
        <v>0</v>
      </c>
      <c r="N59" s="92">
        <f>'2b.  Complex Form Data Entry'!K106</f>
        <v>0</v>
      </c>
      <c r="O59" s="12"/>
    </row>
    <row r="60" spans="1:15" ht="13.5" customHeight="1">
      <c r="A60" s="19"/>
      <c r="B60" s="374" t="s">
        <v>56</v>
      </c>
      <c r="C60" s="375"/>
      <c r="D60" s="45"/>
      <c r="E60" s="45"/>
      <c r="F60" s="45"/>
      <c r="G60" s="45"/>
      <c r="H60" s="220" t="str">
        <f>IF('2b.  Complex Form Data Entry'!E107="","  ",'2b.  Complex Form Data Entry'!E107)</f>
        <v xml:space="preserve">  </v>
      </c>
      <c r="I60" s="90">
        <f>'2b.  Complex Form Data Entry'!L107</f>
        <v>0</v>
      </c>
      <c r="J60" s="90">
        <f>'2b.  Complex Form Data Entry'!G107</f>
        <v>0</v>
      </c>
      <c r="K60" s="90">
        <f>'2b.  Complex Form Data Entry'!H107</f>
        <v>0</v>
      </c>
      <c r="L60" s="90">
        <f>'2b.  Complex Form Data Entry'!I107</f>
        <v>0</v>
      </c>
      <c r="M60" s="90">
        <f>'2b.  Complex Form Data Entry'!J107</f>
        <v>0</v>
      </c>
      <c r="N60" s="92">
        <f>'2b.  Complex Form Data Entry'!K107</f>
        <v>0</v>
      </c>
      <c r="O60" s="12"/>
    </row>
    <row r="61" spans="1:15" ht="13.5" customHeight="1">
      <c r="A61" s="19"/>
      <c r="B61" s="372" t="s">
        <v>57</v>
      </c>
      <c r="C61" s="373"/>
      <c r="D61" s="45"/>
      <c r="E61" s="45"/>
      <c r="F61" s="45"/>
      <c r="G61" s="45"/>
      <c r="H61" s="220" t="str">
        <f>IF('2b.  Complex Form Data Entry'!E108="","  ",'2b.  Complex Form Data Entry'!E108)</f>
        <v xml:space="preserve">  </v>
      </c>
      <c r="I61" s="90">
        <f>'2b.  Complex Form Data Entry'!L108</f>
        <v>0</v>
      </c>
      <c r="J61" s="90">
        <f>'2b.  Complex Form Data Entry'!G108</f>
        <v>0</v>
      </c>
      <c r="K61" s="90">
        <f>'2b.  Complex Form Data Entry'!H108</f>
        <v>0</v>
      </c>
      <c r="L61" s="90">
        <f>'2b.  Complex Form Data Entry'!I108</f>
        <v>0</v>
      </c>
      <c r="M61" s="90">
        <f>'2b.  Complex Form Data Entry'!J108</f>
        <v>0</v>
      </c>
      <c r="N61" s="92">
        <f>'2b.  Complex Form Data Entry'!K108</f>
        <v>0</v>
      </c>
      <c r="O61" s="12"/>
    </row>
    <row r="62" spans="1:15" ht="13.5" customHeight="1">
      <c r="A62" s="19"/>
      <c r="B62" s="376" t="s">
        <v>26</v>
      </c>
      <c r="C62" s="377"/>
      <c r="D62" s="45"/>
      <c r="E62" s="45"/>
      <c r="F62" s="45"/>
      <c r="G62" s="45"/>
      <c r="H62" s="220" t="str">
        <f>IF('2b.  Complex Form Data Entry'!E109="","  ",'2b.  Complex Form Data Entry'!E109)</f>
        <v xml:space="preserve">  </v>
      </c>
      <c r="I62" s="90">
        <f>'2b.  Complex Form Data Entry'!L109</f>
        <v>0</v>
      </c>
      <c r="J62" s="90">
        <f>'2b.  Complex Form Data Entry'!G109</f>
        <v>0</v>
      </c>
      <c r="K62" s="90">
        <f>'2b.  Complex Form Data Entry'!H109</f>
        <v>0</v>
      </c>
      <c r="L62" s="90">
        <f>'2b.  Complex Form Data Entry'!I109</f>
        <v>0</v>
      </c>
      <c r="M62" s="90">
        <f>'2b.  Complex Form Data Entry'!J109</f>
        <v>0</v>
      </c>
      <c r="N62" s="92">
        <f>'2b.  Complex Form Data Entry'!K109</f>
        <v>0</v>
      </c>
      <c r="O62" s="12"/>
    </row>
    <row r="63" spans="1:15" ht="13.8">
      <c r="A63" s="26"/>
      <c r="B63" s="27"/>
      <c r="C63" s="28" t="s">
        <v>12</v>
      </c>
      <c r="D63" s="29"/>
      <c r="E63" s="29"/>
      <c r="F63" s="29"/>
      <c r="G63" s="29"/>
      <c r="H63" s="221"/>
      <c r="I63" s="64">
        <f aca="true" t="shared" si="3" ref="I63:N63">SUM(I56:I62)</f>
        <v>0</v>
      </c>
      <c r="J63" s="64">
        <f t="shared" si="3"/>
        <v>0</v>
      </c>
      <c r="K63" s="64">
        <f t="shared" si="3"/>
        <v>0</v>
      </c>
      <c r="L63" s="64">
        <f t="shared" si="3"/>
        <v>0</v>
      </c>
      <c r="M63" s="64">
        <f t="shared" si="3"/>
        <v>0</v>
      </c>
      <c r="N63" s="65">
        <f t="shared" si="3"/>
        <v>0</v>
      </c>
      <c r="O63" s="12"/>
    </row>
    <row r="64" spans="1:15" ht="3" customHeight="1">
      <c r="A64" s="58"/>
      <c r="B64" s="59"/>
      <c r="C64" s="2"/>
      <c r="D64" s="23"/>
      <c r="E64" s="23"/>
      <c r="F64" s="23"/>
      <c r="G64" s="23"/>
      <c r="H64" s="222"/>
      <c r="I64" s="60"/>
      <c r="J64" s="61"/>
      <c r="K64" s="61"/>
      <c r="L64" s="62"/>
      <c r="M64" s="61"/>
      <c r="N64" s="63"/>
      <c r="O64" s="12"/>
    </row>
    <row r="65" spans="1:15" ht="13.8">
      <c r="A65" s="87" t="str">
        <f>IF('2b.  Complex Form Data Entry'!E112="","   ",'2b.  Complex Form Data Entry'!E112)</f>
        <v xml:space="preserve">   </v>
      </c>
      <c r="B65" s="88"/>
      <c r="C65" s="89"/>
      <c r="D65" s="188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98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88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85" t="str">
        <f>IF('2b.  Complex Form Data Entry'!I112="","   ",'2b.  Complex Form Data Entry'!I112)</f>
        <v xml:space="preserve"> </v>
      </c>
      <c r="H65" s="218"/>
      <c r="I65" s="48"/>
      <c r="J65" s="38"/>
      <c r="K65" s="38"/>
      <c r="L65" s="38"/>
      <c r="M65" s="38"/>
      <c r="N65" s="39"/>
      <c r="O65" s="12"/>
    </row>
    <row r="66" spans="1:15" ht="13.5" customHeight="1">
      <c r="A66" s="19"/>
      <c r="B66" s="50" t="s">
        <v>21</v>
      </c>
      <c r="C66" s="20"/>
      <c r="D66" s="45"/>
      <c r="E66" s="45"/>
      <c r="F66" s="45"/>
      <c r="G66" s="45"/>
      <c r="H66" s="220" t="str">
        <f>IF('2b.  Complex Form Data Entry'!E114="","  ",'2b.  Complex Form Data Entry'!E114)</f>
        <v xml:space="preserve">  </v>
      </c>
      <c r="I66" s="90">
        <f>'2b.  Complex Form Data Entry'!L114</f>
        <v>0</v>
      </c>
      <c r="J66" s="90">
        <f>'2b.  Complex Form Data Entry'!G114</f>
        <v>0</v>
      </c>
      <c r="K66" s="90">
        <f>'2b.  Complex Form Data Entry'!H114</f>
        <v>0</v>
      </c>
      <c r="L66" s="90">
        <f>'2b.  Complex Form Data Entry'!I114</f>
        <v>0</v>
      </c>
      <c r="M66" s="90">
        <f>'2b.  Complex Form Data Entry'!J114</f>
        <v>0</v>
      </c>
      <c r="N66" s="92">
        <f>'2b.  Complex Form Data Entry'!K114</f>
        <v>0</v>
      </c>
      <c r="O66" s="12"/>
    </row>
    <row r="67" spans="1:15" ht="13.5" customHeight="1">
      <c r="A67" s="19"/>
      <c r="B67" s="50" t="s">
        <v>25</v>
      </c>
      <c r="C67" s="20"/>
      <c r="D67" s="45"/>
      <c r="E67" s="45"/>
      <c r="F67" s="45"/>
      <c r="G67" s="45"/>
      <c r="H67" s="220" t="str">
        <f>IF('2b.  Complex Form Data Entry'!E115="","  ",'2b.  Complex Form Data Entry'!E115)</f>
        <v xml:space="preserve">  </v>
      </c>
      <c r="I67" s="90">
        <f>'2b.  Complex Form Data Entry'!L115</f>
        <v>0</v>
      </c>
      <c r="J67" s="90">
        <f>'2b.  Complex Form Data Entry'!G115</f>
        <v>0</v>
      </c>
      <c r="K67" s="90">
        <f>'2b.  Complex Form Data Entry'!H115</f>
        <v>0</v>
      </c>
      <c r="L67" s="90">
        <f>'2b.  Complex Form Data Entry'!I115</f>
        <v>0</v>
      </c>
      <c r="M67" s="90">
        <f>'2b.  Complex Form Data Entry'!J115</f>
        <v>0</v>
      </c>
      <c r="N67" s="92">
        <f>'2b.  Complex Form Data Entry'!K115</f>
        <v>0</v>
      </c>
      <c r="O67" s="12"/>
    </row>
    <row r="68" spans="1:15" ht="13.5" customHeight="1">
      <c r="A68" s="19"/>
      <c r="B68" s="50" t="s">
        <v>53</v>
      </c>
      <c r="C68" s="20"/>
      <c r="D68" s="45"/>
      <c r="E68" s="45"/>
      <c r="F68" s="45"/>
      <c r="G68" s="45"/>
      <c r="H68" s="220" t="str">
        <f>IF('2b.  Complex Form Data Entry'!E116="","  ",'2b.  Complex Form Data Entry'!E116)</f>
        <v xml:space="preserve">  </v>
      </c>
      <c r="I68" s="90">
        <f>'2b.  Complex Form Data Entry'!L116</f>
        <v>0</v>
      </c>
      <c r="J68" s="90">
        <f>'2b.  Complex Form Data Entry'!G116</f>
        <v>0</v>
      </c>
      <c r="K68" s="90">
        <f>'2b.  Complex Form Data Entry'!H116</f>
        <v>0</v>
      </c>
      <c r="L68" s="90">
        <f>'2b.  Complex Form Data Entry'!I116</f>
        <v>0</v>
      </c>
      <c r="M68" s="90">
        <f>'2b.  Complex Form Data Entry'!J116</f>
        <v>0</v>
      </c>
      <c r="N68" s="92">
        <f>'2b.  Complex Form Data Entry'!K116</f>
        <v>0</v>
      </c>
      <c r="O68" s="12"/>
    </row>
    <row r="69" spans="1:15" ht="13.5" customHeight="1">
      <c r="A69" s="19"/>
      <c r="B69" s="372" t="s">
        <v>55</v>
      </c>
      <c r="C69" s="373"/>
      <c r="D69" s="45"/>
      <c r="E69" s="45"/>
      <c r="F69" s="45"/>
      <c r="G69" s="45"/>
      <c r="H69" s="220" t="str">
        <f>IF('2b.  Complex Form Data Entry'!E117="","  ",'2b.  Complex Form Data Entry'!E117)</f>
        <v xml:space="preserve">  </v>
      </c>
      <c r="I69" s="90">
        <f>'2b.  Complex Form Data Entry'!L117</f>
        <v>0</v>
      </c>
      <c r="J69" s="90">
        <f>'2b.  Complex Form Data Entry'!G117</f>
        <v>0</v>
      </c>
      <c r="K69" s="90">
        <f>'2b.  Complex Form Data Entry'!H117</f>
        <v>0</v>
      </c>
      <c r="L69" s="90">
        <f>'2b.  Complex Form Data Entry'!I117</f>
        <v>0</v>
      </c>
      <c r="M69" s="90">
        <f>'2b.  Complex Form Data Entry'!J117</f>
        <v>0</v>
      </c>
      <c r="N69" s="92">
        <f>'2b.  Complex Form Data Entry'!K117</f>
        <v>0</v>
      </c>
      <c r="O69" s="12"/>
    </row>
    <row r="70" spans="1:15" ht="13.5" customHeight="1">
      <c r="A70" s="19"/>
      <c r="B70" s="374" t="s">
        <v>56</v>
      </c>
      <c r="C70" s="375"/>
      <c r="D70" s="45"/>
      <c r="E70" s="45"/>
      <c r="F70" s="45"/>
      <c r="G70" s="45"/>
      <c r="H70" s="220" t="str">
        <f>IF('2b.  Complex Form Data Entry'!E118="","  ",'2b.  Complex Form Data Entry'!E118)</f>
        <v xml:space="preserve">  </v>
      </c>
      <c r="I70" s="90">
        <f>'2b.  Complex Form Data Entry'!L118</f>
        <v>0</v>
      </c>
      <c r="J70" s="90">
        <f>'2b.  Complex Form Data Entry'!G118</f>
        <v>0</v>
      </c>
      <c r="K70" s="90">
        <f>'2b.  Complex Form Data Entry'!H118</f>
        <v>0</v>
      </c>
      <c r="L70" s="90">
        <f>'2b.  Complex Form Data Entry'!I118</f>
        <v>0</v>
      </c>
      <c r="M70" s="90">
        <f>'2b.  Complex Form Data Entry'!J118</f>
        <v>0</v>
      </c>
      <c r="N70" s="92">
        <f>'2b.  Complex Form Data Entry'!K118</f>
        <v>0</v>
      </c>
      <c r="O70" s="12"/>
    </row>
    <row r="71" spans="1:15" ht="13.5" customHeight="1">
      <c r="A71" s="19"/>
      <c r="B71" s="372" t="s">
        <v>57</v>
      </c>
      <c r="C71" s="373"/>
      <c r="D71" s="45"/>
      <c r="E71" s="45"/>
      <c r="F71" s="45"/>
      <c r="G71" s="45"/>
      <c r="H71" s="220" t="str">
        <f>IF('2b.  Complex Form Data Entry'!E119="","  ",'2b.  Complex Form Data Entry'!E119)</f>
        <v xml:space="preserve">  </v>
      </c>
      <c r="I71" s="90">
        <f>'2b.  Complex Form Data Entry'!L119</f>
        <v>0</v>
      </c>
      <c r="J71" s="90">
        <f>'2b.  Complex Form Data Entry'!G119</f>
        <v>0</v>
      </c>
      <c r="K71" s="90">
        <f>'2b.  Complex Form Data Entry'!H119</f>
        <v>0</v>
      </c>
      <c r="L71" s="90">
        <f>'2b.  Complex Form Data Entry'!I119</f>
        <v>0</v>
      </c>
      <c r="M71" s="90">
        <f>'2b.  Complex Form Data Entry'!J119</f>
        <v>0</v>
      </c>
      <c r="N71" s="92">
        <f>'2b.  Complex Form Data Entry'!K119</f>
        <v>0</v>
      </c>
      <c r="O71" s="12"/>
    </row>
    <row r="72" spans="1:15" ht="13.5" customHeight="1">
      <c r="A72" s="19"/>
      <c r="B72" s="376" t="s">
        <v>26</v>
      </c>
      <c r="C72" s="377"/>
      <c r="D72" s="45"/>
      <c r="E72" s="45"/>
      <c r="F72" s="45"/>
      <c r="G72" s="45"/>
      <c r="H72" s="220" t="str">
        <f>IF('2b.  Complex Form Data Entry'!E120="","  ",'2b.  Complex Form Data Entry'!E120)</f>
        <v xml:space="preserve">  </v>
      </c>
      <c r="I72" s="90">
        <f>'2b.  Complex Form Data Entry'!L120</f>
        <v>0</v>
      </c>
      <c r="J72" s="90">
        <f>'2b.  Complex Form Data Entry'!G120</f>
        <v>0</v>
      </c>
      <c r="K72" s="90">
        <f>'2b.  Complex Form Data Entry'!H120</f>
        <v>0</v>
      </c>
      <c r="L72" s="90">
        <f>'2b.  Complex Form Data Entry'!I120</f>
        <v>0</v>
      </c>
      <c r="M72" s="90">
        <f>'2b.  Complex Form Data Entry'!J120</f>
        <v>0</v>
      </c>
      <c r="N72" s="92">
        <f>'2b.  Complex Form Data Entry'!K120</f>
        <v>0</v>
      </c>
      <c r="O72" s="12"/>
    </row>
    <row r="73" spans="1:15" ht="13.8">
      <c r="A73" s="26"/>
      <c r="B73" s="27"/>
      <c r="C73" s="28" t="s">
        <v>12</v>
      </c>
      <c r="D73" s="29"/>
      <c r="E73" s="29"/>
      <c r="F73" s="29"/>
      <c r="G73" s="29"/>
      <c r="H73" s="221"/>
      <c r="I73" s="64">
        <f aca="true" t="shared" si="4" ref="I73:N73">SUM(I66:I72)</f>
        <v>0</v>
      </c>
      <c r="J73" s="64">
        <f t="shared" si="4"/>
        <v>0</v>
      </c>
      <c r="K73" s="64">
        <f t="shared" si="4"/>
        <v>0</v>
      </c>
      <c r="L73" s="64">
        <f t="shared" si="4"/>
        <v>0</v>
      </c>
      <c r="M73" s="64">
        <f t="shared" si="4"/>
        <v>0</v>
      </c>
      <c r="N73" s="65">
        <f t="shared" si="4"/>
        <v>0</v>
      </c>
      <c r="O73" s="12"/>
    </row>
    <row r="74" spans="1:15" ht="3" customHeight="1">
      <c r="A74" s="58"/>
      <c r="B74" s="59"/>
      <c r="C74" s="2"/>
      <c r="D74" s="23"/>
      <c r="E74" s="23"/>
      <c r="F74" s="23"/>
      <c r="G74" s="23"/>
      <c r="H74" s="222"/>
      <c r="I74" s="60"/>
      <c r="J74" s="61"/>
      <c r="K74" s="61"/>
      <c r="L74" s="62"/>
      <c r="M74" s="61"/>
      <c r="N74" s="63"/>
      <c r="O74" s="12"/>
    </row>
    <row r="75" spans="1:15" ht="13.8">
      <c r="A75" s="87" t="str">
        <f>IF('2b.  Complex Form Data Entry'!E123="","   ",'2b.  Complex Form Data Entry'!E123)</f>
        <v xml:space="preserve">   </v>
      </c>
      <c r="B75" s="88"/>
      <c r="C75" s="89"/>
      <c r="D75" s="188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98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88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85" t="str">
        <f>IF('2b.  Complex Form Data Entry'!I123="","   ",'2b.  Complex Form Data Entry'!I123)</f>
        <v xml:space="preserve"> </v>
      </c>
      <c r="H75" s="218"/>
      <c r="I75" s="48"/>
      <c r="J75" s="38"/>
      <c r="K75" s="38"/>
      <c r="L75" s="38"/>
      <c r="M75" s="38"/>
      <c r="N75" s="39"/>
      <c r="O75" s="12"/>
    </row>
    <row r="76" spans="1:15" ht="13.8">
      <c r="A76" s="19"/>
      <c r="B76" s="50" t="s">
        <v>21</v>
      </c>
      <c r="C76" s="20"/>
      <c r="D76" s="45"/>
      <c r="E76" s="45"/>
      <c r="F76" s="45"/>
      <c r="G76" s="45"/>
      <c r="H76" s="220" t="str">
        <f>IF('2b.  Complex Form Data Entry'!E125="","  ",'2b.  Complex Form Data Entry'!E125)</f>
        <v xml:space="preserve">  </v>
      </c>
      <c r="I76" s="90">
        <f>'2b.  Complex Form Data Entry'!L125</f>
        <v>0</v>
      </c>
      <c r="J76" s="90">
        <f>'2b.  Complex Form Data Entry'!G125</f>
        <v>0</v>
      </c>
      <c r="K76" s="90">
        <f>'2b.  Complex Form Data Entry'!H125</f>
        <v>0</v>
      </c>
      <c r="L76" s="90">
        <f>'2b.  Complex Form Data Entry'!I125</f>
        <v>0</v>
      </c>
      <c r="M76" s="90">
        <f>'2b.  Complex Form Data Entry'!J125</f>
        <v>0</v>
      </c>
      <c r="N76" s="115">
        <f>'2b.  Complex Form Data Entry'!K125</f>
        <v>0</v>
      </c>
      <c r="O76" s="12"/>
    </row>
    <row r="77" spans="1:15" ht="13.8">
      <c r="A77" s="19"/>
      <c r="B77" s="50" t="s">
        <v>25</v>
      </c>
      <c r="C77" s="20"/>
      <c r="D77" s="45"/>
      <c r="E77" s="45"/>
      <c r="F77" s="45"/>
      <c r="G77" s="45"/>
      <c r="H77" s="220" t="str">
        <f>IF('2b.  Complex Form Data Entry'!E126="","  ",'2b.  Complex Form Data Entry'!E126)</f>
        <v xml:space="preserve">  </v>
      </c>
      <c r="I77" s="90">
        <f>'2b.  Complex Form Data Entry'!L126</f>
        <v>0</v>
      </c>
      <c r="J77" s="90">
        <f>'2b.  Complex Form Data Entry'!G126</f>
        <v>0</v>
      </c>
      <c r="K77" s="90">
        <f>'2b.  Complex Form Data Entry'!H126</f>
        <v>0</v>
      </c>
      <c r="L77" s="90">
        <f>'2b.  Complex Form Data Entry'!I126</f>
        <v>0</v>
      </c>
      <c r="M77" s="90">
        <f>'2b.  Complex Form Data Entry'!J126</f>
        <v>0</v>
      </c>
      <c r="N77" s="115">
        <f>'2b.  Complex Form Data Entry'!K126</f>
        <v>0</v>
      </c>
      <c r="O77" s="12"/>
    </row>
    <row r="78" spans="1:15" ht="13.8">
      <c r="A78" s="19"/>
      <c r="B78" s="50" t="s">
        <v>53</v>
      </c>
      <c r="C78" s="20"/>
      <c r="D78" s="45"/>
      <c r="E78" s="45"/>
      <c r="F78" s="45"/>
      <c r="G78" s="45"/>
      <c r="H78" s="220" t="str">
        <f>IF('2b.  Complex Form Data Entry'!E127="","  ",'2b.  Complex Form Data Entry'!E127)</f>
        <v xml:space="preserve">  </v>
      </c>
      <c r="I78" s="90">
        <f>'2b.  Complex Form Data Entry'!L127</f>
        <v>0</v>
      </c>
      <c r="J78" s="90">
        <f>'2b.  Complex Form Data Entry'!G127</f>
        <v>0</v>
      </c>
      <c r="K78" s="90">
        <f>'2b.  Complex Form Data Entry'!H127</f>
        <v>0</v>
      </c>
      <c r="L78" s="90">
        <f>'2b.  Complex Form Data Entry'!I127</f>
        <v>0</v>
      </c>
      <c r="M78" s="90">
        <f>'2b.  Complex Form Data Entry'!J127</f>
        <v>0</v>
      </c>
      <c r="N78" s="115">
        <f>'2b.  Complex Form Data Entry'!K127</f>
        <v>0</v>
      </c>
      <c r="O78" s="12"/>
    </row>
    <row r="79" spans="1:15" ht="13.8">
      <c r="A79" s="19"/>
      <c r="B79" s="372" t="s">
        <v>55</v>
      </c>
      <c r="C79" s="373"/>
      <c r="D79" s="45"/>
      <c r="E79" s="45"/>
      <c r="F79" s="45"/>
      <c r="G79" s="45"/>
      <c r="H79" s="220" t="str">
        <f>IF('2b.  Complex Form Data Entry'!E128="","  ",'2b.  Complex Form Data Entry'!E128)</f>
        <v xml:space="preserve">  </v>
      </c>
      <c r="I79" s="90">
        <f>'2b.  Complex Form Data Entry'!L128</f>
        <v>0</v>
      </c>
      <c r="J79" s="90">
        <f>'2b.  Complex Form Data Entry'!G128</f>
        <v>0</v>
      </c>
      <c r="K79" s="90">
        <f>'2b.  Complex Form Data Entry'!H128</f>
        <v>0</v>
      </c>
      <c r="L79" s="90">
        <f>'2b.  Complex Form Data Entry'!I128</f>
        <v>0</v>
      </c>
      <c r="M79" s="90">
        <f>'2b.  Complex Form Data Entry'!J128</f>
        <v>0</v>
      </c>
      <c r="N79" s="115">
        <f>'2b.  Complex Form Data Entry'!K128</f>
        <v>0</v>
      </c>
      <c r="O79" s="12"/>
    </row>
    <row r="80" spans="1:15" ht="13.8">
      <c r="A80" s="19"/>
      <c r="B80" s="374" t="s">
        <v>56</v>
      </c>
      <c r="C80" s="375"/>
      <c r="D80" s="45"/>
      <c r="E80" s="45"/>
      <c r="F80" s="45"/>
      <c r="G80" s="45"/>
      <c r="H80" s="220" t="str">
        <f>IF('2b.  Complex Form Data Entry'!E129="","  ",'2b.  Complex Form Data Entry'!E129)</f>
        <v xml:space="preserve">  </v>
      </c>
      <c r="I80" s="90">
        <f>'2b.  Complex Form Data Entry'!L129</f>
        <v>0</v>
      </c>
      <c r="J80" s="90">
        <f>'2b.  Complex Form Data Entry'!G129</f>
        <v>0</v>
      </c>
      <c r="K80" s="90">
        <f>'2b.  Complex Form Data Entry'!H129</f>
        <v>0</v>
      </c>
      <c r="L80" s="90">
        <f>'2b.  Complex Form Data Entry'!I129</f>
        <v>0</v>
      </c>
      <c r="M80" s="90">
        <f>'2b.  Complex Form Data Entry'!J129</f>
        <v>0</v>
      </c>
      <c r="N80" s="115">
        <f>'2b.  Complex Form Data Entry'!K129</f>
        <v>0</v>
      </c>
      <c r="O80" s="12"/>
    </row>
    <row r="81" spans="1:15" ht="13.8">
      <c r="A81" s="19"/>
      <c r="B81" s="372" t="s">
        <v>57</v>
      </c>
      <c r="C81" s="373"/>
      <c r="D81" s="45"/>
      <c r="E81" s="45"/>
      <c r="F81" s="45"/>
      <c r="G81" s="45"/>
      <c r="H81" s="220" t="str">
        <f>IF('2b.  Complex Form Data Entry'!E130="","  ",'2b.  Complex Form Data Entry'!E130)</f>
        <v xml:space="preserve">  </v>
      </c>
      <c r="I81" s="90">
        <f>'2b.  Complex Form Data Entry'!L130</f>
        <v>0</v>
      </c>
      <c r="J81" s="90">
        <f>'2b.  Complex Form Data Entry'!G130</f>
        <v>0</v>
      </c>
      <c r="K81" s="90">
        <f>'2b.  Complex Form Data Entry'!H130</f>
        <v>0</v>
      </c>
      <c r="L81" s="90">
        <f>'2b.  Complex Form Data Entry'!I130</f>
        <v>0</v>
      </c>
      <c r="M81" s="90">
        <f>'2b.  Complex Form Data Entry'!J130</f>
        <v>0</v>
      </c>
      <c r="N81" s="115">
        <f>'2b.  Complex Form Data Entry'!K130</f>
        <v>0</v>
      </c>
      <c r="O81" s="12"/>
    </row>
    <row r="82" spans="1:15" ht="13.8">
      <c r="A82" s="19"/>
      <c r="B82" s="376" t="s">
        <v>26</v>
      </c>
      <c r="C82" s="377"/>
      <c r="D82" s="45"/>
      <c r="E82" s="45"/>
      <c r="F82" s="45"/>
      <c r="G82" s="45"/>
      <c r="H82" s="220" t="str">
        <f>IF('2b.  Complex Form Data Entry'!E131="","  ",'2b.  Complex Form Data Entry'!E131)</f>
        <v xml:space="preserve">  </v>
      </c>
      <c r="I82" s="90">
        <f>'2b.  Complex Form Data Entry'!L131</f>
        <v>0</v>
      </c>
      <c r="J82" s="90">
        <f>'2b.  Complex Form Data Entry'!G131</f>
        <v>0</v>
      </c>
      <c r="K82" s="90">
        <f>'2b.  Complex Form Data Entry'!H131</f>
        <v>0</v>
      </c>
      <c r="L82" s="90">
        <f>'2b.  Complex Form Data Entry'!I131</f>
        <v>0</v>
      </c>
      <c r="M82" s="90">
        <f>'2b.  Complex Form Data Entry'!J131</f>
        <v>0</v>
      </c>
      <c r="N82" s="115">
        <f>'2b.  Complex Form Data Entry'!K131</f>
        <v>0</v>
      </c>
      <c r="O82" s="12"/>
    </row>
    <row r="83" spans="1:15" ht="13.8">
      <c r="A83" s="26"/>
      <c r="B83" s="27"/>
      <c r="C83" s="28" t="s">
        <v>12</v>
      </c>
      <c r="D83" s="29"/>
      <c r="E83" s="29"/>
      <c r="F83" s="29"/>
      <c r="G83" s="29"/>
      <c r="H83" s="221"/>
      <c r="I83" s="64">
        <f aca="true" t="shared" si="5" ref="I83:N83">SUM(I76:I82)</f>
        <v>0</v>
      </c>
      <c r="J83" s="64">
        <f t="shared" si="5"/>
        <v>0</v>
      </c>
      <c r="K83" s="64">
        <f t="shared" si="5"/>
        <v>0</v>
      </c>
      <c r="L83" s="64">
        <f t="shared" si="5"/>
        <v>0</v>
      </c>
      <c r="M83" s="64">
        <f t="shared" si="5"/>
        <v>0</v>
      </c>
      <c r="N83" s="65">
        <f t="shared" si="5"/>
        <v>0</v>
      </c>
      <c r="O83" s="12"/>
    </row>
    <row r="84" spans="1:15" ht="3" customHeight="1">
      <c r="A84" s="58"/>
      <c r="B84" s="59"/>
      <c r="C84" s="2"/>
      <c r="D84" s="23"/>
      <c r="E84" s="23"/>
      <c r="F84" s="23"/>
      <c r="G84" s="23"/>
      <c r="H84" s="222"/>
      <c r="I84" s="60"/>
      <c r="J84" s="61"/>
      <c r="K84" s="61"/>
      <c r="L84" s="62"/>
      <c r="M84" s="61"/>
      <c r="N84" s="63"/>
      <c r="O84" s="12"/>
    </row>
    <row r="85" spans="1:15" ht="13.8">
      <c r="A85" s="87" t="str">
        <f>IF('2b.  Complex Form Data Entry'!E134="","   ",'2b.  Complex Form Data Entry'!E134)</f>
        <v xml:space="preserve">   </v>
      </c>
      <c r="B85" s="88"/>
      <c r="C85" s="89"/>
      <c r="D85" s="188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98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88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85" t="str">
        <f>IF('2b.  Complex Form Data Entry'!I134="","   ",'2b.  Complex Form Data Entry'!I134)</f>
        <v xml:space="preserve"> </v>
      </c>
      <c r="H85" s="218"/>
      <c r="I85" s="48"/>
      <c r="J85" s="38"/>
      <c r="K85" s="38"/>
      <c r="L85" s="38"/>
      <c r="M85" s="38"/>
      <c r="N85" s="39"/>
      <c r="O85" s="12"/>
    </row>
    <row r="86" spans="1:15" ht="13.8">
      <c r="A86" s="19"/>
      <c r="B86" s="50" t="s">
        <v>21</v>
      </c>
      <c r="C86" s="20"/>
      <c r="D86" s="45"/>
      <c r="E86" s="45"/>
      <c r="F86" s="45"/>
      <c r="G86" s="45"/>
      <c r="H86" s="220" t="str">
        <f>IF('2b.  Complex Form Data Entry'!E136="","  ",'2b.  Complex Form Data Entry'!E136)</f>
        <v xml:space="preserve">  </v>
      </c>
      <c r="I86" s="90">
        <f>'2b.  Complex Form Data Entry'!L136</f>
        <v>0</v>
      </c>
      <c r="J86" s="90">
        <f>'2b.  Complex Form Data Entry'!G136</f>
        <v>0</v>
      </c>
      <c r="K86" s="90">
        <f>'2b.  Complex Form Data Entry'!H136</f>
        <v>0</v>
      </c>
      <c r="L86" s="90">
        <f>'2b.  Complex Form Data Entry'!I136</f>
        <v>0</v>
      </c>
      <c r="M86" s="90">
        <f>'2b.  Complex Form Data Entry'!J136</f>
        <v>0</v>
      </c>
      <c r="N86" s="115">
        <f>'2b.  Complex Form Data Entry'!K136</f>
        <v>0</v>
      </c>
      <c r="O86" s="12"/>
    </row>
    <row r="87" spans="1:15" ht="13.8">
      <c r="A87" s="19"/>
      <c r="B87" s="50" t="s">
        <v>25</v>
      </c>
      <c r="C87" s="20"/>
      <c r="D87" s="45"/>
      <c r="E87" s="45"/>
      <c r="F87" s="45"/>
      <c r="G87" s="45"/>
      <c r="H87" s="220" t="str">
        <f>IF('2b.  Complex Form Data Entry'!E137="","  ",'2b.  Complex Form Data Entry'!E137)</f>
        <v xml:space="preserve">  </v>
      </c>
      <c r="I87" s="90">
        <f>'2b.  Complex Form Data Entry'!L137</f>
        <v>0</v>
      </c>
      <c r="J87" s="90">
        <f>'2b.  Complex Form Data Entry'!G137</f>
        <v>0</v>
      </c>
      <c r="K87" s="90">
        <f>'2b.  Complex Form Data Entry'!H137</f>
        <v>0</v>
      </c>
      <c r="L87" s="90">
        <f>'2b.  Complex Form Data Entry'!I137</f>
        <v>0</v>
      </c>
      <c r="M87" s="90">
        <f>'2b.  Complex Form Data Entry'!J137</f>
        <v>0</v>
      </c>
      <c r="N87" s="115">
        <f>'2b.  Complex Form Data Entry'!K137</f>
        <v>0</v>
      </c>
      <c r="O87" s="12"/>
    </row>
    <row r="88" spans="1:15" ht="13.8">
      <c r="A88" s="19"/>
      <c r="B88" s="50" t="s">
        <v>53</v>
      </c>
      <c r="C88" s="20"/>
      <c r="D88" s="45"/>
      <c r="E88" s="45"/>
      <c r="F88" s="45"/>
      <c r="G88" s="45"/>
      <c r="H88" s="220" t="str">
        <f>IF('2b.  Complex Form Data Entry'!E138="","  ",'2b.  Complex Form Data Entry'!E138)</f>
        <v xml:space="preserve">  </v>
      </c>
      <c r="I88" s="90">
        <f>'2b.  Complex Form Data Entry'!L138</f>
        <v>0</v>
      </c>
      <c r="J88" s="90">
        <f>'2b.  Complex Form Data Entry'!G138</f>
        <v>0</v>
      </c>
      <c r="K88" s="90">
        <f>'2b.  Complex Form Data Entry'!H138</f>
        <v>0</v>
      </c>
      <c r="L88" s="90">
        <f>'2b.  Complex Form Data Entry'!I138</f>
        <v>0</v>
      </c>
      <c r="M88" s="90">
        <f>'2b.  Complex Form Data Entry'!J138</f>
        <v>0</v>
      </c>
      <c r="N88" s="115">
        <f>'2b.  Complex Form Data Entry'!K138</f>
        <v>0</v>
      </c>
      <c r="O88" s="12"/>
    </row>
    <row r="89" spans="1:15" ht="13.8">
      <c r="A89" s="19"/>
      <c r="B89" s="372" t="s">
        <v>55</v>
      </c>
      <c r="C89" s="373"/>
      <c r="D89" s="45"/>
      <c r="E89" s="45"/>
      <c r="F89" s="45"/>
      <c r="G89" s="45"/>
      <c r="H89" s="220" t="str">
        <f>IF('2b.  Complex Form Data Entry'!E139="","  ",'2b.  Complex Form Data Entry'!E139)</f>
        <v xml:space="preserve">  </v>
      </c>
      <c r="I89" s="90">
        <f>'2b.  Complex Form Data Entry'!L139</f>
        <v>0</v>
      </c>
      <c r="J89" s="90">
        <f>'2b.  Complex Form Data Entry'!G139</f>
        <v>0</v>
      </c>
      <c r="K89" s="90">
        <f>'2b.  Complex Form Data Entry'!H139</f>
        <v>0</v>
      </c>
      <c r="L89" s="90">
        <f>'2b.  Complex Form Data Entry'!I139</f>
        <v>0</v>
      </c>
      <c r="M89" s="90">
        <f>'2b.  Complex Form Data Entry'!J139</f>
        <v>0</v>
      </c>
      <c r="N89" s="115">
        <f>'2b.  Complex Form Data Entry'!K139</f>
        <v>0</v>
      </c>
      <c r="O89" s="12"/>
    </row>
    <row r="90" spans="1:15" ht="13.8">
      <c r="A90" s="19"/>
      <c r="B90" s="374" t="s">
        <v>56</v>
      </c>
      <c r="C90" s="375"/>
      <c r="D90" s="45"/>
      <c r="E90" s="45"/>
      <c r="F90" s="45"/>
      <c r="G90" s="45"/>
      <c r="H90" s="220" t="str">
        <f>IF('2b.  Complex Form Data Entry'!E140="","  ",'2b.  Complex Form Data Entry'!E140)</f>
        <v xml:space="preserve">  </v>
      </c>
      <c r="I90" s="90">
        <f>'2b.  Complex Form Data Entry'!L140</f>
        <v>0</v>
      </c>
      <c r="J90" s="90">
        <f>'2b.  Complex Form Data Entry'!G140</f>
        <v>0</v>
      </c>
      <c r="K90" s="90">
        <f>'2b.  Complex Form Data Entry'!H140</f>
        <v>0</v>
      </c>
      <c r="L90" s="90">
        <f>'2b.  Complex Form Data Entry'!I140</f>
        <v>0</v>
      </c>
      <c r="M90" s="90">
        <f>'2b.  Complex Form Data Entry'!J140</f>
        <v>0</v>
      </c>
      <c r="N90" s="115">
        <f>'2b.  Complex Form Data Entry'!K140</f>
        <v>0</v>
      </c>
      <c r="O90" s="12"/>
    </row>
    <row r="91" spans="1:15" ht="13.8">
      <c r="A91" s="19"/>
      <c r="B91" s="372" t="s">
        <v>57</v>
      </c>
      <c r="C91" s="373"/>
      <c r="D91" s="45"/>
      <c r="E91" s="45"/>
      <c r="F91" s="45"/>
      <c r="G91" s="45"/>
      <c r="H91" s="220" t="str">
        <f>IF('2b.  Complex Form Data Entry'!E141="","  ",'2b.  Complex Form Data Entry'!E141)</f>
        <v xml:space="preserve">  </v>
      </c>
      <c r="I91" s="90">
        <f>'2b.  Complex Form Data Entry'!L141</f>
        <v>0</v>
      </c>
      <c r="J91" s="90">
        <f>'2b.  Complex Form Data Entry'!G141</f>
        <v>0</v>
      </c>
      <c r="K91" s="90">
        <f>'2b.  Complex Form Data Entry'!H141</f>
        <v>0</v>
      </c>
      <c r="L91" s="90">
        <f>'2b.  Complex Form Data Entry'!I141</f>
        <v>0</v>
      </c>
      <c r="M91" s="90">
        <f>'2b.  Complex Form Data Entry'!J141</f>
        <v>0</v>
      </c>
      <c r="N91" s="115">
        <f>'2b.  Complex Form Data Entry'!K141</f>
        <v>0</v>
      </c>
      <c r="O91" s="12"/>
    </row>
    <row r="92" spans="1:15" ht="13.8">
      <c r="A92" s="19"/>
      <c r="B92" s="376" t="s">
        <v>26</v>
      </c>
      <c r="C92" s="377"/>
      <c r="D92" s="45"/>
      <c r="E92" s="45"/>
      <c r="F92" s="45"/>
      <c r="G92" s="45"/>
      <c r="H92" s="223" t="str">
        <f>IF('2b.  Complex Form Data Entry'!E142="","  ",'2b.  Complex Form Data Entry'!E142)</f>
        <v xml:space="preserve">  </v>
      </c>
      <c r="I92" s="90">
        <f>'2b.  Complex Form Data Entry'!L142</f>
        <v>0</v>
      </c>
      <c r="J92" s="90">
        <f>'2b.  Complex Form Data Entry'!G142</f>
        <v>0</v>
      </c>
      <c r="K92" s="90">
        <f>'2b.  Complex Form Data Entry'!H142</f>
        <v>0</v>
      </c>
      <c r="L92" s="90">
        <f>'2b.  Complex Form Data Entry'!I142</f>
        <v>0</v>
      </c>
      <c r="M92" s="90">
        <f>'2b.  Complex Form Data Entry'!J142</f>
        <v>0</v>
      </c>
      <c r="N92" s="115">
        <f>'2b.  Complex Form Data Entry'!K142</f>
        <v>0</v>
      </c>
      <c r="O92" s="12"/>
    </row>
    <row r="93" spans="1:15" ht="12.75" customHeight="1">
      <c r="A93" s="26"/>
      <c r="B93" s="27"/>
      <c r="C93" s="28" t="s">
        <v>12</v>
      </c>
      <c r="D93" s="29"/>
      <c r="E93" s="29"/>
      <c r="F93" s="29"/>
      <c r="G93" s="29"/>
      <c r="H93" s="224"/>
      <c r="I93" s="64">
        <f aca="true" t="shared" si="6" ref="I93:N93">SUM(I86:I92)</f>
        <v>0</v>
      </c>
      <c r="J93" s="64">
        <f t="shared" si="6"/>
        <v>0</v>
      </c>
      <c r="K93" s="64">
        <f t="shared" si="6"/>
        <v>0</v>
      </c>
      <c r="L93" s="64">
        <f t="shared" si="6"/>
        <v>0</v>
      </c>
      <c r="M93" s="64">
        <f t="shared" si="6"/>
        <v>0</v>
      </c>
      <c r="N93" s="65">
        <f t="shared" si="6"/>
        <v>0</v>
      </c>
      <c r="O93" s="12"/>
    </row>
    <row r="94" spans="1:14" ht="3" customHeight="1">
      <c r="A94" s="30"/>
      <c r="B94" s="2"/>
      <c r="C94" s="2"/>
      <c r="D94" s="31"/>
      <c r="E94" s="31"/>
      <c r="F94" s="31"/>
      <c r="G94" s="32"/>
      <c r="H94" s="225"/>
      <c r="I94" s="33"/>
      <c r="J94" s="34"/>
      <c r="K94" s="34"/>
      <c r="L94" s="35"/>
      <c r="M94" s="34"/>
      <c r="N94" s="36"/>
    </row>
    <row r="95" spans="1:15" ht="14.4" thickBot="1">
      <c r="A95" s="6"/>
      <c r="B95" s="7"/>
      <c r="C95" s="313" t="s">
        <v>6</v>
      </c>
      <c r="D95" s="8"/>
      <c r="E95" s="8"/>
      <c r="F95" s="8"/>
      <c r="G95" s="21"/>
      <c r="H95" s="226"/>
      <c r="I95" s="57">
        <f aca="true" t="shared" si="7" ref="I95:N95">I73+I63+I53+I43+I83+I93</f>
        <v>0</v>
      </c>
      <c r="J95" s="57">
        <f t="shared" si="7"/>
        <v>0</v>
      </c>
      <c r="K95" s="57">
        <f t="shared" si="7"/>
        <v>0</v>
      </c>
      <c r="L95" s="57">
        <f t="shared" si="7"/>
        <v>0</v>
      </c>
      <c r="M95" s="57">
        <f t="shared" si="7"/>
        <v>0</v>
      </c>
      <c r="N95" s="66">
        <f t="shared" si="7"/>
        <v>0</v>
      </c>
      <c r="O95" s="5"/>
    </row>
    <row r="96" spans="1:15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5"/>
      <c r="O96" s="5"/>
    </row>
    <row r="97" spans="1:15" ht="17.4">
      <c r="A97" s="407" t="s">
        <v>145</v>
      </c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1"/>
    </row>
    <row r="98" spans="1:15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1"/>
      <c r="O98" s="1"/>
    </row>
    <row r="99" spans="1:15" ht="18" customHeight="1" thickBot="1" thickTop="1">
      <c r="A99" s="406" t="s">
        <v>31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1"/>
    </row>
    <row r="100" spans="1:15" ht="3" customHeight="1" thickBot="1" thickTop="1">
      <c r="A100" s="384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1"/>
    </row>
    <row r="101" spans="1:14" ht="13.8">
      <c r="A101" s="387" t="s">
        <v>7</v>
      </c>
      <c r="B101" s="388"/>
      <c r="C101" s="388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2"/>
    </row>
    <row r="102" spans="1:15" ht="13.8">
      <c r="A102" s="410" t="s">
        <v>0</v>
      </c>
      <c r="B102" s="411"/>
      <c r="C102" s="411"/>
      <c r="D102" s="397" t="str">
        <f>D6</f>
        <v>North District Multi Service Center Neighborcare Lease</v>
      </c>
      <c r="E102" s="397"/>
      <c r="F102" s="397"/>
      <c r="G102" s="397"/>
      <c r="H102" s="397"/>
      <c r="I102" s="397"/>
      <c r="J102" s="397"/>
      <c r="K102" s="409" t="s">
        <v>16</v>
      </c>
      <c r="L102" s="409"/>
      <c r="M102" s="74" t="str">
        <f>M6</f>
        <v>50 years</v>
      </c>
      <c r="N102" s="73" t="s">
        <v>17</v>
      </c>
      <c r="O102" s="11"/>
    </row>
    <row r="103" spans="1:15" ht="13.8">
      <c r="A103" s="412" t="s">
        <v>1</v>
      </c>
      <c r="B103" s="413"/>
      <c r="C103" s="413"/>
      <c r="D103" s="397" t="str">
        <f>D7</f>
        <v>Facilities Management Division GG CIP and  Deparment of Public Health</v>
      </c>
      <c r="E103" s="397"/>
      <c r="F103" s="397"/>
      <c r="G103" s="397"/>
      <c r="H103" s="397"/>
      <c r="I103" s="397"/>
      <c r="J103" s="397"/>
      <c r="K103" s="308" t="s">
        <v>27</v>
      </c>
      <c r="L103" s="308"/>
      <c r="M103" s="75" t="str">
        <f>M7</f>
        <v>NA</v>
      </c>
      <c r="N103" s="54"/>
      <c r="O103" s="11"/>
    </row>
    <row r="104" spans="1:15" ht="13.5" customHeight="1">
      <c r="A104" s="412" t="s">
        <v>10</v>
      </c>
      <c r="B104" s="413"/>
      <c r="C104" s="413"/>
      <c r="D104" s="397" t="str">
        <f>D8</f>
        <v>Ground Lease, Development Agreement and Tenant Lease</v>
      </c>
      <c r="E104" s="397"/>
      <c r="F104" s="397"/>
      <c r="G104" s="397"/>
      <c r="H104" s="397"/>
      <c r="I104" s="397"/>
      <c r="J104" s="397"/>
      <c r="K104" s="76"/>
      <c r="L104" s="76"/>
      <c r="M104" s="77"/>
      <c r="N104" s="78"/>
      <c r="O104" s="11"/>
    </row>
    <row r="105" spans="1:15" ht="14.4">
      <c r="A105" s="412" t="s">
        <v>9</v>
      </c>
      <c r="B105" s="413"/>
      <c r="C105" s="413"/>
      <c r="D105" s="397" t="str">
        <f>D9</f>
        <v>Standalone Ordinance</v>
      </c>
      <c r="E105" s="397"/>
      <c r="F105" s="397"/>
      <c r="G105" s="397"/>
      <c r="H105" s="397"/>
      <c r="I105" s="397"/>
      <c r="J105" s="397"/>
      <c r="K105" s="309"/>
      <c r="L105" s="309"/>
      <c r="M105" s="55"/>
      <c r="N105" s="56"/>
      <c r="O105" s="11"/>
    </row>
    <row r="106" spans="1:15" ht="13.8">
      <c r="A106" s="414" t="s">
        <v>2</v>
      </c>
      <c r="B106" s="415"/>
      <c r="C106" s="415"/>
      <c r="D106" s="397" t="str">
        <f>D10</f>
        <v>Hanh Mai and Robert Stier</v>
      </c>
      <c r="E106" s="397"/>
      <c r="F106" s="397"/>
      <c r="G106" s="397"/>
      <c r="H106" s="397"/>
      <c r="I106" s="397"/>
      <c r="J106" s="397"/>
      <c r="K106" s="309" t="s">
        <v>8</v>
      </c>
      <c r="L106" s="203"/>
      <c r="M106" s="398" t="str">
        <f>M10</f>
        <v>06/05/14</v>
      </c>
      <c r="N106" s="399"/>
      <c r="O106" s="11"/>
    </row>
    <row r="107" spans="1:15" ht="14.4" thickBot="1">
      <c r="A107" s="389" t="s">
        <v>3</v>
      </c>
      <c r="B107" s="390"/>
      <c r="C107" s="390"/>
      <c r="D107" s="402"/>
      <c r="E107" s="402"/>
      <c r="F107" s="402"/>
      <c r="G107" s="402"/>
      <c r="H107" s="402"/>
      <c r="I107" s="402"/>
      <c r="J107" s="402"/>
      <c r="K107" s="310" t="s">
        <v>13</v>
      </c>
      <c r="L107" s="202"/>
      <c r="M107" s="400"/>
      <c r="N107" s="401"/>
      <c r="O107" s="11"/>
    </row>
    <row r="108" spans="1:15" ht="18.75" customHeight="1" thickBot="1" thickTop="1">
      <c r="A108" s="408" t="s">
        <v>15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5"/>
    </row>
    <row r="109" spans="1:15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5"/>
      <c r="O109" s="5"/>
    </row>
    <row r="110" spans="1:15" ht="16.8">
      <c r="A110" s="37" t="s">
        <v>135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</row>
    <row r="111" spans="1:15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</row>
    <row r="112" spans="1:15" ht="15" customHeight="1">
      <c r="A112" s="418" t="s">
        <v>18</v>
      </c>
      <c r="B112" s="419"/>
      <c r="C112" s="420"/>
      <c r="D112" s="378" t="s">
        <v>19</v>
      </c>
      <c r="E112" s="378" t="s">
        <v>5</v>
      </c>
      <c r="F112" s="424" t="s">
        <v>105</v>
      </c>
      <c r="G112" s="378" t="s">
        <v>11</v>
      </c>
      <c r="H112" s="380" t="s">
        <v>23</v>
      </c>
      <c r="I112" s="209">
        <f>'2b.  Complex Form Data Entry'!I154</f>
        <v>2013</v>
      </c>
      <c r="J112" s="207">
        <f>'2b.  Complex Form Data Entry'!G19</f>
        <v>2014</v>
      </c>
      <c r="K112" s="306" t="str">
        <f>'2b.  Complex Form Data Entry'!H154</f>
        <v>NA</v>
      </c>
      <c r="L112" s="433" t="s">
        <v>141</v>
      </c>
      <c r="M112" s="427"/>
      <c r="N112" s="42"/>
      <c r="O112" s="42"/>
    </row>
    <row r="113" spans="1:15" ht="28.2" thickBot="1">
      <c r="A113" s="421"/>
      <c r="B113" s="422"/>
      <c r="C113" s="423"/>
      <c r="D113" s="379"/>
      <c r="E113" s="379"/>
      <c r="F113" s="425"/>
      <c r="G113" s="379"/>
      <c r="H113" s="381"/>
      <c r="I113" s="200" t="str">
        <f>'2b.  Complex Form Data Entry'!I155</f>
        <v>Allocation Change</v>
      </c>
      <c r="J113" s="208" t="s">
        <v>24</v>
      </c>
      <c r="K113" s="307" t="str">
        <f>'2b.  Complex Form Data Entry'!H155</f>
        <v xml:space="preserve"> </v>
      </c>
      <c r="L113" s="434" t="s">
        <v>142</v>
      </c>
      <c r="M113" s="429"/>
      <c r="N113" s="42"/>
      <c r="O113" s="42"/>
    </row>
    <row r="114" spans="1:15" ht="47.25" customHeight="1">
      <c r="A114" s="108" t="str">
        <f>IF('2b.  Complex Form Data Entry'!C156="","   ",'2b.  Complex Form Data Entry'!C156)</f>
        <v xml:space="preserve">   </v>
      </c>
      <c r="B114" s="84"/>
      <c r="C114" s="84"/>
      <c r="D114" s="188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98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88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9" t="str">
        <f>IF('2b.  Complex Form Data Entry'!C156="","   ",'2b.  Complex Form Data Entry'!D156)</f>
        <v xml:space="preserve">   </v>
      </c>
      <c r="H114" s="217" t="str">
        <f>IF('2b.  Complex Form Data Entry'!F150="Y","The transaction was anticipated in the current budget; no supplemental appropriation is required.",IF(A114="","",IF('2b.  Complex Form Data Entry'!F151="Y","The cost of the transaction can be accommodated within existing appropriation authority; no supplemental appropriation is required"," ")))</f>
        <v xml:space="preserve"> </v>
      </c>
      <c r="I114" s="109">
        <f>'2b.  Complex Form Data Entry'!I156</f>
        <v>0</v>
      </c>
      <c r="J114" s="109">
        <f>'2b.  Complex Form Data Entry'!G156</f>
        <v>0</v>
      </c>
      <c r="K114" s="109">
        <f>'2b.  Complex Form Data Entry'!H156</f>
        <v>0</v>
      </c>
      <c r="L114" s="436">
        <f>'2b.  Complex Form Data Entry'!J156</f>
        <v>0</v>
      </c>
      <c r="M114" s="431"/>
      <c r="N114" s="42"/>
      <c r="O114" s="42"/>
    </row>
    <row r="115" spans="1:15" ht="13.8">
      <c r="A115" s="108" t="str">
        <f>IF('2b.  Complex Form Data Entry'!C157="","   ",'2b.  Complex Form Data Entry'!C157)</f>
        <v xml:space="preserve">   </v>
      </c>
      <c r="B115" s="79"/>
      <c r="C115" s="79"/>
      <c r="D115" s="188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98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88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9" t="str">
        <f>IF('2b.  Complex Form Data Entry'!C157="","   ",'2b.  Complex Form Data Entry'!D157)</f>
        <v xml:space="preserve">   </v>
      </c>
      <c r="H115" s="217"/>
      <c r="I115" s="109">
        <f>'2b.  Complex Form Data Entry'!I157</f>
        <v>0</v>
      </c>
      <c r="J115" s="91">
        <f>'2b.  Complex Form Data Entry'!G157</f>
        <v>0</v>
      </c>
      <c r="K115" s="91">
        <f>'2b.  Complex Form Data Entry'!H157</f>
        <v>0</v>
      </c>
      <c r="L115" s="436">
        <f>'2b.  Complex Form Data Entry'!J157</f>
        <v>0</v>
      </c>
      <c r="M115" s="431"/>
      <c r="N115" s="42"/>
      <c r="O115" s="42"/>
    </row>
    <row r="116" spans="1:15" ht="13.8">
      <c r="A116" s="108" t="str">
        <f>IF('2b.  Complex Form Data Entry'!C158="","   ",'2b.  Complex Form Data Entry'!C158)</f>
        <v xml:space="preserve">   </v>
      </c>
      <c r="B116" s="79"/>
      <c r="C116" s="79"/>
      <c r="D116" s="188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98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88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9" t="str">
        <f>IF('2b.  Complex Form Data Entry'!C158="","   ",'2b.  Complex Form Data Entry'!D158)</f>
        <v xml:space="preserve">   </v>
      </c>
      <c r="H116" s="220" t="str">
        <f>IF('2b.  Complex Form Data Entry'!E158=0,"  ",'2b.  Complex Form Data Entry'!E158)</f>
        <v xml:space="preserve">  </v>
      </c>
      <c r="I116" s="109">
        <f>'2b.  Complex Form Data Entry'!I158</f>
        <v>0</v>
      </c>
      <c r="J116" s="91">
        <f>'2b.  Complex Form Data Entry'!G158</f>
        <v>0</v>
      </c>
      <c r="K116" s="91">
        <f>'2b.  Complex Form Data Entry'!H158</f>
        <v>0</v>
      </c>
      <c r="L116" s="436">
        <f>'2b.  Complex Form Data Entry'!J158</f>
        <v>0</v>
      </c>
      <c r="M116" s="431"/>
      <c r="N116" s="42"/>
      <c r="O116" s="42"/>
    </row>
    <row r="117" spans="1:15" ht="13.8">
      <c r="A117" s="108" t="str">
        <f>IF('2b.  Complex Form Data Entry'!C159="","   ",'2b.  Complex Form Data Entry'!C159)</f>
        <v xml:space="preserve">   </v>
      </c>
      <c r="B117" s="79"/>
      <c r="C117" s="79"/>
      <c r="D117" s="188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98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88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9" t="str">
        <f>IF('2b.  Complex Form Data Entry'!C159="","   ",'2b.  Complex Form Data Entry'!D159)</f>
        <v xml:space="preserve">   </v>
      </c>
      <c r="H117" s="220" t="str">
        <f>IF('2b.  Complex Form Data Entry'!E159=0,"  ",'2b.  Complex Form Data Entry'!E159)</f>
        <v xml:space="preserve">  </v>
      </c>
      <c r="I117" s="109">
        <f>'2b.  Complex Form Data Entry'!I159</f>
        <v>0</v>
      </c>
      <c r="J117" s="91">
        <f>'2b.  Complex Form Data Entry'!G159</f>
        <v>0</v>
      </c>
      <c r="K117" s="91">
        <f>'2b.  Complex Form Data Entry'!H159</f>
        <v>0</v>
      </c>
      <c r="L117" s="436">
        <f>'2b.  Complex Form Data Entry'!J159</f>
        <v>0</v>
      </c>
      <c r="M117" s="431"/>
      <c r="N117" s="42"/>
      <c r="O117" s="42"/>
    </row>
    <row r="118" spans="1:15" ht="13.8">
      <c r="A118" s="108" t="str">
        <f>IF('2b.  Complex Form Data Entry'!C160="","   ",'2b.  Complex Form Data Entry'!C160)</f>
        <v xml:space="preserve">   </v>
      </c>
      <c r="B118" s="79"/>
      <c r="C118" s="79"/>
      <c r="D118" s="188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98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88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9" t="str">
        <f>IF('2b.  Complex Form Data Entry'!C160="","   ",'2b.  Complex Form Data Entry'!D160)</f>
        <v xml:space="preserve">   </v>
      </c>
      <c r="H118" s="220" t="str">
        <f>IF('2b.  Complex Form Data Entry'!E160=0,"  ",'2b.  Complex Form Data Entry'!E160)</f>
        <v xml:space="preserve">  </v>
      </c>
      <c r="I118" s="109">
        <f>'2b.  Complex Form Data Entry'!I160</f>
        <v>0</v>
      </c>
      <c r="J118" s="91">
        <f>'2b.  Complex Form Data Entry'!G160</f>
        <v>0</v>
      </c>
      <c r="K118" s="91">
        <f>'2b.  Complex Form Data Entry'!H160</f>
        <v>0</v>
      </c>
      <c r="L118" s="436">
        <f>'2b.  Complex Form Data Entry'!J160</f>
        <v>0</v>
      </c>
      <c r="M118" s="431"/>
      <c r="N118" s="42"/>
      <c r="O118" s="42"/>
    </row>
    <row r="119" spans="1:15" ht="13.8">
      <c r="A119" s="108" t="str">
        <f>IF('2b.  Complex Form Data Entry'!C161="","   ",'2b.  Complex Form Data Entry'!C161)</f>
        <v xml:space="preserve">   </v>
      </c>
      <c r="B119" s="79"/>
      <c r="C119" s="79"/>
      <c r="D119" s="188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98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88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9" t="str">
        <f>IF('2b.  Complex Form Data Entry'!C161="","   ",'2b.  Complex Form Data Entry'!D161)</f>
        <v xml:space="preserve">   </v>
      </c>
      <c r="H119" s="220" t="str">
        <f>IF('2b.  Complex Form Data Entry'!E161=0,"  ",'2b.  Complex Form Data Entry'!E161)</f>
        <v xml:space="preserve">  </v>
      </c>
      <c r="I119" s="109">
        <f>'2b.  Complex Form Data Entry'!I161</f>
        <v>0</v>
      </c>
      <c r="J119" s="91">
        <f>'2b.  Complex Form Data Entry'!G161</f>
        <v>0</v>
      </c>
      <c r="K119" s="91">
        <f>'2b.  Complex Form Data Entry'!H161</f>
        <v>0</v>
      </c>
      <c r="L119" s="436">
        <f>'2b.  Complex Form Data Entry'!J161</f>
        <v>0</v>
      </c>
      <c r="M119" s="431"/>
      <c r="N119" s="42"/>
      <c r="O119" s="42"/>
    </row>
    <row r="120" spans="1:15" ht="14.4" thickBot="1">
      <c r="A120" s="6"/>
      <c r="B120" s="7"/>
      <c r="C120" s="314" t="s">
        <v>4</v>
      </c>
      <c r="D120" s="43"/>
      <c r="E120" s="43"/>
      <c r="F120" s="43"/>
      <c r="G120" s="43"/>
      <c r="H120" s="227"/>
      <c r="I120" s="67">
        <f>SUM(I114:I119)</f>
        <v>0</v>
      </c>
      <c r="J120" s="67">
        <f>SUM(J114:J119)</f>
        <v>0</v>
      </c>
      <c r="K120" s="67">
        <f>SUM(K114:K119)</f>
        <v>0</v>
      </c>
      <c r="L120" s="437">
        <f>SUM(L114:M119)</f>
        <v>0</v>
      </c>
      <c r="M120" s="383"/>
      <c r="N120" s="42"/>
      <c r="O120" s="42"/>
    </row>
    <row r="121" spans="1:15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</row>
    <row r="122" spans="1:15" ht="13.8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5"/>
      <c r="O122" s="5"/>
    </row>
    <row r="123" spans="1:15" ht="13.8">
      <c r="A123" s="70" t="s">
        <v>113</v>
      </c>
      <c r="B123" s="3" t="s">
        <v>136</v>
      </c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5"/>
      <c r="O123" s="5"/>
    </row>
    <row r="124" spans="1:15" ht="13.8">
      <c r="A124" s="71" t="s">
        <v>52</v>
      </c>
      <c r="B124" s="68" t="s">
        <v>117</v>
      </c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5"/>
      <c r="O124" s="5"/>
    </row>
    <row r="125" spans="1:15" ht="27" customHeight="1">
      <c r="A125" s="69" t="s">
        <v>114</v>
      </c>
      <c r="B125" s="371" t="str">
        <f>IF('2b.  Complex Form Data Entry'!F165="Y",'2b.  Complex Form Data Entry'!C203,CONCATENATE('2b.  Complex Form Data Entry'!C204,'2b.  Complex Form Data Entry'!C205,'2b.  Complex Form Data Entry'!C206,'2b.  Complex Form Data Entry'!C207,'2b.  Complex Form Data Entry'!C208))</f>
        <v>The transaction involves the sale of a property and the expenditures associated with this sale are limited to transaction costs.  No long-term expenditures requiring resource backing are associated with this transaction.</v>
      </c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5"/>
    </row>
    <row r="126" spans="1:15" ht="33.75" customHeight="1">
      <c r="A126" s="215" t="s">
        <v>115</v>
      </c>
      <c r="B126" s="435" t="str">
        <f>IF(AND('2b.  Complex Form Data Entry'!G39="Y",'2b.  Complex Form Data Entry'!G40="Y")," ",'2b.  Complex Form Data Entry'!D42)</f>
        <v>An NPV analysis was performed.</v>
      </c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5"/>
    </row>
    <row r="127" spans="1:15" ht="16.5" customHeight="1">
      <c r="A127" s="69" t="s">
        <v>121</v>
      </c>
      <c r="B127" s="370" t="s">
        <v>112</v>
      </c>
      <c r="C127" s="370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5"/>
    </row>
    <row r="128" spans="1:14" ht="14.25" customHeight="1">
      <c r="A128" s="69"/>
      <c r="B128" s="432" t="str">
        <f>'2b.  Complex Form Data Entry'!C173</f>
        <v>- Some deminimus costs, such as minor reductions in maintenance costs, may not be included in this fiscal note.</v>
      </c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</row>
    <row r="129" spans="1:14" ht="13.8">
      <c r="A129" s="69" t="str">
        <f>IF('2b.  Complex Form Data Entry'!C183=""," ","6.")</f>
        <v xml:space="preserve"> </v>
      </c>
      <c r="B129" s="432" t="str">
        <f>'2b.  Complex Form Data Entry'!C174</f>
        <v xml:space="preserve">- </v>
      </c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</row>
    <row r="130" spans="1:14" ht="12.75" customHeight="1">
      <c r="A130" s="69" t="str">
        <f>IF('2b.  Complex Form Data Entry'!C184=""," ","7.")</f>
        <v xml:space="preserve"> </v>
      </c>
      <c r="B130" s="432" t="str">
        <f>'2b.  Complex Form Data Entry'!C175</f>
        <v xml:space="preserve">- </v>
      </c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32"/>
    </row>
    <row r="131" spans="1:14" ht="15" customHeight="1">
      <c r="A131" s="69" t="str">
        <f>IF('2b.  Complex Form Data Entry'!C185=""," ","8.")</f>
        <v xml:space="preserve"> </v>
      </c>
      <c r="B131" s="432" t="str">
        <f>'2b.  Complex Form Data Entry'!C176</f>
        <v xml:space="preserve">- </v>
      </c>
      <c r="C131" s="432"/>
      <c r="D131" s="432"/>
      <c r="E131" s="432"/>
      <c r="F131" s="432"/>
      <c r="G131" s="432"/>
      <c r="H131" s="432"/>
      <c r="I131" s="432"/>
      <c r="J131" s="432"/>
      <c r="K131" s="432"/>
      <c r="L131" s="432"/>
      <c r="M131" s="432"/>
      <c r="N131" s="432"/>
    </row>
    <row r="132" spans="1:15" ht="13.8">
      <c r="A132" s="69" t="str">
        <f>IF('2b.  Complex Form Data Entry'!C186=""," ","9.")</f>
        <v xml:space="preserve"> </v>
      </c>
      <c r="B132" s="432" t="str">
        <f>'2b.  Complex Form Data Entry'!C177</f>
        <v xml:space="preserve">- </v>
      </c>
      <c r="C132" s="432"/>
      <c r="D132" s="432"/>
      <c r="E132" s="432"/>
      <c r="F132" s="432"/>
      <c r="G132" s="432"/>
      <c r="H132" s="432"/>
      <c r="I132" s="432"/>
      <c r="J132" s="432"/>
      <c r="K132" s="432"/>
      <c r="L132" s="432"/>
      <c r="M132" s="432"/>
      <c r="N132" s="432"/>
      <c r="O132" s="5"/>
    </row>
    <row r="133" spans="1:14" ht="13.8">
      <c r="A133" s="69" t="str">
        <f>IF('2b.  Complex Form Data Entry'!C187=""," ","10.")</f>
        <v xml:space="preserve"> </v>
      </c>
      <c r="B133" s="432" t="str">
        <f>'2b.  Complex Form Data Entry'!C178</f>
        <v xml:space="preserve">- </v>
      </c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</row>
    <row r="134" spans="1:14" ht="13.8">
      <c r="A134" t="str">
        <f>IF('2b.  Complex Form Data Entry'!C188=""," ","6.")</f>
        <v xml:space="preserve"> </v>
      </c>
      <c r="B134" s="432" t="str">
        <f>'2b.  Complex Form Data Entry'!C179</f>
        <v xml:space="preserve">- </v>
      </c>
      <c r="C134" s="432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</row>
    <row r="135" spans="1:14" ht="13.8">
      <c r="A135" s="71"/>
      <c r="B135" s="432" t="str">
        <f>'2b.  Complex Form Data Entry'!C180</f>
        <v xml:space="preserve">- </v>
      </c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</row>
    <row r="136" spans="1:14" ht="13.8">
      <c r="A136" s="71"/>
      <c r="B136" s="432"/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</row>
    <row r="137" spans="1:6" ht="13.8">
      <c r="A137" s="71"/>
      <c r="D137" s="53"/>
      <c r="E137" s="49"/>
      <c r="F137" s="49"/>
    </row>
    <row r="138" spans="4:6" ht="12.75">
      <c r="D138" s="53"/>
      <c r="E138" s="49"/>
      <c r="F138" s="49"/>
    </row>
    <row r="139" spans="3:6" ht="12.75">
      <c r="C139" s="52"/>
      <c r="D139" s="53"/>
      <c r="E139" s="49"/>
      <c r="F139" s="49"/>
    </row>
  </sheetData>
  <mergeCells count="99">
    <mergeCell ref="L119:M119"/>
    <mergeCell ref="L120:M120"/>
    <mergeCell ref="L114:M114"/>
    <mergeCell ref="L115:M115"/>
    <mergeCell ref="L116:M116"/>
    <mergeCell ref="L117:M117"/>
    <mergeCell ref="L118:M118"/>
    <mergeCell ref="B136:N136"/>
    <mergeCell ref="B125:N125"/>
    <mergeCell ref="B126:N126"/>
    <mergeCell ref="B127:N127"/>
    <mergeCell ref="B128:N128"/>
    <mergeCell ref="B129:N129"/>
    <mergeCell ref="B130:N130"/>
    <mergeCell ref="B131:N131"/>
    <mergeCell ref="B132:N132"/>
    <mergeCell ref="B133:N133"/>
    <mergeCell ref="B134:N134"/>
    <mergeCell ref="B135:N135"/>
    <mergeCell ref="B92:C92"/>
    <mergeCell ref="A108:N108"/>
    <mergeCell ref="A112:C113"/>
    <mergeCell ref="D112:D113"/>
    <mergeCell ref="E112:E113"/>
    <mergeCell ref="F112:F113"/>
    <mergeCell ref="G112:G113"/>
    <mergeCell ref="H112:H113"/>
    <mergeCell ref="L112:M112"/>
    <mergeCell ref="L113:M113"/>
    <mergeCell ref="A97:N97"/>
    <mergeCell ref="A99:N99"/>
    <mergeCell ref="A100:N100"/>
    <mergeCell ref="A101:C101"/>
    <mergeCell ref="D101:N101"/>
    <mergeCell ref="A102:C102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A13:N13"/>
    <mergeCell ref="A15:N15"/>
    <mergeCell ref="A17:D17"/>
    <mergeCell ref="E17:G17"/>
    <mergeCell ref="H17:L17"/>
    <mergeCell ref="M17:N17"/>
    <mergeCell ref="A10:C10"/>
    <mergeCell ref="D10:J10"/>
    <mergeCell ref="M10:N10"/>
    <mergeCell ref="A11:C11"/>
    <mergeCell ref="D11:J11"/>
    <mergeCell ref="M11:N11"/>
    <mergeCell ref="A7:C7"/>
    <mergeCell ref="D7:J7"/>
    <mergeCell ref="A8:C8"/>
    <mergeCell ref="D8:J8"/>
    <mergeCell ref="A9:C9"/>
    <mergeCell ref="D9:J9"/>
    <mergeCell ref="A6:C6"/>
    <mergeCell ref="D6:J6"/>
    <mergeCell ref="K6:L6"/>
    <mergeCell ref="A1:N1"/>
    <mergeCell ref="A3:N3"/>
    <mergeCell ref="A4:N4"/>
    <mergeCell ref="A5:C5"/>
    <mergeCell ref="D5:N5"/>
    <mergeCell ref="D102:J102"/>
    <mergeCell ref="K102:L102"/>
    <mergeCell ref="A103:C103"/>
    <mergeCell ref="D103:J103"/>
    <mergeCell ref="A104:C104"/>
    <mergeCell ref="D104:J104"/>
    <mergeCell ref="A107:C107"/>
    <mergeCell ref="D107:J107"/>
    <mergeCell ref="M107:N107"/>
    <mergeCell ref="A105:C105"/>
    <mergeCell ref="D105:J105"/>
    <mergeCell ref="A106:C106"/>
    <mergeCell ref="D106:J106"/>
    <mergeCell ref="M106:N106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a0ff8355d54d3ac9ebd461dd103a5029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539dcdb480e89f812506644c537ac13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308dc21f-8940-46b7-9ee9-f86b439897b1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FFF503-97A5-4525-B6BE-2E41CB04E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2014-03-07T21:56:33Z</cp:lastPrinted>
  <dcterms:created xsi:type="dcterms:W3CDTF">1999-06-02T23:29:55Z</dcterms:created>
  <dcterms:modified xsi:type="dcterms:W3CDTF">2014-06-11T22:24:03Z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0x010100D03C1FEDB24A304B88B22491CFC0976900BDDACB3425B3CA438DCE84BCE075FBD5</vt:lpwstr>
  </property>
  <property fmtid="{D5CDD505-2E9C-101B-9397-08002B2CF9AE}" pid="4" name="_dlc_DocIdItemGuid">
    <vt:lpwstr>d0d23f5c-b27e-474d-8320-cc2298b05aab</vt:lpwstr>
  </property>
  <property fmtid="{D5CDD505-2E9C-101B-9397-08002B2CF9AE}" pid="5" name="TaxKeyword">
    <vt:lpwstr/>
  </property>
  <property fmtid="{D5CDD505-2E9C-101B-9397-08002B2CF9AE}" pid="6" name="SV_QUERY_LIST_4F35BF76-6C0D-4D9B-82B2-816C12CF3733">
    <vt:lpwstr>empty_477D106A-C0D6-4607-AEBD-E2C9D60EA279</vt:lpwstr>
  </property>
</Properties>
</file>