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240" yWindow="150" windowWidth="21075" windowHeight="9525" activeTab="0"/>
  </bookViews>
  <sheets>
    <sheet name="F1141.2013 PEARL.FP" sheetId="5" r:id="rId1"/>
  </sheets>
  <definedNames>
    <definedName name="Appro" localSheetId="0">#REF!</definedName>
    <definedName name="Appro">#REF!</definedName>
    <definedName name="Carryover" localSheetId="0">#REF!</definedName>
    <definedName name="Carryover">#REF!</definedName>
    <definedName name="FirstQOO" localSheetId="0">#REF!</definedName>
    <definedName name="FirstQOO">#REF!</definedName>
    <definedName name="Footnote" localSheetId="0">#REF!</definedName>
    <definedName name="Footnote">#REF!</definedName>
    <definedName name="FourthQOO" localSheetId="0">#REF!</definedName>
    <definedName name="FourthQOO">#REF!</definedName>
    <definedName name="Other" localSheetId="0">#REF!</definedName>
    <definedName name="Other">#REF!</definedName>
    <definedName name="_xlnm.Print_Area" localSheetId="0">'F1141.2013 PEARL.FP'!$A$2:$K$47</definedName>
    <definedName name="SecondQOO" localSheetId="0">#REF!</definedName>
    <definedName name="SecondQOO">#REF!</definedName>
    <definedName name="Table" localSheetId="0">#REF!</definedName>
    <definedName name="Table">#REF!</definedName>
    <definedName name="ThirdQOO" localSheetId="0">#REF!</definedName>
    <definedName name="ThirdQOO">#REF!</definedName>
  </definedNames>
  <calcPr calcId="125725"/>
</workbook>
</file>

<file path=xl/sharedStrings.xml><?xml version="1.0" encoding="utf-8"?>
<sst xmlns="http://schemas.openxmlformats.org/spreadsheetml/2006/main" count="50" uniqueCount="50">
  <si>
    <t>Expenditures</t>
  </si>
  <si>
    <t>Revenues</t>
  </si>
  <si>
    <t>Biennial Financial Plan</t>
  </si>
  <si>
    <t xml:space="preserve">Fund Name:  Veterans and Family Levy   </t>
  </si>
  <si>
    <t>Fund Number:  1141</t>
  </si>
  <si>
    <t>1st Omnibus</t>
  </si>
  <si>
    <t>Prepared by:  John Tran</t>
  </si>
  <si>
    <t>Date Prepared:  April 19, 2013</t>
  </si>
  <si>
    <t>Category</t>
  </si>
  <si>
    <r>
      <t xml:space="preserve">2012 Actual </t>
    </r>
    <r>
      <rPr>
        <b/>
        <vertAlign val="superscript"/>
        <sz val="12"/>
        <rFont val="Calibri"/>
        <family val="2"/>
        <scheme val="minor"/>
      </rPr>
      <t>1</t>
    </r>
  </si>
  <si>
    <r>
      <t>2013 Adopted</t>
    </r>
    <r>
      <rPr>
        <b/>
        <vertAlign val="superscript"/>
        <sz val="12"/>
        <rFont val="Calibri"/>
        <family val="2"/>
        <scheme val="minor"/>
      </rPr>
      <t>2</t>
    </r>
  </si>
  <si>
    <r>
      <t>2014 Adopted</t>
    </r>
    <r>
      <rPr>
        <b/>
        <vertAlign val="superscript"/>
        <sz val="12"/>
        <rFont val="Calibri"/>
        <family val="2"/>
        <scheme val="minor"/>
      </rPr>
      <t>2</t>
    </r>
  </si>
  <si>
    <r>
      <t>2013 Revised</t>
    </r>
    <r>
      <rPr>
        <b/>
        <vertAlign val="superscript"/>
        <sz val="12"/>
        <rFont val="Calibri"/>
        <family val="2"/>
        <scheme val="minor"/>
      </rPr>
      <t>3</t>
    </r>
  </si>
  <si>
    <r>
      <t>2014 Revised</t>
    </r>
    <r>
      <rPr>
        <b/>
        <vertAlign val="superscript"/>
        <sz val="12"/>
        <rFont val="Calibri"/>
        <family val="2"/>
        <scheme val="minor"/>
      </rPr>
      <t>3</t>
    </r>
    <r>
      <rPr>
        <b/>
        <sz val="12"/>
        <rFont val="Calibri"/>
        <family val="2"/>
        <scheme val="minor"/>
      </rPr>
      <t xml:space="preserve"> </t>
    </r>
  </si>
  <si>
    <r>
      <t>2013 Estimated</t>
    </r>
    <r>
      <rPr>
        <b/>
        <vertAlign val="superscript"/>
        <sz val="12"/>
        <rFont val="Calibri"/>
        <family val="2"/>
        <scheme val="minor"/>
      </rPr>
      <t>4</t>
    </r>
  </si>
  <si>
    <r>
      <t>2014 Estimated</t>
    </r>
    <r>
      <rPr>
        <b/>
        <vertAlign val="superscript"/>
        <sz val="12"/>
        <rFont val="Calibri"/>
        <family val="2"/>
        <scheme val="minor"/>
      </rPr>
      <t>4</t>
    </r>
  </si>
  <si>
    <t>2013 Estimated-Adopted Change</t>
  </si>
  <si>
    <t>2014 Estimated-Adopted Change</t>
  </si>
  <si>
    <t>Explanation of Change</t>
  </si>
  <si>
    <t xml:space="preserve">Beginning Fund Balance </t>
  </si>
  <si>
    <t xml:space="preserve"> Veterans and Family Levy Millage</t>
  </si>
  <si>
    <t xml:space="preserve"> Interest Earnings</t>
  </si>
  <si>
    <t xml:space="preserve"> Veterans Services Funds</t>
  </si>
  <si>
    <t>Total Revenues</t>
  </si>
  <si>
    <t>Total Biennial Revenues</t>
  </si>
  <si>
    <t xml:space="preserve"> Administration and Board Support</t>
  </si>
  <si>
    <t xml:space="preserve"> Services and Capital</t>
  </si>
  <si>
    <t>Total Expenditures</t>
  </si>
  <si>
    <t>Total Biennial Expenditures</t>
  </si>
  <si>
    <t>Estimated Underexpenditures</t>
  </si>
  <si>
    <t>Other Fund Transactions</t>
  </si>
  <si>
    <t>Total Other Fund Transactions</t>
  </si>
  <si>
    <t>Total Biennial Other Fund Transactions</t>
  </si>
  <si>
    <t>Ending Fund Balance</t>
  </si>
  <si>
    <t>Reserves</t>
  </si>
  <si>
    <t xml:space="preserve"> Expenditure Reserves</t>
  </si>
  <si>
    <t xml:space="preserve"> Cash Flow Reserves</t>
  </si>
  <si>
    <t xml:space="preserve"> Mandated Reserves</t>
  </si>
  <si>
    <r>
      <t xml:space="preserve"> Rainy Day Reserves @ 60 days of expenditures</t>
    </r>
    <r>
      <rPr>
        <vertAlign val="superscript"/>
        <sz val="12"/>
        <rFont val="Calibri"/>
        <family val="2"/>
        <scheme val="minor"/>
      </rPr>
      <t>5</t>
    </r>
  </si>
  <si>
    <t>Total Reserves</t>
  </si>
  <si>
    <t>Reserve Shortfall</t>
  </si>
  <si>
    <t>Ending Undesignated Fund Balance</t>
  </si>
  <si>
    <t>Financial Plan Notes:</t>
  </si>
  <si>
    <r>
      <rPr>
        <vertAlign val="superscript"/>
        <sz val="12"/>
        <rFont val="Calibri"/>
        <family val="2"/>
        <scheme val="minor"/>
      </rPr>
      <t>5</t>
    </r>
    <r>
      <rPr>
        <sz val="12"/>
        <rFont val="Calibri"/>
        <family val="2"/>
        <scheme val="minor"/>
      </rPr>
      <t xml:space="preserve"> The Rainy Day reserve through 2012 was $1,000,000 per agreement with PSB.  In accordance with the SIP approved by Council and the new County reserve policy,  goal equal to 60 days of expenditures </t>
    </r>
  </si>
  <si>
    <t xml:space="preserve">  a new rainy reserve has been established.  This fund plans to build up to the full reserve amount in the out years.</t>
  </si>
  <si>
    <r>
      <t xml:space="preserve">1 </t>
    </r>
    <r>
      <rPr>
        <sz val="12"/>
        <rFont val="Calibri"/>
        <family val="2"/>
        <scheme val="minor"/>
      </rPr>
      <t>Actuals are taken from EBS and GL data.</t>
    </r>
  </si>
  <si>
    <r>
      <t xml:space="preserve">2 </t>
    </r>
    <r>
      <rPr>
        <sz val="12"/>
        <rFont val="Calibri"/>
        <family val="2"/>
        <scheme val="minor"/>
      </rPr>
      <t>Adopted is taken from the Budget Ordinance 17476.</t>
    </r>
  </si>
  <si>
    <r>
      <t xml:space="preserve">3 </t>
    </r>
    <r>
      <rPr>
        <sz val="12"/>
        <rFont val="Calibri"/>
        <family val="2"/>
        <scheme val="minor"/>
      </rPr>
      <t>Revised reflects changes to adopted appropriation by KC Council.</t>
    </r>
  </si>
  <si>
    <r>
      <rPr>
        <vertAlign val="superscript"/>
        <sz val="12"/>
        <rFont val="Calibri"/>
        <family val="2"/>
        <scheme val="minor"/>
      </rPr>
      <t>4</t>
    </r>
    <r>
      <rPr>
        <sz val="12"/>
        <rFont val="Calibri"/>
        <family val="2"/>
        <scheme val="minor"/>
      </rPr>
      <t xml:space="preserve"> Estimated reflects known changes to revenues and requested changes to expenditures.</t>
    </r>
  </si>
  <si>
    <t>1st Omnibus request to fund the VL half of the 2012 PEARL contract extended through May, 2013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</si>
</sst>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 val="single"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sz val="12"/>
      <name val="Times New Roman"/>
      <family val="1"/>
    </font>
    <font>
      <vertAlign val="superscript"/>
      <sz val="12"/>
      <name val="Calibri"/>
      <family val="2"/>
      <scheme val="minor"/>
    </font>
    <font>
      <sz val="10"/>
      <name val="Times New Roman"/>
      <family val="1"/>
    </font>
    <font>
      <sz val="12"/>
      <name val="Cambria"/>
      <family val="1"/>
      <scheme val="major"/>
    </font>
    <font>
      <b/>
      <sz val="12"/>
      <name val="Cambria"/>
      <family val="1"/>
      <scheme val="major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/>
      <right style="medium"/>
      <top/>
      <bottom/>
    </border>
    <border>
      <left/>
      <right style="medium"/>
      <top style="thin"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4" fillId="0" borderId="0">
      <alignment/>
      <protection/>
    </xf>
  </cellStyleXfs>
  <cellXfs count="156">
    <xf numFmtId="0" fontId="0" fillId="0" borderId="0" xfId="0"/>
    <xf numFmtId="0" fontId="1" fillId="0" borderId="0" xfId="20">
      <alignment/>
      <protection/>
    </xf>
    <xf numFmtId="0" fontId="1" fillId="0" borderId="0" xfId="20" applyBorder="1">
      <alignment/>
      <protection/>
    </xf>
    <xf numFmtId="37" fontId="5" fillId="0" borderId="0" xfId="24" applyFont="1" applyBorder="1" applyAlignment="1">
      <alignment horizontal="centerContinuous" wrapText="1"/>
      <protection/>
    </xf>
    <xf numFmtId="37" fontId="6" fillId="0" borderId="0" xfId="24" applyFont="1" applyBorder="1" applyAlignment="1">
      <alignment horizontal="centerContinuous" wrapText="1"/>
      <protection/>
    </xf>
    <xf numFmtId="0" fontId="1" fillId="0" borderId="0" xfId="20" applyBorder="1" applyAlignment="1">
      <alignment horizontal="center"/>
      <protection/>
    </xf>
    <xf numFmtId="0" fontId="1" fillId="0" borderId="0" xfId="20" applyBorder="1" applyAlignment="1">
      <alignment horizontal="centerContinuous"/>
      <protection/>
    </xf>
    <xf numFmtId="0" fontId="1" fillId="0" borderId="0" xfId="20" applyAlignment="1">
      <alignment horizontal="centerContinuous"/>
      <protection/>
    </xf>
    <xf numFmtId="37" fontId="4" fillId="0" borderId="0" xfId="24" applyFont="1" applyBorder="1" applyAlignment="1">
      <alignment horizontal="centerContinuous" wrapText="1"/>
      <protection/>
    </xf>
    <xf numFmtId="0" fontId="8" fillId="2" borderId="0" xfId="20" applyFont="1" applyFill="1" applyBorder="1" applyAlignment="1">
      <alignment horizontal="left"/>
      <protection/>
    </xf>
    <xf numFmtId="37" fontId="9" fillId="0" borderId="0" xfId="24" applyFont="1" applyBorder="1" applyAlignment="1">
      <alignment horizontal="center" wrapText="1"/>
      <protection/>
    </xf>
    <xf numFmtId="0" fontId="8" fillId="2" borderId="0" xfId="20" applyFont="1" applyFill="1" applyBorder="1" applyAlignment="1">
      <alignment horizontal="centerContinuous"/>
      <protection/>
    </xf>
    <xf numFmtId="37" fontId="8" fillId="0" borderId="0" xfId="24" applyFont="1" applyBorder="1" applyAlignment="1">
      <alignment horizontal="left" wrapText="1"/>
      <protection/>
    </xf>
    <xf numFmtId="0" fontId="1" fillId="2" borderId="0" xfId="20" applyFill="1" applyBorder="1" applyAlignment="1">
      <alignment horizontal="centerContinuous"/>
      <protection/>
    </xf>
    <xf numFmtId="0" fontId="1" fillId="2" borderId="0" xfId="20" applyFill="1" applyAlignment="1">
      <alignment/>
      <protection/>
    </xf>
    <xf numFmtId="0" fontId="1" fillId="2" borderId="0" xfId="20" applyFill="1" applyAlignment="1">
      <alignment horizontal="centerContinuous"/>
      <protection/>
    </xf>
    <xf numFmtId="0" fontId="1" fillId="2" borderId="0" xfId="20" applyFill="1">
      <alignment/>
      <protection/>
    </xf>
    <xf numFmtId="37" fontId="9" fillId="0" borderId="0" xfId="24" applyFont="1" applyBorder="1" applyAlignment="1">
      <alignment horizontal="left"/>
      <protection/>
    </xf>
    <xf numFmtId="37" fontId="9" fillId="0" borderId="0" xfId="24" applyFont="1" applyBorder="1" applyAlignment="1">
      <alignment horizontal="left" wrapText="1"/>
      <protection/>
    </xf>
    <xf numFmtId="37" fontId="10" fillId="0" borderId="0" xfId="24" applyFont="1" applyBorder="1" applyAlignment="1">
      <alignment horizontal="left" wrapText="1"/>
      <protection/>
    </xf>
    <xf numFmtId="0" fontId="8" fillId="0" borderId="0" xfId="20" applyFont="1" applyBorder="1" applyAlignment="1">
      <alignment horizontal="left"/>
      <protection/>
    </xf>
    <xf numFmtId="37" fontId="8" fillId="0" borderId="0" xfId="24" applyFont="1" applyBorder="1" applyAlignment="1">
      <alignment horizontal="centerContinuous" wrapText="1"/>
      <protection/>
    </xf>
    <xf numFmtId="0" fontId="8" fillId="0" borderId="0" xfId="20" applyFont="1" applyBorder="1" applyAlignment="1">
      <alignment horizontal="center"/>
      <protection/>
    </xf>
    <xf numFmtId="0" fontId="8" fillId="0" borderId="0" xfId="20" applyFont="1" applyBorder="1">
      <alignment/>
      <protection/>
    </xf>
    <xf numFmtId="37" fontId="3" fillId="0" borderId="0" xfId="24" applyFont="1" applyBorder="1" applyAlignment="1">
      <alignment horizontal="centerContinuous" wrapText="1"/>
      <protection/>
    </xf>
    <xf numFmtId="37" fontId="9" fillId="2" borderId="1" xfId="24" applyFont="1" applyFill="1" applyBorder="1" applyAlignment="1" applyProtection="1">
      <alignment horizontal="left" wrapText="1"/>
      <protection/>
    </xf>
    <xf numFmtId="37" fontId="9" fillId="3" borderId="2" xfId="24" applyFont="1" applyFill="1" applyBorder="1" applyAlignment="1">
      <alignment horizontal="center" wrapText="1"/>
      <protection/>
    </xf>
    <xf numFmtId="37" fontId="9" fillId="3" borderId="1" xfId="24" applyFont="1" applyFill="1" applyBorder="1" applyAlignment="1">
      <alignment horizontal="center" wrapText="1"/>
      <protection/>
    </xf>
    <xf numFmtId="37" fontId="9" fillId="3" borderId="3" xfId="24" applyFont="1" applyFill="1" applyBorder="1" applyAlignment="1">
      <alignment horizontal="center" wrapText="1"/>
      <protection/>
    </xf>
    <xf numFmtId="37" fontId="9" fillId="2" borderId="4" xfId="24" applyFont="1" applyFill="1" applyBorder="1" applyAlignment="1">
      <alignment horizontal="center" wrapText="1"/>
      <protection/>
    </xf>
    <xf numFmtId="37" fontId="9" fillId="2" borderId="5" xfId="24" applyFont="1" applyFill="1" applyBorder="1" applyAlignment="1">
      <alignment horizontal="center" wrapText="1"/>
      <protection/>
    </xf>
    <xf numFmtId="37" fontId="9" fillId="2" borderId="3" xfId="24" applyFont="1" applyFill="1" applyBorder="1" applyAlignment="1">
      <alignment horizontal="center" wrapText="1"/>
      <protection/>
    </xf>
    <xf numFmtId="37" fontId="12" fillId="2" borderId="0" xfId="24" applyFont="1" applyFill="1" applyAlignment="1">
      <alignment horizontal="center" wrapText="1"/>
      <protection/>
    </xf>
    <xf numFmtId="0" fontId="4" fillId="2" borderId="0" xfId="20" applyFont="1" applyFill="1">
      <alignment/>
      <protection/>
    </xf>
    <xf numFmtId="37" fontId="9" fillId="0" borderId="6" xfId="24" applyFont="1" applyFill="1" applyBorder="1" applyAlignment="1">
      <alignment horizontal="left"/>
      <protection/>
    </xf>
    <xf numFmtId="164" fontId="9" fillId="3" borderId="7" xfId="21" applyNumberFormat="1" applyFont="1" applyFill="1" applyBorder="1" applyAlignment="1">
      <alignment/>
    </xf>
    <xf numFmtId="164" fontId="9" fillId="3" borderId="6" xfId="21" applyNumberFormat="1" applyFont="1" applyFill="1" applyBorder="1" applyAlignment="1">
      <alignment/>
    </xf>
    <xf numFmtId="164" fontId="9" fillId="3" borderId="8" xfId="21" applyNumberFormat="1" applyFont="1" applyFill="1" applyBorder="1" applyAlignment="1">
      <alignment/>
    </xf>
    <xf numFmtId="164" fontId="9" fillId="0" borderId="6" xfId="21" applyNumberFormat="1" applyFont="1" applyFill="1" applyBorder="1" applyAlignment="1">
      <alignment/>
    </xf>
    <xf numFmtId="164" fontId="9" fillId="0" borderId="8" xfId="21" applyNumberFormat="1" applyFont="1" applyFill="1" applyBorder="1" applyAlignment="1">
      <alignment/>
    </xf>
    <xf numFmtId="164" fontId="9" fillId="0" borderId="9" xfId="21" applyNumberFormat="1" applyFont="1" applyFill="1" applyBorder="1" applyAlignment="1">
      <alignment/>
    </xf>
    <xf numFmtId="164" fontId="9" fillId="0" borderId="10" xfId="21" applyNumberFormat="1" applyFont="1" applyBorder="1"/>
    <xf numFmtId="164" fontId="12" fillId="0" borderId="0" xfId="21" applyNumberFormat="1" applyFont="1" applyBorder="1"/>
    <xf numFmtId="164" fontId="12" fillId="0" borderId="0" xfId="21" applyNumberFormat="1" applyFont="1"/>
    <xf numFmtId="0" fontId="12" fillId="0" borderId="0" xfId="20" applyFont="1">
      <alignment/>
      <protection/>
    </xf>
    <xf numFmtId="37" fontId="9" fillId="0" borderId="11" xfId="24" applyFont="1" applyFill="1" applyBorder="1" applyAlignment="1">
      <alignment horizontal="left" vertical="center"/>
      <protection/>
    </xf>
    <xf numFmtId="164" fontId="8" fillId="3" borderId="12" xfId="21" applyNumberFormat="1" applyFont="1" applyFill="1" applyBorder="1" applyAlignment="1">
      <alignment vertical="center"/>
    </xf>
    <xf numFmtId="164" fontId="8" fillId="3" borderId="11" xfId="21" applyNumberFormat="1" applyFont="1" applyFill="1" applyBorder="1" applyAlignment="1">
      <alignment vertical="center"/>
    </xf>
    <xf numFmtId="164" fontId="8" fillId="3" borderId="13" xfId="21" applyNumberFormat="1" applyFont="1" applyFill="1" applyBorder="1" applyAlignment="1">
      <alignment vertical="center"/>
    </xf>
    <xf numFmtId="164" fontId="8" fillId="0" borderId="14" xfId="21" applyNumberFormat="1" applyFont="1" applyFill="1" applyBorder="1" applyAlignment="1">
      <alignment vertical="center"/>
    </xf>
    <xf numFmtId="164" fontId="8" fillId="0" borderId="13" xfId="21" applyNumberFormat="1" applyFont="1" applyBorder="1" applyAlignment="1">
      <alignment vertical="center"/>
    </xf>
    <xf numFmtId="164" fontId="8" fillId="0" borderId="14" xfId="21" applyNumberFormat="1" applyFont="1" applyBorder="1" applyAlignment="1">
      <alignment vertical="center"/>
    </xf>
    <xf numFmtId="164" fontId="8" fillId="0" borderId="11" xfId="21" applyNumberFormat="1" applyFont="1" applyBorder="1" applyAlignment="1">
      <alignment vertical="center"/>
    </xf>
    <xf numFmtId="164" fontId="8" fillId="0" borderId="15" xfId="21" applyNumberFormat="1" applyFont="1" applyBorder="1" applyAlignment="1">
      <alignment vertical="center"/>
    </xf>
    <xf numFmtId="164" fontId="8" fillId="0" borderId="16" xfId="21" applyNumberFormat="1" applyFont="1" applyBorder="1" applyAlignment="1">
      <alignment vertical="center" wrapText="1"/>
    </xf>
    <xf numFmtId="164" fontId="4" fillId="0" borderId="0" xfId="21" applyNumberFormat="1" applyFont="1" applyBorder="1"/>
    <xf numFmtId="164" fontId="4" fillId="0" borderId="0" xfId="21" applyNumberFormat="1" applyFont="1"/>
    <xf numFmtId="0" fontId="4" fillId="0" borderId="0" xfId="20" applyFont="1">
      <alignment/>
      <protection/>
    </xf>
    <xf numFmtId="37" fontId="8" fillId="0" borderId="11" xfId="24" applyFont="1" applyFill="1" applyBorder="1" applyAlignment="1">
      <alignment horizontal="left" vertical="center"/>
      <protection/>
    </xf>
    <xf numFmtId="164" fontId="8" fillId="0" borderId="11" xfId="21" applyNumberFormat="1" applyFont="1" applyFill="1" applyBorder="1" applyAlignment="1">
      <alignment vertical="center"/>
    </xf>
    <xf numFmtId="164" fontId="8" fillId="0" borderId="13" xfId="21" applyNumberFormat="1" applyFont="1" applyFill="1" applyBorder="1" applyAlignment="1">
      <alignment vertical="center"/>
    </xf>
    <xf numFmtId="164" fontId="8" fillId="0" borderId="15" xfId="21" applyNumberFormat="1" applyFont="1" applyBorder="1" applyAlignment="1">
      <alignment vertical="center" wrapText="1"/>
    </xf>
    <xf numFmtId="164" fontId="8" fillId="3" borderId="17" xfId="21" applyNumberFormat="1" applyFont="1" applyFill="1" applyBorder="1" applyAlignment="1">
      <alignment vertical="center"/>
    </xf>
    <xf numFmtId="164" fontId="8" fillId="0" borderId="17" xfId="21" applyNumberFormat="1" applyFont="1" applyFill="1" applyBorder="1" applyAlignment="1">
      <alignment vertical="center"/>
    </xf>
    <xf numFmtId="37" fontId="9" fillId="0" borderId="6" xfId="24" applyFont="1" applyFill="1" applyBorder="1" applyAlignment="1">
      <alignment horizontal="left" vertical="center"/>
      <protection/>
    </xf>
    <xf numFmtId="164" fontId="9" fillId="3" borderId="7" xfId="21" applyNumberFormat="1" applyFont="1" applyFill="1" applyBorder="1" applyAlignment="1">
      <alignment vertical="center"/>
    </xf>
    <xf numFmtId="164" fontId="9" fillId="3" borderId="18" xfId="21" applyNumberFormat="1" applyFont="1" applyFill="1" applyBorder="1" applyAlignment="1">
      <alignment vertical="center"/>
    </xf>
    <xf numFmtId="164" fontId="9" fillId="3" borderId="9" xfId="21" applyNumberFormat="1" applyFont="1" applyFill="1" applyBorder="1" applyAlignment="1">
      <alignment vertical="center"/>
    </xf>
    <xf numFmtId="164" fontId="9" fillId="0" borderId="18" xfId="21" applyNumberFormat="1" applyFont="1" applyFill="1" applyBorder="1" applyAlignment="1">
      <alignment vertical="center"/>
    </xf>
    <xf numFmtId="164" fontId="9" fillId="0" borderId="9" xfId="21" applyNumberFormat="1" applyFont="1" applyFill="1" applyBorder="1" applyAlignment="1">
      <alignment vertical="center"/>
    </xf>
    <xf numFmtId="164" fontId="9" fillId="0" borderId="9" xfId="21" applyNumberFormat="1" applyFont="1" applyBorder="1" applyAlignment="1">
      <alignment vertical="center" wrapText="1"/>
    </xf>
    <xf numFmtId="164" fontId="8" fillId="0" borderId="19" xfId="21" applyNumberFormat="1" applyFont="1" applyFill="1" applyBorder="1" applyAlignment="1">
      <alignment vertical="center"/>
    </xf>
    <xf numFmtId="37" fontId="9" fillId="0" borderId="20" xfId="24" applyFont="1" applyFill="1" applyBorder="1" applyAlignment="1">
      <alignment horizontal="left" vertical="center"/>
      <protection/>
    </xf>
    <xf numFmtId="164" fontId="8" fillId="3" borderId="0" xfId="21" applyNumberFormat="1" applyFont="1" applyFill="1" applyBorder="1" applyAlignment="1">
      <alignment horizontal="center" vertical="center"/>
    </xf>
    <xf numFmtId="164" fontId="8" fillId="3" borderId="20" xfId="21" applyNumberFormat="1" applyFont="1" applyFill="1" applyBorder="1" applyAlignment="1">
      <alignment horizontal="center" vertical="center"/>
    </xf>
    <xf numFmtId="164" fontId="8" fillId="3" borderId="15" xfId="21" applyNumberFormat="1" applyFont="1" applyFill="1" applyBorder="1" applyAlignment="1">
      <alignment horizontal="center" vertical="center"/>
    </xf>
    <xf numFmtId="164" fontId="8" fillId="0" borderId="17" xfId="21" applyNumberFormat="1" applyFont="1" applyFill="1" applyBorder="1" applyAlignment="1">
      <alignment horizontal="center" vertical="center"/>
    </xf>
    <xf numFmtId="164" fontId="8" fillId="0" borderId="21" xfId="21" applyNumberFormat="1" applyFont="1" applyFill="1" applyBorder="1" applyAlignment="1">
      <alignment horizontal="center" vertical="center"/>
    </xf>
    <xf numFmtId="164" fontId="9" fillId="0" borderId="18" xfId="21" applyNumberFormat="1" applyFont="1" applyBorder="1" applyAlignment="1">
      <alignment vertical="center"/>
    </xf>
    <xf numFmtId="164" fontId="9" fillId="0" borderId="9" xfId="21" applyNumberFormat="1" applyFont="1" applyBorder="1" applyAlignment="1">
      <alignment vertical="center"/>
    </xf>
    <xf numFmtId="164" fontId="8" fillId="0" borderId="9" xfId="21" applyNumberFormat="1" applyFont="1" applyBorder="1" applyAlignment="1">
      <alignment vertical="center" wrapText="1"/>
    </xf>
    <xf numFmtId="37" fontId="8" fillId="0" borderId="6" xfId="24" applyFont="1" applyFill="1" applyBorder="1" applyAlignment="1">
      <alignment horizontal="left" vertical="center"/>
      <protection/>
    </xf>
    <xf numFmtId="164" fontId="8" fillId="3" borderId="7" xfId="21" applyNumberFormat="1" applyFont="1" applyFill="1" applyBorder="1" applyAlignment="1" quotePrefix="1">
      <alignment vertical="center"/>
    </xf>
    <xf numFmtId="164" fontId="8" fillId="3" borderId="6" xfId="21" applyNumberFormat="1" applyFont="1" applyFill="1" applyBorder="1" applyAlignment="1">
      <alignment vertical="center"/>
    </xf>
    <xf numFmtId="164" fontId="8" fillId="3" borderId="9" xfId="21" applyNumberFormat="1" applyFont="1" applyFill="1" applyBorder="1" applyAlignment="1">
      <alignment vertical="center"/>
    </xf>
    <xf numFmtId="164" fontId="8" fillId="0" borderId="6" xfId="21" applyNumberFormat="1" applyFont="1" applyFill="1" applyBorder="1" applyAlignment="1">
      <alignment vertical="center"/>
    </xf>
    <xf numFmtId="164" fontId="8" fillId="0" borderId="9" xfId="21" applyNumberFormat="1" applyFont="1" applyFill="1" applyBorder="1" applyAlignment="1">
      <alignment vertical="center"/>
    </xf>
    <xf numFmtId="164" fontId="8" fillId="0" borderId="6" xfId="21" applyNumberFormat="1" applyFont="1" applyBorder="1" applyAlignment="1">
      <alignment vertical="center"/>
    </xf>
    <xf numFmtId="164" fontId="8" fillId="0" borderId="9" xfId="21" applyNumberFormat="1" applyFont="1" applyBorder="1" applyAlignment="1">
      <alignment vertical="center"/>
    </xf>
    <xf numFmtId="164" fontId="8" fillId="3" borderId="12" xfId="21" applyNumberFormat="1" applyFont="1" applyFill="1" applyBorder="1" applyAlignment="1" quotePrefix="1">
      <alignment vertical="center"/>
    </xf>
    <xf numFmtId="164" fontId="8" fillId="3" borderId="22" xfId="21" applyNumberFormat="1" applyFont="1" applyFill="1" applyBorder="1" applyAlignment="1">
      <alignment vertical="center"/>
    </xf>
    <xf numFmtId="164" fontId="8" fillId="3" borderId="17" xfId="21" applyNumberFormat="1" applyFont="1" applyFill="1" applyBorder="1" applyAlignment="1" quotePrefix="1">
      <alignment vertical="center"/>
    </xf>
    <xf numFmtId="164" fontId="8" fillId="3" borderId="13" xfId="21" applyNumberFormat="1" applyFont="1" applyFill="1" applyBorder="1" applyAlignment="1" quotePrefix="1">
      <alignment vertical="center"/>
    </xf>
    <xf numFmtId="164" fontId="8" fillId="0" borderId="17" xfId="21" applyNumberFormat="1" applyFont="1" applyFill="1" applyBorder="1" applyAlignment="1" quotePrefix="1">
      <alignment vertical="center"/>
    </xf>
    <xf numFmtId="164" fontId="8" fillId="0" borderId="13" xfId="21" applyNumberFormat="1" applyFont="1" applyFill="1" applyBorder="1" applyAlignment="1" quotePrefix="1">
      <alignment vertical="center"/>
    </xf>
    <xf numFmtId="37" fontId="9" fillId="0" borderId="14" xfId="24" applyFont="1" applyFill="1" applyBorder="1" applyAlignment="1">
      <alignment horizontal="left" vertical="center"/>
      <protection/>
    </xf>
    <xf numFmtId="164" fontId="8" fillId="3" borderId="23" xfId="21" applyNumberFormat="1" applyFont="1" applyFill="1" applyBorder="1" applyAlignment="1" quotePrefix="1">
      <alignment vertical="center"/>
    </xf>
    <xf numFmtId="164" fontId="8" fillId="3" borderId="24" xfId="21" applyNumberFormat="1" applyFont="1" applyFill="1" applyBorder="1" applyAlignment="1" quotePrefix="1">
      <alignment vertical="center"/>
    </xf>
    <xf numFmtId="164" fontId="8" fillId="0" borderId="24" xfId="21" applyNumberFormat="1" applyFont="1" applyFill="1" applyBorder="1" applyAlignment="1" quotePrefix="1">
      <alignment vertical="center"/>
    </xf>
    <xf numFmtId="164" fontId="8" fillId="0" borderId="24" xfId="21" applyNumberFormat="1" applyFont="1" applyBorder="1" applyAlignment="1">
      <alignment vertical="center"/>
    </xf>
    <xf numFmtId="164" fontId="8" fillId="0" borderId="18" xfId="21" applyNumberFormat="1" applyFont="1" applyFill="1" applyBorder="1" applyAlignment="1" quotePrefix="1">
      <alignment vertical="center"/>
    </xf>
    <xf numFmtId="164" fontId="8" fillId="0" borderId="8" xfId="21" applyNumberFormat="1" applyFont="1" applyFill="1" applyBorder="1" applyAlignment="1" quotePrefix="1">
      <alignment vertical="center"/>
    </xf>
    <xf numFmtId="164" fontId="8" fillId="0" borderId="6" xfId="21" applyNumberFormat="1" applyFont="1" applyFill="1" applyBorder="1" applyAlignment="1" quotePrefix="1">
      <alignment vertical="center"/>
    </xf>
    <xf numFmtId="164" fontId="8" fillId="0" borderId="9" xfId="21" applyNumberFormat="1" applyFont="1" applyFill="1" applyBorder="1" applyAlignment="1" quotePrefix="1">
      <alignment vertical="center"/>
    </xf>
    <xf numFmtId="0" fontId="4" fillId="0" borderId="0" xfId="20" applyFont="1" applyBorder="1">
      <alignment/>
      <protection/>
    </xf>
    <xf numFmtId="0" fontId="4" fillId="0" borderId="25" xfId="20" applyFont="1" applyBorder="1">
      <alignment/>
      <protection/>
    </xf>
    <xf numFmtId="164" fontId="8" fillId="3" borderId="14" xfId="21" applyNumberFormat="1" applyFont="1" applyFill="1" applyBorder="1" applyAlignment="1">
      <alignment vertical="center"/>
    </xf>
    <xf numFmtId="164" fontId="8" fillId="0" borderId="15" xfId="21" applyNumberFormat="1" applyFont="1" applyFill="1" applyBorder="1" applyAlignment="1">
      <alignment vertical="center"/>
    </xf>
    <xf numFmtId="164" fontId="4" fillId="0" borderId="0" xfId="21" applyNumberFormat="1" applyFont="1" applyFill="1" applyBorder="1"/>
    <xf numFmtId="164" fontId="9" fillId="3" borderId="12" xfId="21" applyNumberFormat="1" applyFont="1" applyFill="1" applyBorder="1" applyAlignment="1">
      <alignment vertical="center"/>
    </xf>
    <xf numFmtId="164" fontId="9" fillId="3" borderId="11" xfId="21" applyNumberFormat="1" applyFont="1" applyFill="1" applyBorder="1" applyAlignment="1">
      <alignment vertical="center"/>
    </xf>
    <xf numFmtId="164" fontId="9" fillId="3" borderId="13" xfId="21" applyNumberFormat="1" applyFont="1" applyFill="1" applyBorder="1" applyAlignment="1">
      <alignment vertical="center"/>
    </xf>
    <xf numFmtId="164" fontId="9" fillId="0" borderId="11" xfId="21" applyNumberFormat="1" applyFont="1" applyFill="1" applyBorder="1" applyAlignment="1">
      <alignment vertical="center"/>
    </xf>
    <xf numFmtId="164" fontId="9" fillId="0" borderId="15" xfId="21" applyNumberFormat="1" applyFont="1" applyFill="1" applyBorder="1" applyAlignment="1">
      <alignment vertical="center"/>
    </xf>
    <xf numFmtId="164" fontId="12" fillId="0" borderId="0" xfId="21" applyNumberFormat="1" applyFont="1" applyFill="1" applyBorder="1"/>
    <xf numFmtId="164" fontId="9" fillId="3" borderId="20" xfId="21" applyNumberFormat="1" applyFont="1" applyFill="1" applyBorder="1" applyAlignment="1">
      <alignment vertical="center"/>
    </xf>
    <xf numFmtId="164" fontId="9" fillId="0" borderId="20" xfId="21" applyNumberFormat="1" applyFont="1" applyFill="1" applyBorder="1" applyAlignment="1">
      <alignment vertical="center"/>
    </xf>
    <xf numFmtId="37" fontId="9" fillId="0" borderId="26" xfId="24" applyFont="1" applyFill="1" applyBorder="1" applyAlignment="1">
      <alignment horizontal="left" vertical="center"/>
      <protection/>
    </xf>
    <xf numFmtId="164" fontId="9" fillId="3" borderId="27" xfId="21" applyNumberFormat="1" applyFont="1" applyFill="1" applyBorder="1" applyAlignment="1">
      <alignment vertical="center"/>
    </xf>
    <xf numFmtId="164" fontId="9" fillId="3" borderId="28" xfId="21" applyNumberFormat="1" applyFont="1" applyFill="1" applyBorder="1" applyAlignment="1">
      <alignment vertical="center"/>
    </xf>
    <xf numFmtId="164" fontId="9" fillId="3" borderId="29" xfId="21" applyNumberFormat="1" applyFont="1" applyFill="1" applyBorder="1" applyAlignment="1">
      <alignment vertical="center"/>
    </xf>
    <xf numFmtId="164" fontId="8" fillId="0" borderId="26" xfId="21" applyNumberFormat="1" applyFont="1" applyBorder="1" applyAlignment="1">
      <alignment vertical="center"/>
    </xf>
    <xf numFmtId="164" fontId="8" fillId="0" borderId="30" xfId="21" applyNumberFormat="1" applyFont="1" applyBorder="1" applyAlignment="1">
      <alignment vertical="center"/>
    </xf>
    <xf numFmtId="164" fontId="8" fillId="0" borderId="30" xfId="21" applyNumberFormat="1" applyFont="1" applyBorder="1" applyAlignment="1">
      <alignment vertical="center" wrapText="1"/>
    </xf>
    <xf numFmtId="37" fontId="9" fillId="0" borderId="0" xfId="24" applyFont="1" applyFill="1" applyBorder="1" applyAlignment="1">
      <alignment horizontal="left" vertical="center"/>
      <protection/>
    </xf>
    <xf numFmtId="164" fontId="9" fillId="0" borderId="0" xfId="21" applyNumberFormat="1" applyFont="1" applyFill="1" applyBorder="1" applyAlignment="1">
      <alignment vertical="center"/>
    </xf>
    <xf numFmtId="164" fontId="8" fillId="0" borderId="0" xfId="21" applyNumberFormat="1" applyFont="1" applyBorder="1" applyAlignment="1">
      <alignment vertical="center"/>
    </xf>
    <xf numFmtId="164" fontId="8" fillId="0" borderId="0" xfId="21" applyNumberFormat="1" applyFont="1" applyBorder="1" applyAlignment="1">
      <alignment vertical="center" wrapText="1"/>
    </xf>
    <xf numFmtId="37" fontId="9" fillId="0" borderId="0" xfId="24" applyFont="1" applyAlignment="1">
      <alignment horizontal="left"/>
      <protection/>
    </xf>
    <xf numFmtId="37" fontId="8" fillId="0" borderId="0" xfId="24" applyFont="1" applyBorder="1">
      <alignment/>
      <protection/>
    </xf>
    <xf numFmtId="37" fontId="9" fillId="0" borderId="0" xfId="24" applyFont="1" applyBorder="1">
      <alignment/>
      <protection/>
    </xf>
    <xf numFmtId="0" fontId="8" fillId="0" borderId="0" xfId="20" applyFont="1">
      <alignment/>
      <protection/>
    </xf>
    <xf numFmtId="37" fontId="14" fillId="0" borderId="0" xfId="24" applyFont="1" applyBorder="1">
      <alignment/>
      <protection/>
    </xf>
    <xf numFmtId="0" fontId="14" fillId="0" borderId="0" xfId="20" applyFont="1">
      <alignment/>
      <protection/>
    </xf>
    <xf numFmtId="0" fontId="13" fillId="0" borderId="0" xfId="20" applyFont="1" applyFill="1">
      <alignment/>
      <protection/>
    </xf>
    <xf numFmtId="0" fontId="8" fillId="0" borderId="0" xfId="20" applyFont="1" applyFill="1" applyBorder="1">
      <alignment/>
      <protection/>
    </xf>
    <xf numFmtId="37" fontId="9" fillId="0" borderId="0" xfId="24" applyFont="1" applyBorder="1" applyAlignment="1" quotePrefix="1">
      <alignment horizontal="left"/>
      <protection/>
    </xf>
    <xf numFmtId="0" fontId="14" fillId="0" borderId="0" xfId="20" applyFont="1" applyBorder="1">
      <alignment/>
      <protection/>
    </xf>
    <xf numFmtId="37" fontId="13" fillId="0" borderId="0" xfId="24" applyFont="1" applyBorder="1" applyAlignment="1">
      <alignment horizontal="left"/>
      <protection/>
    </xf>
    <xf numFmtId="0" fontId="9" fillId="0" borderId="0" xfId="20" applyFont="1" applyBorder="1" applyAlignment="1" quotePrefix="1">
      <alignment horizontal="left"/>
      <protection/>
    </xf>
    <xf numFmtId="0" fontId="13" fillId="0" borderId="0" xfId="20" applyFont="1">
      <alignment/>
      <protection/>
    </xf>
    <xf numFmtId="0" fontId="15" fillId="0" borderId="0" xfId="20" applyFont="1" applyBorder="1">
      <alignment/>
      <protection/>
    </xf>
    <xf numFmtId="37" fontId="16" fillId="0" borderId="0" xfId="24" applyFont="1" applyBorder="1">
      <alignment/>
      <protection/>
    </xf>
    <xf numFmtId="37" fontId="15" fillId="0" borderId="0" xfId="24" applyFont="1" applyBorder="1">
      <alignment/>
      <protection/>
    </xf>
    <xf numFmtId="37" fontId="4" fillId="0" borderId="0" xfId="24" applyFont="1" applyBorder="1">
      <alignment/>
      <protection/>
    </xf>
    <xf numFmtId="0" fontId="4" fillId="0" borderId="0" xfId="20" applyFont="1" applyBorder="1" applyAlignment="1">
      <alignment horizontal="center"/>
      <protection/>
    </xf>
    <xf numFmtId="0" fontId="4" fillId="0" borderId="0" xfId="20" applyFont="1" applyBorder="1" applyAlignment="1">
      <alignment horizontal="left"/>
      <protection/>
    </xf>
    <xf numFmtId="0" fontId="4" fillId="0" borderId="0" xfId="20" applyFont="1" applyAlignment="1">
      <alignment horizontal="left"/>
      <protection/>
    </xf>
    <xf numFmtId="0" fontId="4" fillId="0" borderId="0" xfId="20" applyFont="1" applyAlignment="1">
      <alignment horizontal="right"/>
      <protection/>
    </xf>
    <xf numFmtId="0" fontId="1" fillId="0" borderId="0" xfId="20" applyAlignment="1">
      <alignment horizontal="right"/>
      <protection/>
    </xf>
    <xf numFmtId="0" fontId="2" fillId="0" borderId="0" xfId="20" applyFont="1" applyBorder="1" applyAlignment="1">
      <alignment horizontal="center"/>
      <protection/>
    </xf>
    <xf numFmtId="0" fontId="2" fillId="0" borderId="0" xfId="20" applyFont="1" applyBorder="1" applyAlignment="1">
      <alignment horizontal="left"/>
      <protection/>
    </xf>
    <xf numFmtId="0" fontId="1" fillId="0" borderId="0" xfId="20" applyFont="1" applyBorder="1">
      <alignment/>
      <protection/>
    </xf>
    <xf numFmtId="0" fontId="2" fillId="0" borderId="0" xfId="20" applyFont="1" applyBorder="1">
      <alignment/>
      <protection/>
    </xf>
    <xf numFmtId="0" fontId="1" fillId="0" borderId="0" xfId="20" applyBorder="1" applyAlignment="1">
      <alignment horizontal="left"/>
      <protection/>
    </xf>
    <xf numFmtId="37" fontId="7" fillId="0" borderId="0" xfId="24" applyFont="1" applyBorder="1" applyAlignment="1">
      <alignment horizont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Currency 2" xfId="22"/>
    <cellStyle name="Percent 2" xfId="23"/>
    <cellStyle name="Normal_AIRPLAN.XLS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147"/>
  <sheetViews>
    <sheetView tabSelected="1" zoomScale="75" zoomScaleNormal="75" workbookViewId="0" topLeftCell="A17">
      <selection activeCell="H47" sqref="H47"/>
    </sheetView>
  </sheetViews>
  <sheetFormatPr defaultColWidth="9.140625" defaultRowHeight="15"/>
  <cols>
    <col min="1" max="1" width="49.7109375" style="149" customWidth="1"/>
    <col min="2" max="2" width="16.28125" style="5" customWidth="1"/>
    <col min="3" max="3" width="16.7109375" style="154" customWidth="1"/>
    <col min="4" max="4" width="16.7109375" style="5" customWidth="1"/>
    <col min="5" max="5" width="16.28125" style="5" customWidth="1"/>
    <col min="6" max="8" width="16.7109375" style="5" customWidth="1"/>
    <col min="9" max="10" width="17.7109375" style="5" customWidth="1"/>
    <col min="11" max="11" width="32.421875" style="2" customWidth="1"/>
    <col min="12" max="12" width="8.8515625" style="2" customWidth="1"/>
    <col min="13" max="16384" width="9.140625" style="1" customWidth="1"/>
  </cols>
  <sheetData>
    <row r="1" spans="1:24" ht="2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6"/>
      <c r="N1" s="6"/>
      <c r="O1" s="6"/>
      <c r="P1" s="6"/>
      <c r="Q1" s="7"/>
      <c r="R1" s="7"/>
      <c r="S1" s="7"/>
      <c r="T1" s="7"/>
      <c r="U1" s="7"/>
      <c r="V1" s="7"/>
      <c r="W1" s="7"/>
      <c r="X1" s="7"/>
    </row>
    <row r="2" spans="1:12" s="2" customFormat="1" ht="19.9" customHeight="1">
      <c r="A2" s="155" t="s">
        <v>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8"/>
    </row>
    <row r="3" spans="1:12" s="2" customFormat="1" ht="19.9" customHeight="1">
      <c r="A3" s="9" t="s">
        <v>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8"/>
    </row>
    <row r="4" spans="1:24" s="16" customFormat="1" ht="15.75">
      <c r="A4" s="9" t="s">
        <v>4</v>
      </c>
      <c r="B4" s="11"/>
      <c r="C4" s="11"/>
      <c r="D4" s="11"/>
      <c r="E4" s="11"/>
      <c r="F4" s="11"/>
      <c r="G4" s="11"/>
      <c r="H4" s="11"/>
      <c r="I4" s="11"/>
      <c r="J4" s="11"/>
      <c r="K4" s="12" t="s">
        <v>5</v>
      </c>
      <c r="L4" s="13"/>
      <c r="M4" s="14"/>
      <c r="N4" s="14"/>
      <c r="O4" s="14"/>
      <c r="P4" s="15"/>
      <c r="Q4" s="15"/>
      <c r="R4" s="15"/>
      <c r="S4" s="15"/>
      <c r="T4" s="15"/>
      <c r="U4" s="15"/>
      <c r="V4" s="15"/>
      <c r="W4" s="15"/>
      <c r="X4" s="15"/>
    </row>
    <row r="5" spans="1:24" s="16" customFormat="1" ht="15.75">
      <c r="A5" s="9" t="s">
        <v>6</v>
      </c>
      <c r="B5" s="11"/>
      <c r="C5" s="11"/>
      <c r="D5" s="11"/>
      <c r="E5" s="11"/>
      <c r="F5" s="11"/>
      <c r="G5" s="11"/>
      <c r="H5" s="11"/>
      <c r="I5" s="17"/>
      <c r="J5" s="17"/>
      <c r="K5" s="12" t="s">
        <v>7</v>
      </c>
      <c r="L5" s="13"/>
      <c r="M5" s="14"/>
      <c r="N5" s="14"/>
      <c r="O5" s="14"/>
      <c r="P5" s="15"/>
      <c r="Q5" s="15"/>
      <c r="R5" s="15"/>
      <c r="S5" s="15"/>
      <c r="T5" s="15"/>
      <c r="U5" s="15"/>
      <c r="V5" s="15"/>
      <c r="W5" s="15"/>
      <c r="X5" s="15"/>
    </row>
    <row r="6" spans="1:12" ht="9.6" customHeight="1" thickBot="1">
      <c r="A6" s="18"/>
      <c r="B6" s="19"/>
      <c r="C6" s="20"/>
      <c r="D6" s="21"/>
      <c r="E6" s="22"/>
      <c r="F6" s="21"/>
      <c r="G6" s="21"/>
      <c r="H6" s="21"/>
      <c r="I6" s="21"/>
      <c r="J6" s="21"/>
      <c r="K6" s="23"/>
      <c r="L6" s="24"/>
    </row>
    <row r="7" spans="1:12" s="33" customFormat="1" ht="33" customHeight="1">
      <c r="A7" s="25" t="s">
        <v>8</v>
      </c>
      <c r="B7" s="26" t="s">
        <v>9</v>
      </c>
      <c r="C7" s="27" t="s">
        <v>10</v>
      </c>
      <c r="D7" s="28" t="s">
        <v>11</v>
      </c>
      <c r="E7" s="29" t="s">
        <v>12</v>
      </c>
      <c r="F7" s="30" t="s">
        <v>13</v>
      </c>
      <c r="G7" s="29" t="s">
        <v>14</v>
      </c>
      <c r="H7" s="30" t="s">
        <v>15</v>
      </c>
      <c r="I7" s="29" t="s">
        <v>16</v>
      </c>
      <c r="J7" s="30" t="s">
        <v>17</v>
      </c>
      <c r="K7" s="31" t="s">
        <v>18</v>
      </c>
      <c r="L7" s="32"/>
    </row>
    <row r="8" spans="1:13" s="44" customFormat="1" ht="15.75">
      <c r="A8" s="34" t="s">
        <v>19</v>
      </c>
      <c r="B8" s="35">
        <v>6560075</v>
      </c>
      <c r="C8" s="36">
        <f>B31</f>
        <v>3883919</v>
      </c>
      <c r="D8" s="37">
        <f>C31</f>
        <v>2433435</v>
      </c>
      <c r="E8" s="38">
        <f>B31</f>
        <v>3883919</v>
      </c>
      <c r="F8" s="39">
        <f>E31</f>
        <v>2433435</v>
      </c>
      <c r="G8" s="38">
        <f>B31</f>
        <v>3883919</v>
      </c>
      <c r="H8" s="39">
        <f>G31</f>
        <v>2405435</v>
      </c>
      <c r="I8" s="38">
        <f>+G8-C8</f>
        <v>0</v>
      </c>
      <c r="J8" s="40">
        <f>H8-D8</f>
        <v>-28000</v>
      </c>
      <c r="K8" s="41"/>
      <c r="L8" s="42"/>
      <c r="M8" s="43"/>
    </row>
    <row r="9" spans="1:13" s="57" customFormat="1" ht="15.75">
      <c r="A9" s="45" t="s">
        <v>1</v>
      </c>
      <c r="B9" s="46"/>
      <c r="C9" s="47"/>
      <c r="D9" s="48"/>
      <c r="E9" s="49"/>
      <c r="F9" s="50"/>
      <c r="G9" s="51"/>
      <c r="H9" s="50"/>
      <c r="I9" s="52">
        <f>+G9-C9</f>
        <v>0</v>
      </c>
      <c r="J9" s="53">
        <f aca="true" t="shared" si="0" ref="J9:J42">H9-D9</f>
        <v>0</v>
      </c>
      <c r="K9" s="54"/>
      <c r="L9" s="55"/>
      <c r="M9" s="56"/>
    </row>
    <row r="10" spans="1:13" s="57" customFormat="1" ht="15.75">
      <c r="A10" s="58" t="s">
        <v>20</v>
      </c>
      <c r="B10" s="46">
        <v>8129633</v>
      </c>
      <c r="C10" s="47">
        <v>8180868</v>
      </c>
      <c r="D10" s="48">
        <v>8415994</v>
      </c>
      <c r="E10" s="59">
        <f>C10</f>
        <v>8180868</v>
      </c>
      <c r="F10" s="60">
        <f>D10</f>
        <v>8415994</v>
      </c>
      <c r="G10" s="59">
        <f>E10</f>
        <v>8180868</v>
      </c>
      <c r="H10" s="60">
        <f>F10</f>
        <v>8415994</v>
      </c>
      <c r="I10" s="52">
        <f>+G10-C10</f>
        <v>0</v>
      </c>
      <c r="J10" s="53">
        <f t="shared" si="0"/>
        <v>0</v>
      </c>
      <c r="K10" s="61"/>
      <c r="L10" s="55"/>
      <c r="M10" s="56"/>
    </row>
    <row r="11" spans="1:13" s="57" customFormat="1" ht="15.75">
      <c r="A11" s="58" t="s">
        <v>21</v>
      </c>
      <c r="B11" s="46"/>
      <c r="C11" s="47">
        <v>11304</v>
      </c>
      <c r="D11" s="48">
        <v>11304</v>
      </c>
      <c r="E11" s="59">
        <f aca="true" t="shared" si="1" ref="E11:H12">C11</f>
        <v>11304</v>
      </c>
      <c r="F11" s="60">
        <f t="shared" si="1"/>
        <v>11304</v>
      </c>
      <c r="G11" s="59">
        <f t="shared" si="1"/>
        <v>11304</v>
      </c>
      <c r="H11" s="60">
        <f t="shared" si="1"/>
        <v>11304</v>
      </c>
      <c r="I11" s="52">
        <f>+G11-C11</f>
        <v>0</v>
      </c>
      <c r="J11" s="53">
        <f t="shared" si="0"/>
        <v>0</v>
      </c>
      <c r="K11" s="61"/>
      <c r="L11" s="55"/>
      <c r="M11" s="56"/>
    </row>
    <row r="12" spans="1:13" s="57" customFormat="1" ht="15.75">
      <c r="A12" s="58" t="s">
        <v>22</v>
      </c>
      <c r="B12" s="46"/>
      <c r="C12" s="47">
        <v>45349</v>
      </c>
      <c r="D12" s="48">
        <v>45349</v>
      </c>
      <c r="E12" s="59">
        <f t="shared" si="1"/>
        <v>45349</v>
      </c>
      <c r="F12" s="60">
        <f t="shared" si="1"/>
        <v>45349</v>
      </c>
      <c r="G12" s="59">
        <f t="shared" si="1"/>
        <v>45349</v>
      </c>
      <c r="H12" s="60">
        <f t="shared" si="1"/>
        <v>45349</v>
      </c>
      <c r="I12" s="52">
        <f aca="true" t="shared" si="2" ref="I12:I16">+G12-C12</f>
        <v>0</v>
      </c>
      <c r="J12" s="53">
        <f t="shared" si="0"/>
        <v>0</v>
      </c>
      <c r="K12" s="61"/>
      <c r="L12" s="55"/>
      <c r="M12" s="56"/>
    </row>
    <row r="13" spans="1:13" s="57" customFormat="1" ht="15.75">
      <c r="A13" s="58"/>
      <c r="B13" s="46"/>
      <c r="C13" s="47"/>
      <c r="D13" s="48"/>
      <c r="E13" s="59"/>
      <c r="F13" s="60"/>
      <c r="G13" s="59"/>
      <c r="H13" s="60"/>
      <c r="I13" s="52">
        <f t="shared" si="2"/>
        <v>0</v>
      </c>
      <c r="J13" s="53">
        <f t="shared" si="0"/>
        <v>0</v>
      </c>
      <c r="K13" s="61"/>
      <c r="L13" s="55"/>
      <c r="M13" s="56"/>
    </row>
    <row r="14" spans="1:13" s="57" customFormat="1" ht="15.75">
      <c r="A14" s="58"/>
      <c r="B14" s="46"/>
      <c r="C14" s="47"/>
      <c r="D14" s="48"/>
      <c r="E14" s="59"/>
      <c r="F14" s="60"/>
      <c r="G14" s="59"/>
      <c r="H14" s="60"/>
      <c r="I14" s="52">
        <f t="shared" si="2"/>
        <v>0</v>
      </c>
      <c r="J14" s="53">
        <f t="shared" si="0"/>
        <v>0</v>
      </c>
      <c r="K14" s="61"/>
      <c r="L14" s="55"/>
      <c r="M14" s="56"/>
    </row>
    <row r="15" spans="1:13" s="57" customFormat="1" ht="15.75">
      <c r="A15" s="58"/>
      <c r="B15" s="46"/>
      <c r="C15" s="47"/>
      <c r="D15" s="48"/>
      <c r="E15" s="59"/>
      <c r="F15" s="60"/>
      <c r="G15" s="59"/>
      <c r="H15" s="60"/>
      <c r="I15" s="52">
        <f t="shared" si="2"/>
        <v>0</v>
      </c>
      <c r="J15" s="53">
        <f t="shared" si="0"/>
        <v>0</v>
      </c>
      <c r="K15" s="61"/>
      <c r="L15" s="55"/>
      <c r="M15" s="56"/>
    </row>
    <row r="16" spans="1:13" s="57" customFormat="1" ht="15.75">
      <c r="A16" s="45" t="s">
        <v>23</v>
      </c>
      <c r="B16" s="46">
        <f>SUM(B10:B15)</f>
        <v>8129633</v>
      </c>
      <c r="C16" s="62">
        <f aca="true" t="shared" si="3" ref="C16:D16">SUM(C10:C15)</f>
        <v>8237521</v>
      </c>
      <c r="D16" s="48">
        <f t="shared" si="3"/>
        <v>8472647</v>
      </c>
      <c r="E16" s="63">
        <f>SUM(E10:E15)</f>
        <v>8237521</v>
      </c>
      <c r="F16" s="60">
        <f>SUM(F10:F15)</f>
        <v>8472647</v>
      </c>
      <c r="G16" s="63">
        <f>SUM(G10:G15)</f>
        <v>8237521</v>
      </c>
      <c r="H16" s="60">
        <f>SUM(H10:H15)</f>
        <v>8472647</v>
      </c>
      <c r="I16" s="52">
        <f t="shared" si="2"/>
        <v>0</v>
      </c>
      <c r="J16" s="53">
        <f t="shared" si="0"/>
        <v>0</v>
      </c>
      <c r="K16" s="61"/>
      <c r="L16" s="55"/>
      <c r="M16" s="56"/>
    </row>
    <row r="17" spans="1:13" s="44" customFormat="1" ht="15.75">
      <c r="A17" s="64" t="s">
        <v>24</v>
      </c>
      <c r="B17" s="65"/>
      <c r="C17" s="66"/>
      <c r="D17" s="67">
        <f>C16+D16</f>
        <v>16710168</v>
      </c>
      <c r="E17" s="68"/>
      <c r="F17" s="69">
        <f>E16+F16</f>
        <v>16710168</v>
      </c>
      <c r="G17" s="68"/>
      <c r="H17" s="69">
        <f>G16+H16</f>
        <v>16710168</v>
      </c>
      <c r="I17" s="68"/>
      <c r="J17" s="69">
        <f>I16+J16</f>
        <v>0</v>
      </c>
      <c r="K17" s="70"/>
      <c r="L17" s="42"/>
      <c r="M17" s="43"/>
    </row>
    <row r="18" spans="1:13" s="57" customFormat="1" ht="15.75">
      <c r="A18" s="45" t="s">
        <v>0</v>
      </c>
      <c r="B18" s="46"/>
      <c r="C18" s="47"/>
      <c r="D18" s="48"/>
      <c r="E18" s="59"/>
      <c r="F18" s="50"/>
      <c r="G18" s="52"/>
      <c r="H18" s="50"/>
      <c r="I18" s="52">
        <f aca="true" t="shared" si="4" ref="I18:I21">+G18-C18</f>
        <v>0</v>
      </c>
      <c r="J18" s="53">
        <f t="shared" si="0"/>
        <v>0</v>
      </c>
      <c r="K18" s="54"/>
      <c r="L18" s="55"/>
      <c r="M18" s="56"/>
    </row>
    <row r="19" spans="1:13" s="57" customFormat="1" ht="15.75">
      <c r="A19" s="58" t="s">
        <v>25</v>
      </c>
      <c r="B19" s="46">
        <v>-468589</v>
      </c>
      <c r="C19" s="47">
        <v>-460113</v>
      </c>
      <c r="D19" s="48">
        <v>-485690</v>
      </c>
      <c r="E19" s="59">
        <f>C19</f>
        <v>-460113</v>
      </c>
      <c r="F19" s="60">
        <f>D19</f>
        <v>-485690</v>
      </c>
      <c r="G19" s="59">
        <f>E19</f>
        <v>-460113</v>
      </c>
      <c r="H19" s="60">
        <f>F19</f>
        <v>-485690</v>
      </c>
      <c r="I19" s="52">
        <f>+G19-C19</f>
        <v>0</v>
      </c>
      <c r="J19" s="53">
        <f t="shared" si="0"/>
        <v>0</v>
      </c>
      <c r="K19" s="61"/>
      <c r="L19" s="55"/>
      <c r="M19" s="56"/>
    </row>
    <row r="20" spans="1:13" s="57" customFormat="1" ht="63">
      <c r="A20" s="58" t="s">
        <v>26</v>
      </c>
      <c r="B20" s="46">
        <v>-10337200</v>
      </c>
      <c r="C20" s="47">
        <v>-9227892</v>
      </c>
      <c r="D20" s="48">
        <v>-9186935</v>
      </c>
      <c r="E20" s="59">
        <f>C20</f>
        <v>-9227892</v>
      </c>
      <c r="F20" s="60">
        <f>D20</f>
        <v>-9186935</v>
      </c>
      <c r="G20" s="59">
        <f>E20-28000</f>
        <v>-9255892</v>
      </c>
      <c r="H20" s="71">
        <f>F20</f>
        <v>-9186935</v>
      </c>
      <c r="I20" s="52">
        <f t="shared" si="4"/>
        <v>-28000</v>
      </c>
      <c r="J20" s="53">
        <f t="shared" si="0"/>
        <v>0</v>
      </c>
      <c r="K20" s="61" t="s">
        <v>49</v>
      </c>
      <c r="L20" s="55"/>
      <c r="M20" s="56"/>
    </row>
    <row r="21" spans="1:13" s="57" customFormat="1" ht="15.75">
      <c r="A21" s="58"/>
      <c r="B21" s="46"/>
      <c r="C21" s="47"/>
      <c r="D21" s="48"/>
      <c r="E21" s="59"/>
      <c r="F21" s="60"/>
      <c r="G21" s="59"/>
      <c r="H21" s="60"/>
      <c r="I21" s="52">
        <f t="shared" si="4"/>
        <v>0</v>
      </c>
      <c r="J21" s="53">
        <f t="shared" si="0"/>
        <v>0</v>
      </c>
      <c r="K21" s="61"/>
      <c r="L21" s="55"/>
      <c r="M21" s="56"/>
    </row>
    <row r="22" spans="1:13" s="57" customFormat="1" ht="15.75">
      <c r="A22" s="72" t="s">
        <v>27</v>
      </c>
      <c r="B22" s="73">
        <f>SUM(B19:B21)</f>
        <v>-10805789</v>
      </c>
      <c r="C22" s="74">
        <f>SUM(C19:C21)</f>
        <v>-9688005</v>
      </c>
      <c r="D22" s="75">
        <f aca="true" t="shared" si="5" ref="D22:H22">SUM(D19:D21)</f>
        <v>-9672625</v>
      </c>
      <c r="E22" s="76">
        <f t="shared" si="5"/>
        <v>-9688005</v>
      </c>
      <c r="F22" s="77">
        <f t="shared" si="5"/>
        <v>-9672625</v>
      </c>
      <c r="G22" s="76">
        <f t="shared" si="5"/>
        <v>-9716005</v>
      </c>
      <c r="H22" s="77">
        <f t="shared" si="5"/>
        <v>-9672625</v>
      </c>
      <c r="I22" s="52">
        <f>+G22-C22</f>
        <v>-28000</v>
      </c>
      <c r="J22" s="53">
        <f t="shared" si="0"/>
        <v>0</v>
      </c>
      <c r="K22" s="61"/>
      <c r="L22" s="55"/>
      <c r="M22" s="56"/>
    </row>
    <row r="23" spans="1:13" s="44" customFormat="1" ht="15.75">
      <c r="A23" s="64" t="s">
        <v>28</v>
      </c>
      <c r="B23" s="65">
        <f>B22</f>
        <v>-10805789</v>
      </c>
      <c r="C23" s="66"/>
      <c r="D23" s="67">
        <f>C22+D22</f>
        <v>-19360630</v>
      </c>
      <c r="E23" s="68"/>
      <c r="F23" s="69">
        <f>E22+F22</f>
        <v>-19360630</v>
      </c>
      <c r="G23" s="68"/>
      <c r="H23" s="69">
        <f>G22+H22</f>
        <v>-19388630</v>
      </c>
      <c r="I23" s="78"/>
      <c r="J23" s="79">
        <f>I22+J22</f>
        <v>-28000</v>
      </c>
      <c r="K23" s="80"/>
      <c r="L23" s="42"/>
      <c r="M23" s="43"/>
    </row>
    <row r="24" spans="1:13" s="57" customFormat="1" ht="15.75">
      <c r="A24" s="81" t="s">
        <v>29</v>
      </c>
      <c r="B24" s="82"/>
      <c r="C24" s="83"/>
      <c r="D24" s="84"/>
      <c r="E24" s="85"/>
      <c r="F24" s="86"/>
      <c r="G24" s="85"/>
      <c r="H24" s="86"/>
      <c r="I24" s="87">
        <f>SUM(I18:I21)</f>
        <v>-28000</v>
      </c>
      <c r="J24" s="88">
        <f t="shared" si="0"/>
        <v>0</v>
      </c>
      <c r="K24" s="80"/>
      <c r="L24" s="55"/>
      <c r="M24" s="56"/>
    </row>
    <row r="25" spans="1:13" s="57" customFormat="1" ht="15.75">
      <c r="A25" s="45" t="s">
        <v>30</v>
      </c>
      <c r="B25" s="89"/>
      <c r="C25" s="47"/>
      <c r="D25" s="90"/>
      <c r="E25" s="59"/>
      <c r="F25" s="60"/>
      <c r="G25" s="59"/>
      <c r="H25" s="60"/>
      <c r="I25" s="52">
        <f aca="true" t="shared" si="6" ref="I25:I29">+G25-C25</f>
        <v>0</v>
      </c>
      <c r="J25" s="53">
        <f t="shared" si="0"/>
        <v>0</v>
      </c>
      <c r="K25" s="54"/>
      <c r="L25" s="55"/>
      <c r="M25" s="56"/>
    </row>
    <row r="26" spans="1:13" s="57" customFormat="1" ht="15.75">
      <c r="A26" s="45"/>
      <c r="B26" s="89"/>
      <c r="C26" s="47"/>
      <c r="D26" s="48"/>
      <c r="E26" s="59"/>
      <c r="F26" s="60"/>
      <c r="G26" s="59"/>
      <c r="H26" s="60"/>
      <c r="I26" s="52"/>
      <c r="J26" s="53">
        <f t="shared" si="0"/>
        <v>0</v>
      </c>
      <c r="K26" s="61"/>
      <c r="L26" s="55"/>
      <c r="M26" s="56"/>
    </row>
    <row r="27" spans="1:13" s="57" customFormat="1" ht="15.75">
      <c r="A27" s="45"/>
      <c r="B27" s="89"/>
      <c r="C27" s="47"/>
      <c r="D27" s="48"/>
      <c r="E27" s="59"/>
      <c r="F27" s="60"/>
      <c r="G27" s="59"/>
      <c r="H27" s="60"/>
      <c r="I27" s="52"/>
      <c r="J27" s="53">
        <f t="shared" si="0"/>
        <v>0</v>
      </c>
      <c r="K27" s="61"/>
      <c r="L27" s="55"/>
      <c r="M27" s="56"/>
    </row>
    <row r="28" spans="1:13" s="57" customFormat="1" ht="15.75">
      <c r="A28" s="45"/>
      <c r="B28" s="89"/>
      <c r="C28" s="47"/>
      <c r="D28" s="48"/>
      <c r="E28" s="59"/>
      <c r="F28" s="60"/>
      <c r="G28" s="59"/>
      <c r="H28" s="60"/>
      <c r="I28" s="52">
        <f t="shared" si="6"/>
        <v>0</v>
      </c>
      <c r="J28" s="53">
        <f t="shared" si="0"/>
        <v>0</v>
      </c>
      <c r="K28" s="61"/>
      <c r="L28" s="55"/>
      <c r="M28" s="56"/>
    </row>
    <row r="29" spans="1:13" s="57" customFormat="1" ht="15.75">
      <c r="A29" s="45" t="s">
        <v>31</v>
      </c>
      <c r="B29" s="89">
        <f>SUM(B26:B28)</f>
        <v>0</v>
      </c>
      <c r="C29" s="91">
        <f aca="true" t="shared" si="7" ref="C29:H29">SUM(C26:C28)</f>
        <v>0</v>
      </c>
      <c r="D29" s="92">
        <f t="shared" si="7"/>
        <v>0</v>
      </c>
      <c r="E29" s="93">
        <f t="shared" si="7"/>
        <v>0</v>
      </c>
      <c r="F29" s="94">
        <f t="shared" si="7"/>
        <v>0</v>
      </c>
      <c r="G29" s="93">
        <f t="shared" si="7"/>
        <v>0</v>
      </c>
      <c r="H29" s="94">
        <f t="shared" si="7"/>
        <v>0</v>
      </c>
      <c r="I29" s="52">
        <f t="shared" si="6"/>
        <v>0</v>
      </c>
      <c r="J29" s="53">
        <f t="shared" si="0"/>
        <v>0</v>
      </c>
      <c r="K29" s="61"/>
      <c r="L29" s="55"/>
      <c r="M29" s="56"/>
    </row>
    <row r="30" spans="1:13" s="57" customFormat="1" ht="15.75">
      <c r="A30" s="95" t="s">
        <v>32</v>
      </c>
      <c r="B30" s="96"/>
      <c r="C30" s="97"/>
      <c r="D30" s="67">
        <f>C29+D29</f>
        <v>0</v>
      </c>
      <c r="E30" s="98"/>
      <c r="F30" s="69">
        <f>E29+F29</f>
        <v>0</v>
      </c>
      <c r="G30" s="98"/>
      <c r="H30" s="69">
        <f>G29+H29</f>
        <v>0</v>
      </c>
      <c r="I30" s="99"/>
      <c r="J30" s="88">
        <f>I29+J29</f>
        <v>0</v>
      </c>
      <c r="K30" s="54"/>
      <c r="L30" s="55"/>
      <c r="M30" s="56"/>
    </row>
    <row r="31" spans="1:106" s="105" customFormat="1" ht="15.75">
      <c r="A31" s="64" t="s">
        <v>33</v>
      </c>
      <c r="B31" s="82">
        <f>+B8+B16+B23+B29</f>
        <v>3883919</v>
      </c>
      <c r="C31" s="82">
        <f>+C8+C16+C22+C29</f>
        <v>2433435</v>
      </c>
      <c r="D31" s="82">
        <f>+D8+D16+D22+D29</f>
        <v>1233457</v>
      </c>
      <c r="E31" s="100">
        <f aca="true" t="shared" si="8" ref="E31">+E8+E16+E22+E24</f>
        <v>2433435</v>
      </c>
      <c r="F31" s="101">
        <f>+F8+F16+F22+F24</f>
        <v>1233457</v>
      </c>
      <c r="G31" s="102">
        <f>+G8+G16+G22+G24</f>
        <v>2405435</v>
      </c>
      <c r="H31" s="103">
        <f>+H8+H16+H22+H24+H30</f>
        <v>1205457</v>
      </c>
      <c r="I31" s="87">
        <f>SUM(I25:I30)</f>
        <v>0</v>
      </c>
      <c r="J31" s="88">
        <f>H31-D31</f>
        <v>-28000</v>
      </c>
      <c r="K31" s="80"/>
      <c r="L31" s="55"/>
      <c r="M31" s="55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</row>
    <row r="32" spans="1:13" s="57" customFormat="1" ht="15.75">
      <c r="A32" s="45" t="s">
        <v>34</v>
      </c>
      <c r="B32" s="46"/>
      <c r="C32" s="106"/>
      <c r="D32" s="48"/>
      <c r="E32" s="49"/>
      <c r="F32" s="107"/>
      <c r="G32" s="49"/>
      <c r="H32" s="107"/>
      <c r="I32" s="52">
        <f aca="true" t="shared" si="9" ref="I32:I40">+G32-C32</f>
        <v>0</v>
      </c>
      <c r="J32" s="53">
        <f t="shared" si="0"/>
        <v>0</v>
      </c>
      <c r="K32" s="54"/>
      <c r="L32" s="108"/>
      <c r="M32" s="56"/>
    </row>
    <row r="33" spans="1:13" s="57" customFormat="1" ht="15.75">
      <c r="A33" s="58" t="s">
        <v>35</v>
      </c>
      <c r="B33" s="46"/>
      <c r="C33" s="47"/>
      <c r="D33" s="48"/>
      <c r="E33" s="59"/>
      <c r="F33" s="107"/>
      <c r="G33" s="59"/>
      <c r="H33" s="107"/>
      <c r="I33" s="52">
        <f t="shared" si="9"/>
        <v>0</v>
      </c>
      <c r="J33" s="53">
        <f t="shared" si="0"/>
        <v>0</v>
      </c>
      <c r="K33" s="61"/>
      <c r="L33" s="108"/>
      <c r="M33" s="56"/>
    </row>
    <row r="34" spans="1:13" s="57" customFormat="1" ht="15.75">
      <c r="A34" s="58" t="s">
        <v>36</v>
      </c>
      <c r="B34" s="46"/>
      <c r="C34" s="47"/>
      <c r="D34" s="48"/>
      <c r="E34" s="59"/>
      <c r="F34" s="107"/>
      <c r="G34" s="59"/>
      <c r="H34" s="107"/>
      <c r="I34" s="52">
        <f t="shared" si="9"/>
        <v>0</v>
      </c>
      <c r="J34" s="53">
        <f t="shared" si="0"/>
        <v>0</v>
      </c>
      <c r="K34" s="61"/>
      <c r="L34" s="108"/>
      <c r="M34" s="56"/>
    </row>
    <row r="35" spans="1:13" s="57" customFormat="1" ht="15.75">
      <c r="A35" s="58" t="s">
        <v>37</v>
      </c>
      <c r="B35" s="46"/>
      <c r="C35" s="47"/>
      <c r="D35" s="48"/>
      <c r="E35" s="59"/>
      <c r="F35" s="107"/>
      <c r="G35" s="59"/>
      <c r="H35" s="107"/>
      <c r="I35" s="52">
        <f t="shared" si="9"/>
        <v>0</v>
      </c>
      <c r="J35" s="53">
        <f t="shared" si="0"/>
        <v>0</v>
      </c>
      <c r="K35" s="61"/>
      <c r="L35" s="108"/>
      <c r="M35" s="56"/>
    </row>
    <row r="36" spans="1:13" s="57" customFormat="1" ht="18">
      <c r="A36" s="58" t="s">
        <v>38</v>
      </c>
      <c r="B36" s="46">
        <v>-1000000</v>
      </c>
      <c r="C36" s="47">
        <f>ROUND(C22/6,0)</f>
        <v>-1614668</v>
      </c>
      <c r="D36" s="48">
        <f>ROUND(D22/6,0)</f>
        <v>-1612104</v>
      </c>
      <c r="E36" s="59">
        <f>C36</f>
        <v>-1614668</v>
      </c>
      <c r="F36" s="107">
        <f>D36</f>
        <v>-1612104</v>
      </c>
      <c r="G36" s="59">
        <f>ROUND(G22/6,0)</f>
        <v>-1619334</v>
      </c>
      <c r="H36" s="107">
        <f>ROUND(H22/6,0)</f>
        <v>-1612104</v>
      </c>
      <c r="I36" s="52">
        <f t="shared" si="9"/>
        <v>-4666</v>
      </c>
      <c r="J36" s="53">
        <f t="shared" si="0"/>
        <v>0</v>
      </c>
      <c r="K36" s="61"/>
      <c r="L36" s="108"/>
      <c r="M36" s="56"/>
    </row>
    <row r="37" spans="1:13" s="57" customFormat="1" ht="7.5" customHeight="1">
      <c r="A37" s="58"/>
      <c r="B37" s="46"/>
      <c r="C37" s="47"/>
      <c r="D37" s="48"/>
      <c r="E37" s="59"/>
      <c r="F37" s="107"/>
      <c r="G37" s="59"/>
      <c r="H37" s="107"/>
      <c r="I37" s="52"/>
      <c r="J37" s="53"/>
      <c r="K37" s="61"/>
      <c r="L37" s="108"/>
      <c r="M37" s="56"/>
    </row>
    <row r="38" spans="1:13" s="57" customFormat="1" ht="15.75" customHeight="1">
      <c r="A38" s="58" t="s">
        <v>39</v>
      </c>
      <c r="B38" s="46">
        <f>SUM(B33:B36)</f>
        <v>-1000000</v>
      </c>
      <c r="C38" s="47">
        <f aca="true" t="shared" si="10" ref="C38:H38">SUM(C33:C36)</f>
        <v>-1614668</v>
      </c>
      <c r="D38" s="48">
        <f t="shared" si="10"/>
        <v>-1612104</v>
      </c>
      <c r="E38" s="59">
        <f t="shared" si="10"/>
        <v>-1614668</v>
      </c>
      <c r="F38" s="60">
        <f t="shared" si="10"/>
        <v>-1612104</v>
      </c>
      <c r="G38" s="59">
        <f t="shared" si="10"/>
        <v>-1619334</v>
      </c>
      <c r="H38" s="107">
        <f t="shared" si="10"/>
        <v>-1612104</v>
      </c>
      <c r="I38" s="52">
        <f t="shared" si="9"/>
        <v>-4666</v>
      </c>
      <c r="J38" s="53">
        <f t="shared" si="0"/>
        <v>0</v>
      </c>
      <c r="K38" s="61"/>
      <c r="L38" s="108"/>
      <c r="M38" s="56"/>
    </row>
    <row r="39" spans="1:13" s="57" customFormat="1" ht="7.5" customHeight="1">
      <c r="A39" s="58"/>
      <c r="B39" s="46"/>
      <c r="C39" s="47"/>
      <c r="D39" s="48"/>
      <c r="E39" s="59"/>
      <c r="F39" s="107"/>
      <c r="G39" s="59"/>
      <c r="H39" s="107"/>
      <c r="I39" s="52"/>
      <c r="J39" s="53"/>
      <c r="K39" s="61"/>
      <c r="L39" s="108"/>
      <c r="M39" s="56"/>
    </row>
    <row r="40" spans="1:13" s="44" customFormat="1" ht="15.75">
      <c r="A40" s="58" t="s">
        <v>40</v>
      </c>
      <c r="B40" s="109">
        <f aca="true" t="shared" si="11" ref="B40:G40">B31+B38</f>
        <v>2883919</v>
      </c>
      <c r="C40" s="110">
        <f t="shared" si="11"/>
        <v>818767</v>
      </c>
      <c r="D40" s="111">
        <f t="shared" si="11"/>
        <v>-378647</v>
      </c>
      <c r="E40" s="112">
        <f t="shared" si="11"/>
        <v>818767</v>
      </c>
      <c r="F40" s="113">
        <f t="shared" si="11"/>
        <v>-378647</v>
      </c>
      <c r="G40" s="112">
        <f t="shared" si="11"/>
        <v>786101</v>
      </c>
      <c r="H40" s="113">
        <f>+H31+H38</f>
        <v>-406647</v>
      </c>
      <c r="I40" s="52">
        <f t="shared" si="9"/>
        <v>-32666</v>
      </c>
      <c r="J40" s="53">
        <f t="shared" si="0"/>
        <v>-28000</v>
      </c>
      <c r="K40" s="61"/>
      <c r="L40" s="114"/>
      <c r="M40" s="43"/>
    </row>
    <row r="41" spans="1:13" s="44" customFormat="1" ht="7.5" customHeight="1">
      <c r="A41" s="58"/>
      <c r="B41" s="109"/>
      <c r="C41" s="115"/>
      <c r="D41" s="111"/>
      <c r="E41" s="116"/>
      <c r="F41" s="113"/>
      <c r="G41" s="116"/>
      <c r="H41" s="113"/>
      <c r="I41" s="52"/>
      <c r="J41" s="53"/>
      <c r="K41" s="61"/>
      <c r="L41" s="114"/>
      <c r="M41" s="43"/>
    </row>
    <row r="42" spans="1:13" s="44" customFormat="1" ht="16.5" customHeight="1" thickBot="1">
      <c r="A42" s="117" t="s">
        <v>41</v>
      </c>
      <c r="B42" s="118">
        <f aca="true" t="shared" si="12" ref="B42:H42">B40</f>
        <v>2883919</v>
      </c>
      <c r="C42" s="119">
        <f t="shared" si="12"/>
        <v>818767</v>
      </c>
      <c r="D42" s="120">
        <f t="shared" si="12"/>
        <v>-378647</v>
      </c>
      <c r="E42" s="119">
        <f t="shared" si="12"/>
        <v>818767</v>
      </c>
      <c r="F42" s="119">
        <f t="shared" si="12"/>
        <v>-378647</v>
      </c>
      <c r="G42" s="119">
        <f t="shared" si="12"/>
        <v>786101</v>
      </c>
      <c r="H42" s="119">
        <f t="shared" si="12"/>
        <v>-406647</v>
      </c>
      <c r="I42" s="121">
        <f>SUM(I32:I40)</f>
        <v>-41998</v>
      </c>
      <c r="J42" s="122">
        <f t="shared" si="0"/>
        <v>-28000</v>
      </c>
      <c r="K42" s="123"/>
      <c r="L42" s="42"/>
      <c r="M42" s="43"/>
    </row>
    <row r="43" spans="1:13" s="44" customFormat="1" ht="16.5" customHeight="1">
      <c r="A43" s="124"/>
      <c r="B43" s="125"/>
      <c r="C43" s="125"/>
      <c r="D43" s="125"/>
      <c r="E43" s="125"/>
      <c r="F43" s="125"/>
      <c r="G43" s="125"/>
      <c r="H43" s="125"/>
      <c r="I43" s="126"/>
      <c r="J43" s="126"/>
      <c r="K43" s="127"/>
      <c r="L43" s="42"/>
      <c r="M43" s="43"/>
    </row>
    <row r="44" spans="1:12" s="133" customFormat="1" ht="16.15" customHeight="1">
      <c r="A44" s="128" t="s">
        <v>42</v>
      </c>
      <c r="B44" s="129"/>
      <c r="C44" s="130"/>
      <c r="D44" s="129"/>
      <c r="E44" s="129"/>
      <c r="F44" s="129"/>
      <c r="G44" s="129"/>
      <c r="H44" s="129"/>
      <c r="I44" s="131"/>
      <c r="J44" s="131"/>
      <c r="K44" s="129"/>
      <c r="L44" s="132"/>
    </row>
    <row r="45" spans="1:12" s="133" customFormat="1" ht="16.15" customHeight="1">
      <c r="A45" s="134" t="s">
        <v>45</v>
      </c>
      <c r="B45" s="135"/>
      <c r="C45" s="136"/>
      <c r="D45" s="129"/>
      <c r="E45" s="23"/>
      <c r="F45" s="129"/>
      <c r="G45" s="129"/>
      <c r="H45" s="129"/>
      <c r="I45" s="129"/>
      <c r="J45" s="129"/>
      <c r="K45" s="23"/>
      <c r="L45" s="137"/>
    </row>
    <row r="46" spans="1:12" s="133" customFormat="1" ht="16.15" customHeight="1">
      <c r="A46" s="138" t="s">
        <v>46</v>
      </c>
      <c r="B46" s="23"/>
      <c r="C46" s="139"/>
      <c r="D46" s="129"/>
      <c r="E46" s="23"/>
      <c r="F46" s="129"/>
      <c r="G46" s="129"/>
      <c r="H46" s="129"/>
      <c r="I46" s="129"/>
      <c r="J46" s="129"/>
      <c r="K46" s="23"/>
      <c r="L46" s="137"/>
    </row>
    <row r="47" spans="1:12" s="133" customFormat="1" ht="16.15" customHeight="1">
      <c r="A47" s="140" t="s">
        <v>47</v>
      </c>
      <c r="B47" s="129"/>
      <c r="C47" s="130"/>
      <c r="D47" s="129"/>
      <c r="E47" s="129"/>
      <c r="F47" s="129"/>
      <c r="G47" s="129"/>
      <c r="H47" s="129"/>
      <c r="I47" s="129"/>
      <c r="J47" s="129"/>
      <c r="K47" s="22"/>
      <c r="L47" s="137"/>
    </row>
    <row r="48" spans="1:12" s="57" customFormat="1" ht="16.15" customHeight="1">
      <c r="A48" s="131" t="s">
        <v>48</v>
      </c>
      <c r="B48" s="141"/>
      <c r="C48" s="142"/>
      <c r="D48" s="143"/>
      <c r="E48" s="141"/>
      <c r="F48" s="143"/>
      <c r="G48" s="143"/>
      <c r="H48" s="143"/>
      <c r="I48" s="143"/>
      <c r="J48" s="143"/>
      <c r="K48" s="143"/>
      <c r="L48" s="144"/>
    </row>
    <row r="49" spans="1:12" s="57" customFormat="1" ht="16.15" customHeight="1">
      <c r="A49" s="131" t="s">
        <v>43</v>
      </c>
      <c r="B49" s="145"/>
      <c r="C49" s="146"/>
      <c r="D49" s="145"/>
      <c r="E49" s="145"/>
      <c r="F49" s="145"/>
      <c r="G49" s="145"/>
      <c r="H49" s="145"/>
      <c r="I49" s="145"/>
      <c r="J49" s="145"/>
      <c r="K49" s="137"/>
      <c r="L49" s="104"/>
    </row>
    <row r="50" spans="1:12" s="57" customFormat="1" ht="16.15" customHeight="1">
      <c r="A50" s="147" t="s">
        <v>44</v>
      </c>
      <c r="B50" s="145"/>
      <c r="C50" s="146"/>
      <c r="D50" s="145"/>
      <c r="E50" s="145"/>
      <c r="F50" s="145"/>
      <c r="G50" s="145"/>
      <c r="H50" s="145"/>
      <c r="I50" s="145"/>
      <c r="J50" s="145"/>
      <c r="K50" s="137"/>
      <c r="L50" s="104"/>
    </row>
    <row r="51" spans="1:12" s="57" customFormat="1" ht="15" customHeight="1">
      <c r="A51" s="148"/>
      <c r="B51" s="145"/>
      <c r="C51" s="146"/>
      <c r="D51" s="145"/>
      <c r="E51" s="145"/>
      <c r="F51" s="145"/>
      <c r="G51" s="145"/>
      <c r="H51" s="145"/>
      <c r="I51" s="145"/>
      <c r="J51" s="145"/>
      <c r="K51" s="137"/>
      <c r="L51" s="104"/>
    </row>
    <row r="52" spans="1:12" s="57" customFormat="1" ht="15.75">
      <c r="A52" s="148"/>
      <c r="B52" s="145"/>
      <c r="C52" s="146"/>
      <c r="D52" s="145"/>
      <c r="E52" s="145"/>
      <c r="F52" s="145"/>
      <c r="G52" s="145"/>
      <c r="H52" s="145"/>
      <c r="I52" s="145"/>
      <c r="J52" s="145"/>
      <c r="K52" s="137"/>
      <c r="L52" s="104"/>
    </row>
    <row r="53" spans="1:12" s="57" customFormat="1" ht="15.75">
      <c r="A53" s="148"/>
      <c r="B53" s="145"/>
      <c r="C53" s="146"/>
      <c r="D53" s="145"/>
      <c r="E53" s="145"/>
      <c r="F53" s="145"/>
      <c r="G53" s="145"/>
      <c r="H53" s="145"/>
      <c r="I53" s="145"/>
      <c r="J53" s="145"/>
      <c r="K53" s="137"/>
      <c r="L53" s="104"/>
    </row>
    <row r="54" spans="1:12" s="57" customFormat="1" ht="15.75">
      <c r="A54" s="148"/>
      <c r="B54" s="145"/>
      <c r="C54" s="146"/>
      <c r="D54" s="145"/>
      <c r="E54" s="145"/>
      <c r="F54" s="145"/>
      <c r="G54" s="145"/>
      <c r="H54" s="145"/>
      <c r="I54" s="145"/>
      <c r="J54" s="145"/>
      <c r="K54" s="137"/>
      <c r="L54" s="104"/>
    </row>
    <row r="55" spans="2:12" ht="15">
      <c r="B55" s="150"/>
      <c r="C55" s="151"/>
      <c r="D55" s="150"/>
      <c r="E55" s="150"/>
      <c r="F55" s="150"/>
      <c r="G55" s="150"/>
      <c r="H55" s="150"/>
      <c r="I55" s="150"/>
      <c r="J55" s="150"/>
      <c r="K55" s="152"/>
      <c r="L55" s="153"/>
    </row>
    <row r="56" spans="2:12" ht="15">
      <c r="B56" s="150"/>
      <c r="C56" s="151"/>
      <c r="D56" s="150"/>
      <c r="E56" s="150"/>
      <c r="F56" s="150"/>
      <c r="G56" s="150"/>
      <c r="H56" s="150"/>
      <c r="I56" s="150"/>
      <c r="J56" s="150"/>
      <c r="K56" s="152"/>
      <c r="L56" s="153"/>
    </row>
    <row r="57" spans="2:12" ht="15">
      <c r="B57" s="150"/>
      <c r="C57" s="151"/>
      <c r="D57" s="150"/>
      <c r="E57" s="150"/>
      <c r="F57" s="150"/>
      <c r="G57" s="150"/>
      <c r="H57" s="150"/>
      <c r="I57" s="150"/>
      <c r="J57" s="150"/>
      <c r="K57" s="152"/>
      <c r="L57" s="153"/>
    </row>
    <row r="58" spans="2:12" ht="15">
      <c r="B58" s="150"/>
      <c r="C58" s="151"/>
      <c r="D58" s="150"/>
      <c r="E58" s="150"/>
      <c r="F58" s="150"/>
      <c r="G58" s="150"/>
      <c r="H58" s="150"/>
      <c r="I58" s="150"/>
      <c r="J58" s="150"/>
      <c r="K58" s="152"/>
      <c r="L58" s="153"/>
    </row>
    <row r="59" ht="15">
      <c r="K59" s="152"/>
    </row>
    <row r="60" ht="15">
      <c r="K60" s="152"/>
    </row>
    <row r="61" ht="15">
      <c r="K61" s="152"/>
    </row>
    <row r="62" ht="15">
      <c r="K62" s="152"/>
    </row>
    <row r="63" ht="15">
      <c r="K63" s="152"/>
    </row>
    <row r="64" ht="15">
      <c r="K64" s="152"/>
    </row>
    <row r="65" ht="15">
      <c r="K65" s="152"/>
    </row>
    <row r="66" ht="15">
      <c r="K66" s="152"/>
    </row>
    <row r="67" ht="15">
      <c r="K67" s="152"/>
    </row>
    <row r="68" ht="15">
      <c r="K68" s="152"/>
    </row>
    <row r="69" ht="15">
      <c r="K69" s="152"/>
    </row>
    <row r="70" ht="15">
      <c r="K70" s="152"/>
    </row>
    <row r="71" ht="15">
      <c r="K71" s="152"/>
    </row>
    <row r="72" ht="15">
      <c r="K72" s="152"/>
    </row>
    <row r="73" ht="15">
      <c r="K73" s="152"/>
    </row>
    <row r="74" ht="15">
      <c r="K74" s="152"/>
    </row>
    <row r="75" ht="15">
      <c r="K75" s="152"/>
    </row>
    <row r="76" ht="15">
      <c r="K76" s="152"/>
    </row>
    <row r="77" ht="15">
      <c r="K77" s="152"/>
    </row>
    <row r="78" ht="15">
      <c r="K78" s="152"/>
    </row>
    <row r="79" ht="15">
      <c r="K79" s="152"/>
    </row>
    <row r="80" ht="15">
      <c r="K80" s="152"/>
    </row>
    <row r="81" ht="15">
      <c r="K81" s="152"/>
    </row>
    <row r="82" ht="15">
      <c r="K82" s="152"/>
    </row>
    <row r="83" ht="15">
      <c r="K83" s="152"/>
    </row>
    <row r="84" ht="15">
      <c r="K84" s="152"/>
    </row>
    <row r="85" ht="15">
      <c r="K85" s="152"/>
    </row>
    <row r="86" ht="15">
      <c r="K86" s="152"/>
    </row>
    <row r="87" ht="15">
      <c r="K87" s="152"/>
    </row>
    <row r="88" ht="15">
      <c r="K88" s="152"/>
    </row>
    <row r="89" ht="15">
      <c r="K89" s="152"/>
    </row>
    <row r="90" ht="15">
      <c r="K90" s="152"/>
    </row>
    <row r="91" ht="15">
      <c r="K91" s="152"/>
    </row>
    <row r="92" ht="15">
      <c r="K92" s="152"/>
    </row>
    <row r="93" ht="15">
      <c r="K93" s="152"/>
    </row>
    <row r="94" ht="15">
      <c r="K94" s="152"/>
    </row>
    <row r="95" ht="15">
      <c r="K95" s="152"/>
    </row>
    <row r="96" ht="15">
      <c r="K96" s="152"/>
    </row>
    <row r="97" ht="15">
      <c r="K97" s="152"/>
    </row>
    <row r="98" ht="15">
      <c r="K98" s="152"/>
    </row>
    <row r="99" ht="15">
      <c r="K99" s="152"/>
    </row>
    <row r="100" ht="15">
      <c r="K100" s="152"/>
    </row>
    <row r="101" ht="15">
      <c r="K101" s="152"/>
    </row>
    <row r="102" ht="15">
      <c r="K102" s="152"/>
    </row>
    <row r="103" ht="15">
      <c r="K103" s="152"/>
    </row>
    <row r="104" ht="15">
      <c r="K104" s="152"/>
    </row>
    <row r="105" ht="15">
      <c r="K105" s="152"/>
    </row>
    <row r="106" ht="15">
      <c r="K106" s="152"/>
    </row>
    <row r="107" ht="15">
      <c r="K107" s="152"/>
    </row>
    <row r="108" ht="15">
      <c r="K108" s="152"/>
    </row>
    <row r="109" ht="15">
      <c r="K109" s="152"/>
    </row>
    <row r="110" ht="15">
      <c r="K110" s="152"/>
    </row>
    <row r="111" ht="15">
      <c r="K111" s="152"/>
    </row>
    <row r="112" ht="15">
      <c r="K112" s="152"/>
    </row>
    <row r="113" ht="15">
      <c r="K113" s="152"/>
    </row>
    <row r="114" ht="15">
      <c r="K114" s="152"/>
    </row>
    <row r="115" ht="15">
      <c r="K115" s="152"/>
    </row>
    <row r="116" ht="15">
      <c r="K116" s="152"/>
    </row>
    <row r="117" ht="15">
      <c r="K117" s="152"/>
    </row>
    <row r="118" ht="15">
      <c r="K118" s="152"/>
    </row>
    <row r="119" ht="15">
      <c r="K119" s="152"/>
    </row>
    <row r="120" ht="15">
      <c r="K120" s="152"/>
    </row>
    <row r="121" ht="15">
      <c r="K121" s="152"/>
    </row>
    <row r="122" ht="15">
      <c r="K122" s="152"/>
    </row>
    <row r="123" ht="15">
      <c r="K123" s="152"/>
    </row>
    <row r="124" ht="15">
      <c r="K124" s="152"/>
    </row>
    <row r="125" ht="15">
      <c r="K125" s="152"/>
    </row>
    <row r="126" ht="15">
      <c r="K126" s="152"/>
    </row>
    <row r="127" ht="15">
      <c r="K127" s="152"/>
    </row>
    <row r="128" ht="15">
      <c r="K128" s="152"/>
    </row>
    <row r="129" ht="15">
      <c r="K129" s="152"/>
    </row>
    <row r="130" ht="15">
      <c r="K130" s="152"/>
    </row>
    <row r="131" ht="15">
      <c r="K131" s="152"/>
    </row>
    <row r="132" ht="15">
      <c r="K132" s="152"/>
    </row>
    <row r="133" ht="15">
      <c r="K133" s="152"/>
    </row>
    <row r="134" ht="15">
      <c r="K134" s="152"/>
    </row>
    <row r="135" ht="15">
      <c r="K135" s="152"/>
    </row>
    <row r="136" ht="15">
      <c r="K136" s="152"/>
    </row>
    <row r="137" ht="15">
      <c r="K137" s="152"/>
    </row>
    <row r="138" ht="15">
      <c r="K138" s="152"/>
    </row>
    <row r="139" ht="15">
      <c r="K139" s="152"/>
    </row>
    <row r="140" ht="15">
      <c r="K140" s="152"/>
    </row>
    <row r="141" ht="15">
      <c r="K141" s="152"/>
    </row>
    <row r="142" ht="15">
      <c r="K142" s="152"/>
    </row>
    <row r="143" ht="15">
      <c r="K143" s="152"/>
    </row>
    <row r="144" ht="15">
      <c r="K144" s="152"/>
    </row>
    <row r="145" ht="15">
      <c r="K145" s="152"/>
    </row>
    <row r="146" ht="15">
      <c r="K146" s="152"/>
    </row>
    <row r="147" ht="15">
      <c r="K147" s="152"/>
    </row>
  </sheetData>
  <mergeCells count="1">
    <mergeCell ref="A2:K2"/>
  </mergeCells>
  <printOptions/>
  <pageMargins left="0.75" right="0.75" top="0.68" bottom="0.69" header="0.5" footer="0.5"/>
  <pageSetup fitToHeight="1" fitToWidth="1" horizontalDpi="600" verticalDpi="600" orientation="landscape" scale="51" r:id="rId1"/>
  <ignoredErrors>
    <ignoredError sqref="E8:K19 E21:K42 E20:J20" 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of_x0020_Document xmlns="28439e1d-cdb8-498b-9d61-4bb0e3bfb59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357F40A17F5A46B45724A55B764B36" ma:contentTypeVersion="1" ma:contentTypeDescription="Create a new document." ma:contentTypeScope="" ma:versionID="0e2e6e02f22e2d1e98ce05970a88e611">
  <xsd:schema xmlns:xsd="http://www.w3.org/2001/XMLSchema" xmlns:xs="http://www.w3.org/2001/XMLSchema" xmlns:p="http://schemas.microsoft.com/office/2006/metadata/properties" xmlns:ns2="28439e1d-cdb8-498b-9d61-4bb0e3bfb59b" targetNamespace="http://schemas.microsoft.com/office/2006/metadata/properties" ma:root="true" ma:fieldsID="dfe59fe4b24a891071351a2c2c340e4d" ns2:_="">
    <xsd:import namespace="28439e1d-cdb8-498b-9d61-4bb0e3bfb59b"/>
    <xsd:element name="properties">
      <xsd:complexType>
        <xsd:sequence>
          <xsd:element name="documentManagement">
            <xsd:complexType>
              <xsd:all>
                <xsd:element ref="ns2:Type_x0020_of_x0020_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39e1d-cdb8-498b-9d61-4bb0e3bfb59b" elementFormDefault="qualified">
    <xsd:import namespace="http://schemas.microsoft.com/office/2006/documentManagement/types"/>
    <xsd:import namespace="http://schemas.microsoft.com/office/infopath/2007/PartnerControls"/>
    <xsd:element name="Type_x0020_of_x0020_Document" ma:index="8" nillable="true" ma:displayName="Type of Document" ma:description="Select the type of document this is." ma:format="RadioButtons" ma:internalName="Type_x0020_of_x0020_Document">
      <xsd:simpleType>
        <xsd:restriction base="dms:Choice">
          <xsd:enumeration value="Budget Submittal"/>
          <xsd:enumeration value="Business Plan Submittal"/>
          <xsd:enumeration value="Encumbrance Carryover Request"/>
          <xsd:enumeration value="Supplemental Request"/>
          <xsd:enumeration value="Oth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2F4978-93E8-43E6-822B-B9CFA36E4A88}">
  <ds:schemaRefs>
    <ds:schemaRef ds:uri="http://schemas.microsoft.com/office/2006/metadata/properties"/>
    <ds:schemaRef ds:uri="http://schemas.microsoft.com/office/infopath/2007/PartnerControls"/>
    <ds:schemaRef ds:uri="28439e1d-cdb8-498b-9d61-4bb0e3bfb59b"/>
  </ds:schemaRefs>
</ds:datastoreItem>
</file>

<file path=customXml/itemProps2.xml><?xml version="1.0" encoding="utf-8"?>
<ds:datastoreItem xmlns:ds="http://schemas.openxmlformats.org/officeDocument/2006/customXml" ds:itemID="{22BCAB10-767D-4120-9CCC-D643368ED4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439e1d-cdb8-498b-9d61-4bb0e3bfb5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44DF2AA-EF62-45A3-973E-B0D48932136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Tran, John</dc:creator>
  <cp:keywords/>
  <dc:description/>
  <cp:lastModifiedBy>Jillian Andrews</cp:lastModifiedBy>
  <dcterms:created xsi:type="dcterms:W3CDTF">2013-04-23T21:37:55Z</dcterms:created>
  <dcterms:modified xsi:type="dcterms:W3CDTF">2013-05-16T18:48:39Z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0x01010006357F40A17F5A46B45724A55B764B36</vt:lpwstr>
  </property>
</Properties>
</file>