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75" yWindow="65476" windowWidth="9060" windowHeight="10410" activeTab="0"/>
  </bookViews>
  <sheets>
    <sheet name="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'[5]BurienAcc'!#REF!</definedName>
    <definedName name="__123Graph_B" hidden="1">'[5]BurienAcc'!#REF!</definedName>
    <definedName name="__123Graph_C" hidden="1">'[5]BurienAcc'!#REF!</definedName>
    <definedName name="__123Graph_D" hidden="1">'[5]BurienAcc'!#REF!</definedName>
    <definedName name="__123Graph_X" hidden="1">'[5]CovAcc'!#REF!</definedName>
    <definedName name="_Order1" hidden="1">255</definedName>
    <definedName name="_Regression_Out" hidden="1">'[6]Variance'!#REF!</definedName>
    <definedName name="_Regression_X" hidden="1">'[6]Variance'!#REF!</definedName>
    <definedName name="_Regression_Y" hidden="1">'[6]Variance'!#REF!</definedName>
    <definedName name="_RegressionOut" hidden="1">'[6]Variance'!#REF!</definedName>
    <definedName name="_RegressionX" hidden="1">'[6]Variance'!#REF!</definedName>
    <definedName name="_RegressionY" hidden="1">'[6]Variance'!#REF!</definedName>
    <definedName name="A">"Adopted"</definedName>
    <definedName name="aaa" hidden="1">{"Dis",#N/A,FALSE,"ReorgRevisted"}</definedName>
    <definedName name="admin">#REF!</definedName>
    <definedName name="AFIS_new_construction">'[4]Exec NC'!#REF!</definedName>
    <definedName name="Alaska_s_Subs">#REF!</definedName>
    <definedName name="AV_under_I_722">'[4]Exec NC'!#REF!</definedName>
    <definedName name="Average_AV_2001_Countywide">'[4]Exec NC'!#REF!</definedName>
    <definedName name="Average_House_AV">'[4]Exec NC'!#REF!</definedName>
    <definedName name="bbb" hidden="1">{"NonWhole",#N/A,FALSE,"ReorgRevisted"}</definedName>
    <definedName name="BSBPons">#REF!</definedName>
    <definedName name="CA">'[12]GAL model'!$N$2</definedName>
    <definedName name="CA_2010">'[12]GAL model'!$N$3</definedName>
    <definedName name="CA_2011">'[12]GAL model'!$O$3</definedName>
    <definedName name="CA_2012">'[12]GAL model'!$P$3</definedName>
    <definedName name="CA_2013">'[12]GAL model'!$Q$3</definedName>
    <definedName name="CA_2014">'[12]GAL model'!$R$3</definedName>
    <definedName name="CA_2015">'[12]GAL model'!$S$3</definedName>
    <definedName name="CA_2016">'[12]GAL model'!$T$3</definedName>
    <definedName name="CA_2017">'[12]GAL model'!$U$3</definedName>
    <definedName name="CA_2018">'[12]GAL model'!$V$3</definedName>
    <definedName name="CA_2019">'[12]GAL model'!$W$3</definedName>
    <definedName name="CA_2020">'[12]GAL model'!$X$3</definedName>
    <definedName name="CA_2021">'[12]GAL model'!$Y$3</definedName>
    <definedName name="CA_2022">'[12]GAL model'!$Z$3</definedName>
    <definedName name="CA_2023">'[12]GAL model'!$AA$3</definedName>
    <definedName name="CA_2024">'[12]GAL model'!$AB$3</definedName>
    <definedName name="CA_2025">'[12]GAL model'!$AC$3</definedName>
    <definedName name="CA_2026">'[12]GAL model'!$AD$3</definedName>
    <definedName name="CA_2027">'[12]GAL model'!$AE$3</definedName>
    <definedName name="CA_2028">'[12]GAL model'!$AF$3</definedName>
    <definedName name="CA_2029">'[12]GAL model'!$AG$3</definedName>
    <definedName name="Caffe_Appassionato">#REF!</definedName>
    <definedName name="collection_rate">'[4]Exec NC'!#REF!</definedName>
    <definedName name="Commuter_Comforts">#REF!</definedName>
    <definedName name="ddd" hidden="1">{"cxtransfer",#N/A,FALSE,"ReorgRevisted"}</definedName>
    <definedName name="diesel_gallons_03">'[11]Fuel Forecast and Variables'!#REF!</definedName>
    <definedName name="diesel_gallons_04">'[11]Fuel Forecast and Variables'!#REF!</definedName>
    <definedName name="diesel_gallons_05">'[14]Fuel Forecast and Variables'!#REF!</definedName>
    <definedName name="diesel_gallons_24">'[13]Fuel Forecast and Variables'!#REF!</definedName>
    <definedName name="diesel_gallons_25">'[13]Fuel Forecast and Variables'!#REF!</definedName>
    <definedName name="diesel_gallons_26">'[13]Fuel Forecast and Variables'!#REF!</definedName>
    <definedName name="diesel_gallons_27">'[13]Fuel Forecast and Variables'!#REF!</definedName>
    <definedName name="diesel_gallons_28">'[13]Fuel Forecast and Variables'!#REF!</definedName>
    <definedName name="diesel_gallons_29">'[13]Fuel Forecast and Variables'!#REF!</definedName>
    <definedName name="Do_Comp">'[8]Macros'!$A$1</definedName>
    <definedName name="Docomp">'[8]Macros'!$A$1</definedName>
    <definedName name="dsl_price_03">'[11]Fuel Forecast and Variables'!#REF!</definedName>
    <definedName name="dsl_price_04">'[11]Fuel Forecast and Variables'!#REF!</definedName>
    <definedName name="dsl_price_05">'[14]Fuel Forecast and Variables'!#REF!</definedName>
    <definedName name="dsl_price_24">'[13]Fuel Forecast and Variables'!#REF!</definedName>
    <definedName name="dsl_price_25">'[13]Fuel Forecast and Variables'!#REF!</definedName>
    <definedName name="dsl_price_26">'[13]Fuel Forecast and Variables'!#REF!</definedName>
    <definedName name="dsl_price_27">'[13]Fuel Forecast and Variables'!#REF!</definedName>
    <definedName name="dsl_price_28">'[13]Fuel Forecast and Variables'!#REF!</definedName>
    <definedName name="dsl_price_29">'[13]Fuel Forecast and Variables'!#REF!</definedName>
    <definedName name="Edit_Comp">#REF!</definedName>
    <definedName name="eee" hidden="1">{"Dis",#N/A,FALSE,"ReorgRevisted"}</definedName>
    <definedName name="ert" hidden="1">{"NonWhole",#N/A,FALSE,"ReorgRevisted"}</definedName>
    <definedName name="EssOptions">"A3100001100130001000001100000_01000"</definedName>
    <definedName name="expinfl">#REF!</definedName>
    <definedName name="fff" hidden="1">{"NonWhole",#N/A,FALSE,"ReorgRevisted"}</definedName>
    <definedName name="Form2BRepDetailRL" hidden="1">{"Whole",#N/A,FALSE,"ReorgRevisted"}</definedName>
    <definedName name="gas_gallons_03">'[11]Fuel Forecast and Variables'!#REF!</definedName>
    <definedName name="gas_gallons_04">'[11]Fuel Forecast and Variables'!#REF!</definedName>
    <definedName name="gas_gallons_05">'[14]Fuel Forecast and Variables'!#REF!</definedName>
    <definedName name="gas_gallons_24">'[13]Fuel Forecast and Variables'!#REF!</definedName>
    <definedName name="gas_gallons_25">'[13]Fuel Forecast and Variables'!#REF!</definedName>
    <definedName name="gas_gallons_26">'[13]Fuel Forecast and Variables'!#REF!</definedName>
    <definedName name="gas_gallons_27">'[13]Fuel Forecast and Variables'!#REF!</definedName>
    <definedName name="gas_gallons_28">'[13]Fuel Forecast and Variables'!#REF!</definedName>
    <definedName name="gas_gallons_29">'[13]Fuel Forecast and Variables'!#REF!</definedName>
    <definedName name="gas_price_03">'[11]Fuel Forecast and Variables'!#REF!</definedName>
    <definedName name="gas_price_04">'[11]Fuel Forecast and Variables'!#REF!</definedName>
    <definedName name="gas_price_05">'[14]Fuel Forecast and Variables'!#REF!</definedName>
    <definedName name="gas_price_24">'[13]Fuel Forecast and Variables'!#REF!</definedName>
    <definedName name="gas_price_25">'[13]Fuel Forecast and Variables'!#REF!</definedName>
    <definedName name="gas_price_26">'[13]Fuel Forecast and Variables'!#REF!</definedName>
    <definedName name="gas_price_27">'[13]Fuel Forecast and Variables'!#REF!</definedName>
    <definedName name="gas_price_28">'[13]Fuel Forecast and Variables'!#REF!</definedName>
    <definedName name="gas_price_29">'[13]Fuel Forecast and Variables'!#REF!</definedName>
    <definedName name="ggg" hidden="1">{"Dis",#N/A,FALSE,"ReorgRevisted"}</definedName>
    <definedName name="hhh" hidden="1">{"Whole",#N/A,FALSE,"ReorgRevisted"}</definedName>
    <definedName name="I_722">'[4]Exec NC'!#REF!</definedName>
    <definedName name="iii" hidden="1">{"Whole",#N/A,FALSE,"ReorgRevisted"}</definedName>
    <definedName name="infl95">'[1]EXP'!#REF!</definedName>
    <definedName name="inflator">#REF!</definedName>
    <definedName name="jjj" hidden="1">{"cxtransfer",#N/A,FALSE,"ReorgRevisted"}</definedName>
    <definedName name="KC_Share">#REF!</definedName>
    <definedName name="kkk" hidden="1">{"NonWhole",#N/A,FALSE,"ReorgRevisted"}</definedName>
    <definedName name="lid_lift_method">'[4]Exec NC'!#REF!</definedName>
    <definedName name="lll" hidden="1">{"Dis",#N/A,FALSE,"ReorgRevisted"}</definedName>
    <definedName name="Marine_Refund_Per">'[7]REVII Model'!$H$18/'[7]REVII Model'!$H$17</definedName>
    <definedName name="Matt_s_Chili_Dogs">#REF!</definedName>
    <definedName name="mc">(10^6)</definedName>
    <definedName name="McDonalds">#REF!</definedName>
    <definedName name="million">10^6</definedName>
    <definedName name="millions_conv">-(10^6)</definedName>
    <definedName name="mmm" hidden="1">{"Whole",#N/A,FALSE,"ReorgRevisted"}</definedName>
    <definedName name="new_AFIS">'[4]Exec NC'!#REF!</definedName>
    <definedName name="New_construction_adjustment">'[4]Exec NC'!#REF!</definedName>
    <definedName name="newrate">#REF!</definedName>
    <definedName name="nnn" hidden="1">{"Dis",#N/A,FALSE,"ReorgRevisted"}</definedName>
    <definedName name="ok" hidden="1">{"NonWhole",#N/A,FALSE,"ReorgRevisted"}</definedName>
    <definedName name="old_AV">'[4]Exec NC'!#REF!</definedName>
    <definedName name="old_nc">'[4]Exec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'Financial Plan'!$A$1:$G$50</definedName>
    <definedName name="print_titles_old">'[4]Exec NC'!$27:$27,'[4]Exec NC'!$A:$A</definedName>
    <definedName name="Projected_Rents_per_Proposals">#REF!</definedName>
    <definedName name="PWAdmin">#REF!</definedName>
    <definedName name="qqq" hidden="1">{"cxtransfer",#N/A,FALSE,"ReorgRevisted"}</definedName>
    <definedName name="qwe" hidden="1">{"Whole",#N/A,FALSE,"ReorgRevisted"}</definedName>
    <definedName name="Radios" hidden="1">{"cxtransfer",#N/A,FALSE,"ReorgRevisted"}</definedName>
    <definedName name="RECORDER">'[8]Macros'!$A$88:$A$16384</definedName>
    <definedName name="Recorder_A">'[8]Macros'!$A$88:$A$16384</definedName>
    <definedName name="Regular_levy_assessed_value">'[4]Exec NC'!#REF!</definedName>
    <definedName name="reimb">#REF!</definedName>
    <definedName name="rrr" hidden="1">{"Whole",#N/A,FALSE,"ReorgRevisted"}</definedName>
    <definedName name="rtl_dsl_price_03">'[11]Fuel Forecast and Variables'!#REF!</definedName>
    <definedName name="rtl_dsl_price_04">'[11]Fuel Forecast and Variables'!#REF!</definedName>
    <definedName name="rtl_dsl_price_05">'[14]Fuel Forecast and Variables'!#REF!</definedName>
    <definedName name="rty" hidden="1">{"Dis",#N/A,FALSE,"ReorgRevisted"}</definedName>
    <definedName name="Sea_Share">#REF!</definedName>
    <definedName name="smg">135</definedName>
    <definedName name="sortbase">#REF!</definedName>
    <definedName name="sss" hidden="1">{"Whole",#N/A,FALSE,"ReorgRevisted"}</definedName>
    <definedName name="Table__45.__Light_Duty_Vehicle_Sales_by_Technology_Type">'[10]supple3'!$A$1122</definedName>
    <definedName name="Table__46.__Light_Duty_Vehicle_Stock_by_Technology_Type">'[10]supple3'!$A$1206</definedName>
    <definedName name="Table__47.__Light_Duty_Vehicle_Miles_per_Gallon_by_Technology_Type">'[10]supple3'!$A$1287</definedName>
    <definedName name="Table__48.__Light_Duty_Vehicle_Miles_Traveled_by_Technology_Type">'[10]supple3'!$A$1371</definedName>
    <definedName name="table_i722">'[4]Exec NC'!#REF!</definedName>
    <definedName name="TEST" hidden="1">{"Whole",#N/A,FALSE,"ReorgRevisted"}</definedName>
    <definedName name="toggle_98_refund">'[4]Exec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orld_Wrapps">#REF!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sharedStrings.xml><?xml version="1.0" encoding="utf-8"?>
<sst xmlns="http://schemas.openxmlformats.org/spreadsheetml/2006/main" count="60" uniqueCount="59">
  <si>
    <t>Expenditures</t>
  </si>
  <si>
    <t>Revenues</t>
  </si>
  <si>
    <t>Fund Name: Road Fund</t>
  </si>
  <si>
    <t xml:space="preserve">Prepared by: Greg Scharrer, Budget and Technology Manager </t>
  </si>
  <si>
    <t>Date Prepared: October 19, 2009</t>
  </si>
  <si>
    <t>Category</t>
  </si>
  <si>
    <t xml:space="preserve">2009 Revised  </t>
  </si>
  <si>
    <t>2009 Estimated</t>
  </si>
  <si>
    <t>Estimated-Adopted Change</t>
  </si>
  <si>
    <t>Explanation of Change</t>
  </si>
  <si>
    <t xml:space="preserve">Beginning Fund Balance </t>
  </si>
  <si>
    <t xml:space="preserve">   Property Taxes</t>
  </si>
  <si>
    <t xml:space="preserve">   Gas Taxes</t>
  </si>
  <si>
    <t>Update WSDOT gas tax projections (June 2009).</t>
  </si>
  <si>
    <t xml:space="preserve">   Reimbursable Fees for Service</t>
  </si>
  <si>
    <t xml:space="preserve">   Sale of Assets</t>
  </si>
  <si>
    <t>Land sales assumption removed per Budget Director.  Remaining amount is Summit Pit staff cost reimbursement from earnest money agreement.</t>
  </si>
  <si>
    <t xml:space="preserve">   Grants</t>
  </si>
  <si>
    <t>Estimated federal storm grant receivables for 2006 storm, 2008 snow and 2009 flood events.</t>
  </si>
  <si>
    <t xml:space="preserve">   Other Revenues</t>
  </si>
  <si>
    <t>Summit/Ravensdale staff cost reimbursement less RID Guaranty Transfer and lowered interest earnings</t>
  </si>
  <si>
    <t>Total Revenues</t>
  </si>
  <si>
    <t>estimate includes underexpenditure assumption</t>
  </si>
  <si>
    <t xml:space="preserve">   Surface Water Utility Payment</t>
  </si>
  <si>
    <t xml:space="preserve">   Traffic Enforcement Payment to Sheriff (GF)</t>
  </si>
  <si>
    <t xml:space="preserve">   Previous Year Encumbrance Carryover</t>
  </si>
  <si>
    <t xml:space="preserve">   Second Quarter Omnibus Ordinance</t>
  </si>
  <si>
    <t>Covers $788k shortage in meeting $2 million Sheriff increase transfer to General Fund  offset by a required reduction associated with incorrectly calculating the COLA reduction from 5.5% to 4.8%.</t>
  </si>
  <si>
    <t xml:space="preserve">   PERS Reduction</t>
  </si>
  <si>
    <t xml:space="preserve">   GF Overhead Reduction</t>
  </si>
  <si>
    <t>Total Expenditures</t>
  </si>
  <si>
    <t>Estimated Underexpenditure</t>
  </si>
  <si>
    <t>Other Fund Transactions</t>
  </si>
  <si>
    <t xml:space="preserve">   Corrections Ordinance</t>
  </si>
  <si>
    <t>Reduced overlay available from chip seal efficiency to cover shortage in meeting $2 million Sheriff increase transfer to General Fund.</t>
  </si>
  <si>
    <t>CIP project savings and deferrals t balance the financial plan after removing property sales revenue.</t>
  </si>
  <si>
    <t>Total Other Fund Transactions</t>
  </si>
  <si>
    <t>Ending Fund Balance</t>
  </si>
  <si>
    <t>Designations and Reserves</t>
  </si>
  <si>
    <t xml:space="preserve">   Administratively frozen expenditures beyond 1% underexpenditure</t>
  </si>
  <si>
    <t>Total Designations and Reserves</t>
  </si>
  <si>
    <t>Ending Undesignated Fund Balance</t>
  </si>
  <si>
    <t>Financial Plan Notes:</t>
  </si>
  <si>
    <r>
      <t xml:space="preserve">2008 Actual </t>
    </r>
    <r>
      <rPr>
        <b/>
        <vertAlign val="superscript"/>
        <sz val="12"/>
        <rFont val="Times New Roman"/>
        <family val="1"/>
      </rPr>
      <t>1</t>
    </r>
  </si>
  <si>
    <r>
      <t>2009 Adopted</t>
    </r>
    <r>
      <rPr>
        <b/>
        <vertAlign val="superscript"/>
        <sz val="12"/>
        <rFont val="Times New Roman"/>
        <family val="1"/>
      </rPr>
      <t>2</t>
    </r>
  </si>
  <si>
    <r>
      <t>1</t>
    </r>
    <r>
      <rPr>
        <sz val="10"/>
        <rFont val="Times New Roman"/>
        <family val="1"/>
      </rPr>
      <t xml:space="preserve"> Actuals are taken from ARMS 14th Month or 2008 CAFR</t>
    </r>
  </si>
  <si>
    <r>
      <t>2</t>
    </r>
    <r>
      <rPr>
        <sz val="10"/>
        <rFont val="Times New Roman"/>
        <family val="1"/>
      </rPr>
      <t xml:space="preserve"> Adopted is taken form 2009 Adopted Budget Book</t>
    </r>
  </si>
  <si>
    <t xml:space="preserve">   4th Q Reimb Supplemental</t>
  </si>
  <si>
    <t>Encumbrance Carryover for overlay work to contract cities plus 4th Quarter Reimbursable Supplemental</t>
  </si>
  <si>
    <t>Fund Number: 1030</t>
  </si>
  <si>
    <t>4th Quarter Supplemental</t>
  </si>
  <si>
    <r>
      <t>3</t>
    </r>
    <r>
      <rPr>
        <sz val="10"/>
        <rFont val="Times New Roman"/>
        <family val="1"/>
      </rPr>
      <t xml:space="preserve"> In order to balance the 2009 budget, Road Services will reduce their CIP transfer commensurate with zero property sales coming in 2008 and 2009.</t>
    </r>
  </si>
  <si>
    <r>
      <t>4</t>
    </r>
    <r>
      <rPr>
        <sz val="10"/>
        <rFont val="Times New Roman"/>
        <family val="1"/>
      </rPr>
      <t xml:space="preserve"> Target fund balance is equal to 1.5% of total revenues.</t>
    </r>
  </si>
  <si>
    <r>
      <t xml:space="preserve">Target Fund Balance </t>
    </r>
    <r>
      <rPr>
        <b/>
        <vertAlign val="superscript"/>
        <sz val="12"/>
        <rFont val="Times New Roman"/>
        <family val="1"/>
      </rPr>
      <t>4</t>
    </r>
  </si>
  <si>
    <r>
      <t xml:space="preserve">   Property Sales CIP Underexpenditure </t>
    </r>
    <r>
      <rPr>
        <vertAlign val="superscript"/>
        <sz val="12"/>
        <rFont val="Times New Roman"/>
        <family val="1"/>
      </rPr>
      <t>3</t>
    </r>
  </si>
  <si>
    <t xml:space="preserve">   CIP Fund Contribution (0734)</t>
  </si>
  <si>
    <t xml:space="preserve">   Regional Stormwater Disposal Program (0726)</t>
  </si>
  <si>
    <t xml:space="preserve">   Roads Operations (0730)</t>
  </si>
  <si>
    <t>Non-GF Financial Plan</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</si>
</sst>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quot;#,##0.00;\(&quot;$&quot;#,##0.00\)"/>
    <numFmt numFmtId="171" formatCode="&quot;$&quot;#,##0"/>
    <numFmt numFmtId="172" formatCode="#,##0;[Red]\(#,##0\)"/>
    <numFmt numFmtId="173" formatCode="#,##0;[Red]\(#,##0\);0"/>
    <numFmt numFmtId="174" formatCode="m/d/yy;@"/>
    <numFmt numFmtId="175" formatCode="_(* #,##0.000_);_(* \(#,##0.000\);_(* &quot;-&quot;??_);_(@_)"/>
    <numFmt numFmtId="176" formatCode="_(* #,##0.0000_);_(* \(#,##0.0000\);_(* &quot;-&quot;??_);_(@_)"/>
    <numFmt numFmtId="177" formatCode="_(* #,##0.000_);_(* \(#,##0.000\);_(* &quot;-&quot;???_);_(@_)"/>
    <numFmt numFmtId="178" formatCode="#,##0\ ;\(#,##0\)"/>
    <numFmt numFmtId="179" formatCode="\(0\)"/>
    <numFmt numFmtId="180" formatCode="0.0%"/>
    <numFmt numFmtId="181" formatCode="_(&quot;$&quot;* #,##0_);_(&quot;$&quot;* \(#,##0\);_(&quot;$&quot;* &quot;-&quot;??_);_(@_)"/>
    <numFmt numFmtId="182" formatCode="0000"/>
    <numFmt numFmtId="183" formatCode="&quot;$&quot;#,##0.0_);\(&quot;$&quot;#,##0.0\)"/>
    <numFmt numFmtId="184" formatCode="0.0"/>
    <numFmt numFmtId="185" formatCode="0000.00"/>
    <numFmt numFmtId="186" formatCode="000"/>
    <numFmt numFmtId="187" formatCode="&quot;$&quot;#,##0.00"/>
    <numFmt numFmtId="188" formatCode="_(&quot;$&quot;* #,##0.0_);_(&quot;$&quot;* \(#,##0.0\);_(&quot;$&quot;* &quot;-&quot;??_);_(@_)"/>
    <numFmt numFmtId="189" formatCode="_(&quot;$&quot;* #,##0.000_);_(&quot;$&quot;* \(#,##0.000\);_(&quot;$&quot;* &quot;-&quot;??_);_(@_)"/>
    <numFmt numFmtId="190" formatCode="0.000"/>
    <numFmt numFmtId="191" formatCode="0.0000"/>
    <numFmt numFmtId="192" formatCode="0.0000000"/>
    <numFmt numFmtId="193" formatCode="0.000000"/>
    <numFmt numFmtId="194" formatCode="0.00000"/>
    <numFmt numFmtId="195" formatCode="0.000%"/>
    <numFmt numFmtId="196" formatCode="#,##0\ ;[Red]\(#,##0\)"/>
    <numFmt numFmtId="197" formatCode="#,##0.00000\ ;\(#,##0.00000\)"/>
    <numFmt numFmtId="198" formatCode="#,##0.0000\ ;\(#,##0.0000\)"/>
    <numFmt numFmtId="199" formatCode="#"/>
    <numFmt numFmtId="200" formatCode="m/d/yy\ \ h:mm"/>
    <numFmt numFmtId="201" formatCode="#,##0.00\ ;\(#,##0.00\)"/>
    <numFmt numFmtId="202" formatCode="mmmm\-yy"/>
    <numFmt numFmtId="203" formatCode="yyyy"/>
    <numFmt numFmtId="204" formatCode="#,##0;\(#,##0\)"/>
    <numFmt numFmtId="205" formatCode="#,##0\ ;\(&quot;$&quot;#,##0\)"/>
    <numFmt numFmtId="206" formatCode="#,##0.000\ ;\(&quot;$&quot;#,##0.000\)"/>
    <numFmt numFmtId="207" formatCode="#,##0.00\ ;\(&quot;$&quot;#,##0.00\)"/>
    <numFmt numFmtId="208" formatCode="mmm\-yyyy"/>
    <numFmt numFmtId="209" formatCode="mmm\ dd\,\ yyyy"/>
    <numFmt numFmtId="210" formatCode="m/d/yy\ h:mm"/>
    <numFmt numFmtId="211" formatCode="#,##0.0"/>
    <numFmt numFmtId="212" formatCode="&quot;$&quot;#,##0.000"/>
  </numFmts>
  <fonts count="4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0"/>
    </font>
    <font>
      <u val="single"/>
      <sz val="10"/>
      <color indexed="12"/>
      <name val="Arial"/>
      <family val="0"/>
    </font>
    <font>
      <sz val="12"/>
      <name val="Times New Roman"/>
      <family val="0"/>
    </font>
    <font>
      <sz val="8"/>
      <name val="Arial"/>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sz val="10"/>
      <name val="Times New Roman"/>
      <family val="1"/>
    </font>
    <font>
      <sz val="9"/>
      <name val="Times New Roman"/>
      <family val="1"/>
    </font>
    <font>
      <vertAlign val="superscript"/>
      <sz val="10"/>
      <name val="Times New Roman"/>
      <family val="1"/>
    </font>
    <font>
      <sz val="12"/>
      <name val="Arial"/>
      <family val="0"/>
    </font>
    <font>
      <sz val="12"/>
      <color indexed="10"/>
      <name val="Times New Roman"/>
      <family val="1"/>
    </font>
    <font>
      <sz val="8"/>
      <color indexed="10"/>
      <name val="Times New Roman"/>
      <family val="1"/>
    </font>
    <font>
      <b/>
      <sz val="12"/>
      <name val="Arial"/>
      <family val="0"/>
    </font>
    <font>
      <sz val="11"/>
      <name val="Times New Roman"/>
      <family val="1"/>
    </font>
    <font>
      <vertAlign val="superscript"/>
      <sz val="1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0" fontId="0" fillId="0" borderId="0" applyFon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37" fontId="23" fillId="0" borderId="0">
      <alignment/>
      <protection/>
    </xf>
    <xf numFmtId="0" fontId="4"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 fillId="24" borderId="9" applyNumberFormat="0" applyProtection="0">
      <alignment horizontal="center" wrapText="1"/>
    </xf>
    <xf numFmtId="0" fontId="1"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209" fontId="0" fillId="0" borderId="0" applyFill="0" applyBorder="0" applyAlignment="0" applyProtection="0"/>
    <xf numFmtId="208" fontId="0" fillId="0" borderId="0" applyFill="0" applyBorder="0" applyAlignment="0" applyProtection="0"/>
    <xf numFmtId="203"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39"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0" fontId="18" fillId="0" borderId="0" applyNumberFormat="0" applyFill="0" applyBorder="0" applyAlignment="0" applyProtection="0"/>
    <xf numFmtId="0" fontId="19" fillId="0" borderId="12" applyNumberFormat="0" applyFill="0" applyAlignment="0" applyProtection="0"/>
    <xf numFmtId="0" fontId="20" fillId="0" borderId="0" applyNumberFormat="0" applyFill="0" applyBorder="0" applyAlignment="0" applyProtection="0"/>
  </cellStyleXfs>
  <cellXfs count="125">
    <xf numFmtId="0" fontId="0" fillId="0" borderId="0" xfId="0" applyAlignment="1">
      <alignment/>
    </xf>
    <xf numFmtId="0" fontId="0" fillId="0" borderId="0" xfId="0" applyAlignment="1">
      <alignment vertical="center"/>
    </xf>
    <xf numFmtId="0" fontId="0" fillId="0" borderId="0" xfId="0" applyBorder="1" applyAlignment="1">
      <alignment vertical="center"/>
    </xf>
    <xf numFmtId="37" fontId="25" fillId="0" borderId="0" xfId="58" applyFont="1" applyBorder="1" applyAlignment="1">
      <alignment horizontal="centerContinuous" vertical="center" wrapText="1"/>
      <protection/>
    </xf>
    <xf numFmtId="37" fontId="26" fillId="0" borderId="0" xfId="58" applyFont="1" applyBorder="1" applyAlignment="1">
      <alignment horizontal="centerContinuous" vertical="center" wrapText="1"/>
      <protection/>
    </xf>
    <xf numFmtId="0" fontId="0" fillId="0" borderId="0" xfId="0" applyBorder="1" applyAlignment="1">
      <alignment horizontal="center" vertical="center"/>
    </xf>
    <xf numFmtId="0" fontId="0" fillId="0" borderId="0" xfId="0" applyBorder="1" applyAlignment="1">
      <alignment horizontal="centerContinuous" vertical="center"/>
    </xf>
    <xf numFmtId="0" fontId="0" fillId="0" borderId="0" xfId="0" applyAlignment="1">
      <alignment horizontal="centerContinuous" vertical="center"/>
    </xf>
    <xf numFmtId="37" fontId="23" fillId="0" borderId="0" xfId="58" applyFont="1" applyBorder="1" applyAlignment="1">
      <alignment horizontal="centerContinuous" vertical="center" wrapText="1"/>
      <protection/>
    </xf>
    <xf numFmtId="0" fontId="0" fillId="27" borderId="0" xfId="0" applyFill="1" applyBorder="1" applyAlignment="1">
      <alignment horizontal="centerContinuous" vertical="center"/>
    </xf>
    <xf numFmtId="0" fontId="0" fillId="27" borderId="0" xfId="0" applyFill="1" applyAlignment="1">
      <alignment vertical="center"/>
    </xf>
    <xf numFmtId="0" fontId="0" fillId="27" borderId="0" xfId="0" applyFill="1" applyAlignment="1">
      <alignment horizontal="centerContinuous" vertical="center"/>
    </xf>
    <xf numFmtId="37" fontId="28" fillId="0" borderId="13" xfId="58" applyFont="1" applyBorder="1" applyAlignment="1">
      <alignment horizontal="left" vertical="center" wrapText="1"/>
      <protection/>
    </xf>
    <xf numFmtId="37" fontId="29" fillId="0" borderId="0" xfId="58" applyFont="1" applyBorder="1" applyAlignment="1">
      <alignment horizontal="left" vertical="center" wrapText="1"/>
      <protection/>
    </xf>
    <xf numFmtId="0" fontId="0" fillId="0" borderId="0" xfId="0" applyBorder="1" applyAlignment="1">
      <alignment horizontal="left" vertical="center"/>
    </xf>
    <xf numFmtId="37" fontId="30" fillId="0" borderId="0" xfId="58" applyFont="1" applyBorder="1" applyAlignment="1">
      <alignment horizontal="centerContinuous" vertical="center" wrapText="1"/>
      <protection/>
    </xf>
    <xf numFmtId="37" fontId="27" fillId="27" borderId="14" xfId="58" applyFont="1" applyFill="1" applyBorder="1" applyAlignment="1" applyProtection="1">
      <alignment horizontal="left" vertical="center" wrapText="1"/>
      <protection/>
    </xf>
    <xf numFmtId="37" fontId="27" fillId="27" borderId="15" xfId="58" applyFont="1" applyFill="1" applyBorder="1" applyAlignment="1">
      <alignment horizontal="center" vertical="center" wrapText="1"/>
      <protection/>
    </xf>
    <xf numFmtId="37" fontId="27" fillId="27" borderId="14" xfId="58" applyFont="1" applyFill="1" applyBorder="1" applyAlignment="1">
      <alignment horizontal="center" vertical="center" wrapText="1"/>
      <protection/>
    </xf>
    <xf numFmtId="37" fontId="27" fillId="27" borderId="16" xfId="58" applyFont="1" applyFill="1" applyBorder="1" applyAlignment="1">
      <alignment horizontal="center" vertical="center" wrapText="1"/>
      <protection/>
    </xf>
    <xf numFmtId="37" fontId="27" fillId="27" borderId="0" xfId="58" applyFont="1" applyFill="1" applyAlignment="1">
      <alignment horizontal="center" vertical="center" wrapText="1"/>
      <protection/>
    </xf>
    <xf numFmtId="0" fontId="23" fillId="27" borderId="0" xfId="0" applyFont="1" applyFill="1" applyAlignment="1">
      <alignment vertical="center"/>
    </xf>
    <xf numFmtId="37" fontId="27" fillId="0" borderId="14" xfId="58" applyFont="1" applyFill="1" applyBorder="1" applyAlignment="1">
      <alignment horizontal="left" vertical="center"/>
      <protection/>
    </xf>
    <xf numFmtId="165" fontId="27" fillId="0" borderId="14" xfId="42" applyNumberFormat="1" applyFont="1" applyFill="1" applyBorder="1" applyAlignment="1">
      <alignment vertical="center"/>
    </xf>
    <xf numFmtId="165" fontId="27" fillId="0" borderId="16" xfId="42" applyNumberFormat="1" applyFont="1" applyFill="1" applyBorder="1" applyAlignment="1">
      <alignment vertical="center"/>
    </xf>
    <xf numFmtId="165" fontId="27" fillId="0" borderId="17" xfId="42" applyNumberFormat="1" applyFont="1" applyFill="1" applyBorder="1" applyAlignment="1">
      <alignment vertical="center"/>
    </xf>
    <xf numFmtId="165" fontId="27" fillId="0" borderId="18" xfId="42" applyNumberFormat="1" applyFont="1" applyBorder="1" applyAlignment="1">
      <alignment vertical="center"/>
    </xf>
    <xf numFmtId="165" fontId="28" fillId="0" borderId="19" xfId="42" applyNumberFormat="1" applyFont="1" applyBorder="1" applyAlignment="1">
      <alignment vertical="center"/>
    </xf>
    <xf numFmtId="165" fontId="27" fillId="0" borderId="0" xfId="42" applyNumberFormat="1" applyFont="1" applyBorder="1" applyAlignment="1">
      <alignment vertical="center"/>
    </xf>
    <xf numFmtId="165" fontId="27" fillId="0" borderId="0" xfId="42" applyNumberFormat="1" applyFont="1" applyAlignment="1">
      <alignment vertical="center"/>
    </xf>
    <xf numFmtId="0" fontId="27" fillId="0" borderId="0" xfId="0" applyFont="1" applyAlignment="1">
      <alignment vertical="center"/>
    </xf>
    <xf numFmtId="37" fontId="27" fillId="0" borderId="20" xfId="58" applyFont="1" applyFill="1" applyBorder="1" applyAlignment="1">
      <alignment horizontal="left" vertical="center"/>
      <protection/>
    </xf>
    <xf numFmtId="165" fontId="23" fillId="0" borderId="20" xfId="42" applyNumberFormat="1" applyFont="1" applyFill="1" applyBorder="1" applyAlignment="1">
      <alignment vertical="center"/>
    </xf>
    <xf numFmtId="165" fontId="23" fillId="0" borderId="21" xfId="42" applyNumberFormat="1" applyFont="1" applyFill="1" applyBorder="1" applyAlignment="1">
      <alignment vertical="center"/>
    </xf>
    <xf numFmtId="165" fontId="23" fillId="0" borderId="22" xfId="42" applyNumberFormat="1" applyFont="1" applyBorder="1" applyAlignment="1">
      <alignment vertical="center"/>
    </xf>
    <xf numFmtId="165" fontId="23" fillId="0" borderId="23" xfId="42" applyNumberFormat="1" applyFont="1" applyBorder="1" applyAlignment="1">
      <alignment vertical="center"/>
    </xf>
    <xf numFmtId="165" fontId="32" fillId="0" borderId="22" xfId="42" applyNumberFormat="1" applyFont="1" applyBorder="1" applyAlignment="1">
      <alignment vertical="center"/>
    </xf>
    <xf numFmtId="165" fontId="23" fillId="0" borderId="0" xfId="42" applyNumberFormat="1" applyFont="1" applyBorder="1" applyAlignment="1">
      <alignment vertical="center"/>
    </xf>
    <xf numFmtId="165" fontId="23" fillId="0" borderId="0" xfId="42" applyNumberFormat="1" applyFont="1" applyAlignment="1">
      <alignment vertical="center"/>
    </xf>
    <xf numFmtId="0" fontId="23" fillId="0" borderId="0" xfId="0" applyFont="1" applyAlignment="1">
      <alignment vertical="center"/>
    </xf>
    <xf numFmtId="37" fontId="23" fillId="0" borderId="20" xfId="58" applyFont="1" applyFill="1" applyBorder="1" applyAlignment="1">
      <alignment horizontal="left" vertical="center"/>
      <protection/>
    </xf>
    <xf numFmtId="165" fontId="23" fillId="0" borderId="24" xfId="42" applyNumberFormat="1" applyFont="1" applyBorder="1" applyAlignment="1">
      <alignment vertical="center"/>
    </xf>
    <xf numFmtId="165" fontId="32" fillId="0" borderId="20" xfId="42" applyNumberFormat="1" applyFont="1" applyBorder="1" applyAlignment="1">
      <alignment vertical="center"/>
    </xf>
    <xf numFmtId="165" fontId="32" fillId="0" borderId="20" xfId="42" applyNumberFormat="1" applyFont="1" applyBorder="1" applyAlignment="1">
      <alignment vertical="center" wrapText="1"/>
    </xf>
    <xf numFmtId="165" fontId="28" fillId="0" borderId="14" xfId="42" applyNumberFormat="1" applyFont="1" applyBorder="1" applyAlignment="1">
      <alignment vertical="center"/>
    </xf>
    <xf numFmtId="165" fontId="23" fillId="0" borderId="20" xfId="42" applyNumberFormat="1" applyFont="1" applyBorder="1" applyAlignment="1">
      <alignment vertical="center"/>
    </xf>
    <xf numFmtId="165" fontId="33" fillId="0" borderId="22" xfId="42" applyNumberFormat="1" applyFont="1" applyBorder="1" applyAlignment="1">
      <alignment vertical="center"/>
    </xf>
    <xf numFmtId="165" fontId="23" fillId="0" borderId="21" xfId="42" applyNumberFormat="1" applyFont="1" applyFill="1" applyBorder="1" applyAlignment="1">
      <alignment horizontal="center" vertical="center"/>
    </xf>
    <xf numFmtId="37" fontId="27" fillId="0" borderId="19" xfId="58" applyFont="1" applyFill="1" applyBorder="1" applyAlignment="1">
      <alignment horizontal="left" vertical="center"/>
      <protection/>
    </xf>
    <xf numFmtId="165" fontId="27" fillId="0" borderId="19" xfId="42" applyNumberFormat="1" applyFont="1" applyFill="1" applyBorder="1" applyAlignment="1">
      <alignment vertical="center"/>
    </xf>
    <xf numFmtId="165" fontId="27" fillId="0" borderId="19" xfId="42" applyNumberFormat="1" applyFont="1" applyBorder="1" applyAlignment="1">
      <alignment vertical="center"/>
    </xf>
    <xf numFmtId="165" fontId="32" fillId="0" borderId="19" xfId="42" applyNumberFormat="1" applyFont="1" applyBorder="1" applyAlignment="1">
      <alignment vertical="center"/>
    </xf>
    <xf numFmtId="37" fontId="27" fillId="0" borderId="14" xfId="58" applyFont="1" applyFill="1" applyBorder="1" applyAlignment="1">
      <alignment horizontal="left" vertical="center"/>
      <protection/>
    </xf>
    <xf numFmtId="165" fontId="32" fillId="20" borderId="14" xfId="42" applyNumberFormat="1" applyFont="1" applyFill="1" applyBorder="1" applyAlignment="1" quotePrefix="1">
      <alignment vertical="center"/>
    </xf>
    <xf numFmtId="165" fontId="23" fillId="0" borderId="16" xfId="42" applyNumberFormat="1" applyFont="1" applyFill="1" applyBorder="1" applyAlignment="1">
      <alignment vertical="center"/>
    </xf>
    <xf numFmtId="165" fontId="23" fillId="20" borderId="16" xfId="42" applyNumberFormat="1" applyFont="1" applyFill="1" applyBorder="1" applyAlignment="1">
      <alignment vertical="center"/>
    </xf>
    <xf numFmtId="165" fontId="23" fillId="0" borderId="15" xfId="42" applyNumberFormat="1" applyFont="1" applyBorder="1" applyAlignment="1">
      <alignment vertical="center"/>
    </xf>
    <xf numFmtId="165" fontId="32" fillId="0" borderId="14" xfId="42" applyNumberFormat="1" applyFont="1" applyBorder="1" applyAlignment="1">
      <alignment vertical="center"/>
    </xf>
    <xf numFmtId="37" fontId="27" fillId="0" borderId="20" xfId="58" applyFont="1" applyFill="1" applyBorder="1" applyAlignment="1">
      <alignment horizontal="left" vertical="center"/>
      <protection/>
    </xf>
    <xf numFmtId="165" fontId="32" fillId="0" borderId="20" xfId="42" applyNumberFormat="1" applyFont="1" applyFill="1" applyBorder="1" applyAlignment="1" quotePrefix="1">
      <alignment vertical="center"/>
    </xf>
    <xf numFmtId="165" fontId="33" fillId="0" borderId="21" xfId="42" applyNumberFormat="1" applyFont="1" applyBorder="1" applyAlignment="1">
      <alignment vertical="center"/>
    </xf>
    <xf numFmtId="165" fontId="32" fillId="0" borderId="21" xfId="42" applyNumberFormat="1" applyFont="1" applyBorder="1" applyAlignment="1">
      <alignment vertical="center" wrapText="1"/>
    </xf>
    <xf numFmtId="37" fontId="23" fillId="0" borderId="20" xfId="58" applyFont="1" applyFill="1" applyBorder="1" applyAlignment="1">
      <alignment horizontal="left" vertical="center" wrapText="1"/>
      <protection/>
    </xf>
    <xf numFmtId="165" fontId="23" fillId="0" borderId="14" xfId="42" applyNumberFormat="1" applyFont="1" applyFill="1" applyBorder="1" applyAlignment="1" quotePrefix="1">
      <alignment vertical="center"/>
    </xf>
    <xf numFmtId="165" fontId="23" fillId="0" borderId="16" xfId="42" applyNumberFormat="1" applyFont="1" applyFill="1" applyBorder="1" applyAlignment="1" quotePrefix="1">
      <alignment vertical="center"/>
    </xf>
    <xf numFmtId="165" fontId="33" fillId="0" borderId="14" xfId="42" applyNumberFormat="1"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165" fontId="23" fillId="0" borderId="0" xfId="42" applyNumberFormat="1" applyFont="1" applyFill="1" applyBorder="1" applyAlignment="1">
      <alignment vertical="center"/>
    </xf>
    <xf numFmtId="165" fontId="23" fillId="0" borderId="22" xfId="42" applyNumberFormat="1" applyFont="1" applyFill="1" applyBorder="1" applyAlignment="1">
      <alignment vertical="center"/>
    </xf>
    <xf numFmtId="165" fontId="33" fillId="0" borderId="20" xfId="42" applyNumberFormat="1" applyFont="1" applyFill="1" applyBorder="1" applyAlignment="1">
      <alignment vertical="center"/>
    </xf>
    <xf numFmtId="37" fontId="23" fillId="0" borderId="20" xfId="58" applyFont="1" applyFill="1" applyBorder="1" applyAlignment="1">
      <alignment horizontal="center" vertical="center" wrapText="1"/>
      <protection/>
    </xf>
    <xf numFmtId="37" fontId="34" fillId="0" borderId="20" xfId="58" applyFont="1" applyFill="1" applyBorder="1" applyAlignment="1">
      <alignment horizontal="left" vertical="center"/>
      <protection/>
    </xf>
    <xf numFmtId="165" fontId="33" fillId="0" borderId="20" xfId="42" applyNumberFormat="1" applyFont="1" applyFill="1" applyBorder="1" applyAlignment="1">
      <alignment horizontal="center" vertical="center"/>
    </xf>
    <xf numFmtId="165" fontId="27" fillId="0" borderId="20" xfId="42" applyNumberFormat="1" applyFont="1" applyFill="1" applyBorder="1" applyAlignment="1">
      <alignment vertical="center"/>
    </xf>
    <xf numFmtId="165" fontId="27" fillId="0" borderId="21" xfId="42" applyNumberFormat="1" applyFont="1" applyFill="1" applyBorder="1" applyAlignment="1">
      <alignment vertical="center"/>
    </xf>
    <xf numFmtId="165" fontId="27" fillId="0" borderId="0" xfId="42" applyNumberFormat="1" applyFont="1" applyFill="1" applyBorder="1" applyAlignment="1">
      <alignment vertical="center"/>
    </xf>
    <xf numFmtId="165" fontId="28" fillId="0" borderId="20" xfId="42" applyNumberFormat="1" applyFont="1" applyFill="1" applyBorder="1" applyAlignment="1">
      <alignment vertical="center"/>
    </xf>
    <xf numFmtId="165" fontId="33" fillId="0" borderId="20" xfId="42" applyNumberFormat="1" applyFont="1" applyBorder="1" applyAlignment="1">
      <alignment vertical="center"/>
    </xf>
    <xf numFmtId="165" fontId="23" fillId="0" borderId="14" xfId="42" applyNumberFormat="1" applyFont="1" applyFill="1" applyBorder="1" applyAlignment="1">
      <alignment vertical="center"/>
    </xf>
    <xf numFmtId="165" fontId="23" fillId="0" borderId="15" xfId="42" applyNumberFormat="1" applyFont="1" applyBorder="1" applyAlignment="1">
      <alignment horizontal="right" vertical="center"/>
    </xf>
    <xf numFmtId="165" fontId="33" fillId="0" borderId="19" xfId="42" applyNumberFormat="1" applyFont="1" applyBorder="1" applyAlignment="1">
      <alignment horizontal="right" vertical="center"/>
    </xf>
    <xf numFmtId="165" fontId="23" fillId="0" borderId="0" xfId="42" applyNumberFormat="1" applyFont="1" applyAlignment="1">
      <alignment horizontal="right" vertical="center"/>
    </xf>
    <xf numFmtId="37" fontId="28" fillId="0" borderId="0" xfId="58" applyFont="1" applyAlignment="1">
      <alignment horizontal="left" vertical="center"/>
      <protection/>
    </xf>
    <xf numFmtId="37" fontId="33" fillId="0" borderId="0" xfId="58" applyFont="1" applyBorder="1" applyAlignment="1">
      <alignment vertical="center"/>
      <protection/>
    </xf>
    <xf numFmtId="37" fontId="28" fillId="0" borderId="0" xfId="58" applyFont="1" applyBorder="1" applyAlignment="1">
      <alignment vertical="center"/>
      <protection/>
    </xf>
    <xf numFmtId="0" fontId="33"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37" fontId="28" fillId="0" borderId="0" xfId="58" applyFont="1" applyBorder="1" applyAlignment="1" quotePrefix="1">
      <alignment horizontal="left" vertical="center"/>
      <protection/>
    </xf>
    <xf numFmtId="37" fontId="35" fillId="0" borderId="0" xfId="58" applyFont="1" applyBorder="1" applyAlignment="1">
      <alignment horizontal="left" vertical="center"/>
      <protection/>
    </xf>
    <xf numFmtId="0" fontId="28" fillId="0" borderId="0" xfId="0" applyFont="1" applyBorder="1" applyAlignment="1" quotePrefix="1">
      <alignment horizontal="left" vertical="center"/>
    </xf>
    <xf numFmtId="37" fontId="28" fillId="0" borderId="0" xfId="58" applyFont="1" applyBorder="1" applyAlignment="1">
      <alignment vertical="center"/>
      <protection/>
    </xf>
    <xf numFmtId="0" fontId="33" fillId="0" borderId="0" xfId="0" applyFont="1" applyBorder="1" applyAlignment="1">
      <alignment horizontal="center" vertical="center"/>
    </xf>
    <xf numFmtId="37" fontId="27" fillId="0" borderId="0" xfId="58" applyFont="1" applyBorder="1" applyAlignment="1">
      <alignment vertical="center"/>
      <protection/>
    </xf>
    <xf numFmtId="37" fontId="23" fillId="0" borderId="0" xfId="58" applyFont="1" applyBorder="1" applyAlignment="1">
      <alignment vertical="center"/>
      <protection/>
    </xf>
    <xf numFmtId="0" fontId="33" fillId="0" borderId="0" xfId="0" applyFont="1" applyAlignment="1" quotePrefix="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horizontal="righ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Border="1" applyAlignment="1">
      <alignment vertical="center"/>
    </xf>
    <xf numFmtId="0" fontId="36" fillId="0" borderId="0" xfId="0" applyFont="1" applyBorder="1" applyAlignment="1">
      <alignment vertical="center"/>
    </xf>
    <xf numFmtId="37" fontId="37" fillId="0" borderId="20" xfId="58" applyFont="1" applyFill="1" applyBorder="1" applyAlignment="1">
      <alignment horizontal="left" vertical="center"/>
      <protection/>
    </xf>
    <xf numFmtId="165" fontId="37" fillId="0" borderId="20" xfId="42" applyNumberFormat="1" applyFont="1" applyFill="1" applyBorder="1" applyAlignment="1">
      <alignment vertical="center"/>
    </xf>
    <xf numFmtId="165" fontId="37" fillId="0" borderId="21" xfId="42" applyNumberFormat="1" applyFont="1" applyFill="1" applyBorder="1" applyAlignment="1">
      <alignment vertical="center"/>
    </xf>
    <xf numFmtId="165" fontId="37" fillId="0" borderId="24" xfId="42" applyNumberFormat="1" applyFont="1" applyBorder="1" applyAlignment="1">
      <alignment vertical="center"/>
    </xf>
    <xf numFmtId="165" fontId="38" fillId="0" borderId="20" xfId="42" applyNumberFormat="1" applyFont="1" applyBorder="1" applyAlignment="1">
      <alignment vertical="center" wrapText="1"/>
    </xf>
    <xf numFmtId="165" fontId="37" fillId="0" borderId="0" xfId="42" applyNumberFormat="1" applyFont="1" applyBorder="1" applyAlignment="1">
      <alignment vertical="center"/>
    </xf>
    <xf numFmtId="165" fontId="37" fillId="0" borderId="0" xfId="42" applyNumberFormat="1" applyFont="1" applyAlignment="1">
      <alignment vertical="center"/>
    </xf>
    <xf numFmtId="0" fontId="37" fillId="0" borderId="0" xfId="0" applyFont="1" applyAlignment="1">
      <alignment vertical="center"/>
    </xf>
    <xf numFmtId="165" fontId="37" fillId="0" borderId="21" xfId="42" applyNumberFormat="1" applyFont="1" applyFill="1" applyBorder="1" applyAlignment="1">
      <alignment horizontal="center" vertical="center"/>
    </xf>
    <xf numFmtId="165" fontId="23" fillId="0" borderId="21" xfId="42" applyNumberFormat="1" applyFont="1" applyFill="1" applyBorder="1" applyAlignment="1">
      <alignment horizontal="center" vertical="center"/>
    </xf>
    <xf numFmtId="165" fontId="27" fillId="0" borderId="14" xfId="42" applyNumberFormat="1" applyFont="1" applyFill="1" applyBorder="1" applyAlignment="1">
      <alignment horizontal="center" vertical="center"/>
    </xf>
    <xf numFmtId="165" fontId="40" fillId="0" borderId="20" xfId="42" applyNumberFormat="1" applyFont="1" applyFill="1" applyBorder="1" applyAlignment="1" quotePrefix="1">
      <alignment vertical="center"/>
    </xf>
    <xf numFmtId="0" fontId="23" fillId="0" borderId="0" xfId="0" applyFont="1" applyFill="1" applyBorder="1" applyAlignment="1">
      <alignment horizontal="left" vertical="center"/>
    </xf>
    <xf numFmtId="0" fontId="0" fillId="0" borderId="0" xfId="0" applyFill="1" applyBorder="1" applyAlignment="1">
      <alignment horizontal="centerContinuous" vertical="center"/>
    </xf>
    <xf numFmtId="37" fontId="25" fillId="0" borderId="0" xfId="58" applyFont="1" applyFill="1" applyBorder="1" applyAlignment="1">
      <alignment horizontal="center" vertical="center" wrapText="1"/>
      <protection/>
    </xf>
    <xf numFmtId="37" fontId="23" fillId="0" borderId="0" xfId="58" applyFont="1" applyFill="1" applyBorder="1" applyAlignment="1">
      <alignment horizontal="left" vertical="center" wrapText="1"/>
      <protection/>
    </xf>
    <xf numFmtId="37" fontId="27" fillId="0" borderId="0" xfId="58" applyFont="1" applyFill="1" applyBorder="1" applyAlignment="1">
      <alignment horizontal="left" vertical="center"/>
      <protection/>
    </xf>
    <xf numFmtId="0" fontId="35" fillId="0" borderId="0" xfId="0" applyFont="1" applyAlignment="1">
      <alignment horizontal="left" vertical="center"/>
    </xf>
    <xf numFmtId="37" fontId="27" fillId="0" borderId="25" xfId="58" applyFont="1" applyFill="1" applyBorder="1" applyAlignment="1" quotePrefix="1">
      <alignment horizontal="left" vertical="center"/>
      <protection/>
    </xf>
    <xf numFmtId="37" fontId="26" fillId="0" borderId="0" xfId="58" applyFont="1" applyBorder="1" applyAlignment="1">
      <alignment horizontal="center" vertical="center"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IRPLAN.XLS" xfId="58"/>
    <cellStyle name="Note" xfId="59"/>
    <cellStyle name="Output" xfId="60"/>
    <cellStyle name="Percent" xfId="61"/>
    <cellStyle name="Style 21" xfId="62"/>
    <cellStyle name="Style 22" xfId="63"/>
    <cellStyle name="Style 23" xfId="64"/>
    <cellStyle name="Style 24" xfId="65"/>
    <cellStyle name="Style 25" xfId="66"/>
    <cellStyle name="Style 26" xfId="67"/>
    <cellStyle name="Style 27" xfId="68"/>
    <cellStyle name="Style 28" xfId="69"/>
    <cellStyle name="Style 29" xfId="70"/>
    <cellStyle name="Style 30" xfId="71"/>
    <cellStyle name="Style 31" xfId="72"/>
    <cellStyle name="Style 32" xfId="73"/>
    <cellStyle name="Style 33" xfId="74"/>
    <cellStyle name="Style 34" xfId="75"/>
    <cellStyle name="Style 35" xfId="76"/>
    <cellStyle name="Style 36" xfId="77"/>
    <cellStyle name="Title" xfId="78"/>
    <cellStyle name="Total" xfId="79"/>
    <cellStyle name="Warning Text"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QFILE\data\AAWork\2005_06\Forecast\Fct%200506%20supplemen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QFILE\data\Home\312210\CalkinB\AAWork\2007_06\Forecast\07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AWork\2007_06\Forecast\0706_price%20scenario.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CalkinB\Local%20Settings\Temporary%20Internet%20Files\OLKF\Transportation%20Revenue%20Forecasts%2007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QFILE\data\Home\312210\CalkinB\AAWork\2007_09\Forecast\07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67\2006_PS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QFILE\data\BPS\EAFCST\FUND039\Feb99_5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QFILE\data\AAWork\2005_06\Forecast\Fct%2005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QFILE\data\AAWork\Quarterly%20Forecasts\FEES\Fees%200111\Revenue%20Forecast\LPF%20Forecast%2001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FILE\data\LPF%20Files%20for%20Tom\FEES\0406\plate%20replacement%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mponent Changes-FY"/>
      <sheetName val="Component Changes-Biennia"/>
      <sheetName val="June fcst vs March Leg fcst"/>
      <sheetName val="June fcst vs March Leg fcst FY"/>
      <sheetName val="Notes June "/>
      <sheetName val="AB1493"/>
      <sheetName val="supple3"/>
      <sheetName val="Chart1"/>
      <sheetName val="Biennial Summary-CA Emissions"/>
      <sheetName val="Biennial -CA Emissions"/>
    </sheetNames>
    <sheetDataSet>
      <sheetData sheetId="6">
        <row r="1122">
          <cell r="A1122" t="str">
            <v> Table  45.  Light-Duty Vehicle Sales by Technology Type</v>
          </cell>
        </row>
        <row r="1206">
          <cell r="A1206" t="str">
            <v> Table  46.  Light-Duty Vehicle Stock by Technology Type</v>
          </cell>
        </row>
        <row r="1287">
          <cell r="A1287" t="str">
            <v> Table  47.  Light-Duty Vehicle Miles per Gallon by Technology Type</v>
          </cell>
        </row>
        <row r="1371">
          <cell r="A1371" t="str">
            <v> Table  48.  Light-Duty Vehicle Miles Traveled by Technology Type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of Contents Portrait"/>
      <sheetName val="Table of Contents Landscape"/>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June 2007 vs March 2007"/>
      <sheetName val="Tax increase entry"/>
      <sheetName val="REVII Biennial Comparison"/>
      <sheetName val="REVII Report FY"/>
      <sheetName val="Component Changes-Biennia"/>
      <sheetName val="Biennial Comparison"/>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 Model"/>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of Contents Portrait"/>
      <sheetName val="Table of Contents Landscape"/>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June 2007 vs March 2007"/>
      <sheetName val="Tax increase entry"/>
      <sheetName val="REVII Biennial Comparison"/>
      <sheetName val="REVII Report FY"/>
      <sheetName val="Component Changes-Biennia"/>
      <sheetName val="Biennial Comparison"/>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 Model"/>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sheetDataSet>
      <sheetData sheetId="17">
        <row r="2">
          <cell r="N2">
            <v>0</v>
          </cell>
        </row>
        <row r="3">
          <cell r="N3">
            <v>0.99991</v>
          </cell>
          <cell r="O3">
            <v>0.99952</v>
          </cell>
          <cell r="P3">
            <v>0.99629</v>
          </cell>
          <cell r="Q3">
            <v>0.99438</v>
          </cell>
          <cell r="R3">
            <v>0.98822</v>
          </cell>
          <cell r="S3">
            <v>0.98146</v>
          </cell>
          <cell r="T3">
            <v>0.97534</v>
          </cell>
          <cell r="U3">
            <v>0.96798</v>
          </cell>
          <cell r="V3">
            <v>0.96092</v>
          </cell>
          <cell r="W3">
            <v>0.95458</v>
          </cell>
          <cell r="X3">
            <v>0.94911</v>
          </cell>
          <cell r="Y3">
            <v>0.94424</v>
          </cell>
          <cell r="Z3">
            <v>0.94008</v>
          </cell>
          <cell r="AA3">
            <v>0.93648</v>
          </cell>
          <cell r="AB3">
            <v>0.93329</v>
          </cell>
          <cell r="AC3">
            <v>0.93054</v>
          </cell>
          <cell r="AD3">
            <v>0.92835</v>
          </cell>
          <cell r="AE3">
            <v>0.9261651541040685</v>
          </cell>
          <cell r="AF3">
            <v>0.9239854501821652</v>
          </cell>
          <cell r="AG3">
            <v>0.9218108761327971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of Contents"/>
      <sheetName val="Fuel Forecast and Variables"/>
      <sheetName val="Refunds &amp; Transfers"/>
      <sheetName val="Biennial Comparison"/>
      <sheetName val="Biennial Summary"/>
      <sheetName val="REV"/>
      <sheetName val="REVII"/>
      <sheetName val="Collections-Totals"/>
      <sheetName val="Petroleum Prices"/>
      <sheetName val="Fee Forecast Comparison"/>
      <sheetName val="Car Chart"/>
      <sheetName val="Truck Chart"/>
      <sheetName val="Vehicle Registrations"/>
      <sheetName val="Vehicle Registrations (ANNUAL)"/>
      <sheetName val="Vehicle Registrations (BIENNIA)"/>
      <sheetName val="Fee Forecast"/>
      <sheetName val="Fee Forecast (Annual)"/>
      <sheetName val="Fee Forecast (Biennia)"/>
      <sheetName val="Basic Fees  "/>
      <sheetName val="Basic Fees (ANNUAL)"/>
      <sheetName val="Basic Fees (BIENNIA)"/>
      <sheetName val="DOL Revenue Forecasts"/>
      <sheetName val="AllPlateReplacement"/>
      <sheetName val="OtherMiscFee108-253-0017"/>
      <sheetName val="Plate Reflectivity"/>
      <sheetName val="Title Fee Distribution"/>
      <sheetName val="IFTA Decals &amp; Misc"/>
      <sheetName val="Multimodal"/>
      <sheetName val="DOL Filing Fees"/>
      <sheetName val="Plate Retention"/>
      <sheetName val="DOL Services Acct"/>
      <sheetName val="License Plate Technology"/>
      <sheetName val="Group IV"/>
      <sheetName val="WSP-DlrTemps&amp;ADRs"/>
      <sheetName val="HSFSum"/>
      <sheetName val="HSFDetail"/>
      <sheetName val="MC Safety"/>
      <sheetName val="Aviation Fuel"/>
      <sheetName val="Rental Vehicle Sales Tax Fcst"/>
      <sheetName val="Vehicle Sales &amp; Use Tax Fcst"/>
      <sheetName val="Federal Funds Forecast"/>
      <sheetName val="State &amp; Local Split"/>
      <sheetName val="Aeronautics Revenue Forecast"/>
      <sheetName val="Misc Rev Expand Forecast Pub"/>
      <sheetName val="Ferry NonFare Box Forecas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of Contents Portrait"/>
      <sheetName val="REVII Biennial Comparison"/>
      <sheetName val="REVII Biennial FY"/>
      <sheetName val="Biennial Comparison proto"/>
      <sheetName val="Biennial FY proto"/>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Sept 2007 vs June 2007"/>
      <sheetName val="Tax increase entry"/>
      <sheetName val="REVII Report FY"/>
      <sheetName val="Component Changes-Biennia"/>
      <sheetName val="REV Model"/>
      <sheetName val="Biennial Comparison with FYs"/>
      <sheetName val="REV Report"/>
      <sheetName val="Biennial Comparison"/>
      <sheetName val="Biennial Comparison FY proto"/>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ianc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REVII Biennial Comparison"/>
      <sheetName val="Biennial Comparison"/>
      <sheetName val="Biennial Summary"/>
      <sheetName val="Fuel Forecast and Variables"/>
      <sheetName val="GAL model"/>
      <sheetName val="Tax increase entry"/>
      <sheetName val="Fcst comp table"/>
      <sheetName val="Seasonal Factors"/>
      <sheetName val="Gallons and Dollars"/>
      <sheetName val="Sales tax rates"/>
      <sheetName val="CPI Indexing"/>
      <sheetName val="IPD-PC and CCI indexing"/>
      <sheetName val="Sheet1"/>
      <sheetName val="REV Model"/>
      <sheetName val="REV2006"/>
      <sheetName val="REV2007"/>
      <sheetName val="Collections by month"/>
      <sheetName val="REV2008"/>
      <sheetName val="REV2009"/>
      <sheetName val="Calendar Yr Revenues &amp; Gallons"/>
      <sheetName val="Gallons 2006"/>
      <sheetName val="Gallons 2007"/>
      <sheetName val="Gallons 2008"/>
      <sheetName val="Gallons 2009"/>
      <sheetName val="Gallons 2004"/>
      <sheetName val="Gallons 2005"/>
      <sheetName val="REV2005"/>
      <sheetName val="REV2004"/>
      <sheetName val="REVII Model"/>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2026"/>
      <sheetName val="REV2027"/>
      <sheetName val="REV2028"/>
      <sheetName val="REV2029"/>
      <sheetName val="Refund weighted averages"/>
      <sheetName val="Refund weighted averages 2005"/>
      <sheetName val="Snowmobile"/>
      <sheetName val="aeronautics refund calc"/>
      <sheetName val="REV Report"/>
      <sheetName val="REV Report FY"/>
      <sheetName val="REV Report FY CA Emissions"/>
      <sheetName val="REV Report FY Comparison"/>
      <sheetName val="REVII Biennial Summary"/>
      <sheetName val="REVII Report"/>
      <sheetName val="REVII Report FY"/>
      <sheetName val="Gallons 2003"/>
      <sheetName val="Chart2"/>
      <sheetName val="REV2003"/>
      <sheetName val="Payment schedule leg"/>
      <sheetName val="Interest savings"/>
      <sheetName val="LT Gallons"/>
      <sheetName val="Extended Monthlies"/>
      <sheetName val="Historical Variance 0305"/>
      <sheetName val="Biennial Variance Data 0305"/>
      <sheetName val="Biennial Variance Graph 0305"/>
      <sheetName val="Biennial Variance Graph 0507"/>
      <sheetName val="Historical Variance 0507"/>
      <sheetName val="Biennial Variance Data 0507"/>
      <sheetName val="REV2002"/>
      <sheetName val="Collections-Totals"/>
      <sheetName val="GAL report"/>
      <sheetName val="Gallons 2002"/>
      <sheetName val="Refunds &amp; Transfers"/>
      <sheetName val="Aero links"/>
      <sheetName val="Administrative expenses calc"/>
    </sheetNames>
    <sheetDataSet>
      <sheetData sheetId="29">
        <row r="17">
          <cell r="H17">
            <v>7284679.023944</v>
          </cell>
        </row>
        <row r="18">
          <cell r="H18">
            <v>293342.47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S &amp; TRKS"/>
      <sheetName val="VEH Table"/>
      <sheetName val="VEH Notes"/>
      <sheetName val="FEE Table"/>
      <sheetName val="VEH"/>
      <sheetName val="VEH Comp"/>
      <sheetName val="BAS"/>
      <sheetName val="FEE"/>
      <sheetName val="COMP"/>
      <sheetName val="RATES"/>
      <sheetName val="Tables-VEH"/>
      <sheetName val="Car Chart"/>
      <sheetName val="Trk Chart"/>
      <sheetName val="Misc. Funds"/>
      <sheetName val="TEIS"/>
      <sheetName val="Macros"/>
      <sheetName val="Compute"/>
      <sheetName val="Hist Bien Rev Data"/>
      <sheetName val="Hist Conf Band Graph"/>
      <sheetName val="Bien Forc Rev Data"/>
      <sheetName val="Forc Conf Band Graph"/>
    </sheetNames>
    <sheetDataSet>
      <sheetData sheetId="15">
        <row r="1">
          <cell r="A1" t="str">
            <v>Do_Comp</v>
          </cell>
        </row>
        <row r="88">
          <cell r="A88" t="str">
            <v>Edit_Comp</v>
          </cell>
        </row>
        <row r="89">
          <cell r="A89" t="b">
            <v>1</v>
          </cell>
        </row>
        <row r="90">
          <cell r="A90" t="b">
            <v>1</v>
          </cell>
        </row>
        <row r="91">
          <cell r="A91" t="b">
            <v>1</v>
          </cell>
        </row>
        <row r="92">
          <cell r="A92" t="b">
            <v>1</v>
          </cell>
        </row>
        <row r="93">
          <cell r="A93" t="b">
            <v>1</v>
          </cell>
        </row>
        <row r="94">
          <cell r="A94" t="b">
            <v>1</v>
          </cell>
        </row>
        <row r="95">
          <cell r="A95" t="b">
            <v>1</v>
          </cell>
        </row>
        <row r="96">
          <cell r="A96" t="b">
            <v>1</v>
          </cell>
        </row>
        <row r="97">
          <cell r="A97" t="b">
            <v>1</v>
          </cell>
        </row>
        <row r="98">
          <cell r="A98" t="b">
            <v>1</v>
          </cell>
        </row>
        <row r="99">
          <cell r="A99" t="b">
            <v>1</v>
          </cell>
        </row>
        <row r="100">
          <cell r="A100" t="b">
            <v>1</v>
          </cell>
        </row>
        <row r="101">
          <cell r="A101" t="b">
            <v>1</v>
          </cell>
        </row>
        <row r="102">
          <cell r="A102" t="b">
            <v>1</v>
          </cell>
        </row>
        <row r="103">
          <cell r="A103" t="b">
            <v>1</v>
          </cell>
        </row>
        <row r="104">
          <cell r="A104" t="b">
            <v>1</v>
          </cell>
        </row>
        <row r="105">
          <cell r="A105" t="b">
            <v>1</v>
          </cell>
        </row>
        <row r="106">
          <cell r="A106" t="b">
            <v>1</v>
          </cell>
        </row>
        <row r="107">
          <cell r="A107" t="b">
            <v>1</v>
          </cell>
        </row>
        <row r="108">
          <cell r="A108" t="b">
            <v>1</v>
          </cell>
        </row>
        <row r="109">
          <cell r="A109" t="b">
            <v>1</v>
          </cell>
        </row>
        <row r="110">
          <cell r="A110" t="b">
            <v>1</v>
          </cell>
        </row>
        <row r="111">
          <cell r="A111" t="b">
            <v>1</v>
          </cell>
        </row>
        <row r="112">
          <cell r="A112" t="b">
            <v>1</v>
          </cell>
        </row>
        <row r="113">
          <cell r="A113" t="b">
            <v>1</v>
          </cell>
        </row>
        <row r="114">
          <cell r="A114" t="b">
            <v>1</v>
          </cell>
        </row>
        <row r="115">
          <cell r="A115" t="b">
            <v>1</v>
          </cell>
        </row>
        <row r="116">
          <cell r="A116" t="b">
            <v>1</v>
          </cell>
        </row>
        <row r="117">
          <cell r="A117" t="b">
            <v>1</v>
          </cell>
        </row>
        <row r="118">
          <cell r="A118" t="b">
            <v>1</v>
          </cell>
        </row>
        <row r="119">
          <cell r="A119" t="b">
            <v>1</v>
          </cell>
        </row>
        <row r="120">
          <cell r="A120" t="b">
            <v>1</v>
          </cell>
        </row>
        <row r="121">
          <cell r="A121" t="b">
            <v>1</v>
          </cell>
        </row>
        <row r="122">
          <cell r="A122" t="b">
            <v>1</v>
          </cell>
        </row>
        <row r="123">
          <cell r="A123" t="b">
            <v>1</v>
          </cell>
        </row>
        <row r="124">
          <cell r="A124" t="b">
            <v>1</v>
          </cell>
        </row>
        <row r="125">
          <cell r="A125" t="b">
            <v>1</v>
          </cell>
        </row>
        <row r="126">
          <cell r="A126" t="b">
            <v>1</v>
          </cell>
        </row>
        <row r="127">
          <cell r="A127" t="b">
            <v>1</v>
          </cell>
        </row>
        <row r="128">
          <cell r="A128" t="b">
            <v>1</v>
          </cell>
        </row>
        <row r="129">
          <cell r="A129" t="b">
            <v>1</v>
          </cell>
        </row>
        <row r="130">
          <cell r="A130" t="b">
            <v>1</v>
          </cell>
        </row>
        <row r="131">
          <cell r="A131" t="b">
            <v>1</v>
          </cell>
        </row>
        <row r="132">
          <cell r="A132" t="b">
            <v>1</v>
          </cell>
        </row>
        <row r="133">
          <cell r="A133" t="b">
            <v>1</v>
          </cell>
        </row>
        <row r="134">
          <cell r="A134" t="b">
            <v>1</v>
          </cell>
        </row>
        <row r="135">
          <cell r="A135" t="b">
            <v>1</v>
          </cell>
        </row>
        <row r="136">
          <cell r="A136" t="b">
            <v>1</v>
          </cell>
        </row>
        <row r="137">
          <cell r="A137" t="b">
            <v>1</v>
          </cell>
        </row>
        <row r="138">
          <cell r="A138" t="b">
            <v>1</v>
          </cell>
        </row>
        <row r="139">
          <cell r="A139" t="b">
            <v>1</v>
          </cell>
        </row>
        <row r="140">
          <cell r="A140" t="b">
            <v>1</v>
          </cell>
        </row>
        <row r="141">
          <cell r="A141" t="b">
            <v>1</v>
          </cell>
        </row>
        <row r="142">
          <cell r="A142" t="b">
            <v>1</v>
          </cell>
        </row>
        <row r="143">
          <cell r="A143" t="b">
            <v>1</v>
          </cell>
        </row>
        <row r="144">
          <cell r="A144" t="b">
            <v>1</v>
          </cell>
        </row>
        <row r="145">
          <cell r="A145" t="b">
            <v>1</v>
          </cell>
        </row>
        <row r="146">
          <cell r="A146" t="b">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ew Replacement Plate Forec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48"/>
  <sheetViews>
    <sheetView tabSelected="1" zoomScale="75" zoomScaleNormal="75" workbookViewId="0" topLeftCell="A26">
      <selection activeCell="A39" sqref="A39"/>
    </sheetView>
  </sheetViews>
  <sheetFormatPr defaultColWidth="9.140625" defaultRowHeight="12.75"/>
  <cols>
    <col min="1" max="1" width="46.57421875" style="100" customWidth="1"/>
    <col min="2" max="2" width="14.7109375" style="5" customWidth="1"/>
    <col min="3" max="3" width="15.421875" style="14" customWidth="1"/>
    <col min="4" max="4" width="16.28125" style="5" customWidth="1"/>
    <col min="5" max="5" width="19.7109375" style="5" customWidth="1"/>
    <col min="6" max="6" width="20.7109375" style="5" customWidth="1"/>
    <col min="7" max="7" width="49.28125" style="2" customWidth="1"/>
    <col min="8" max="8" width="8.8515625" style="2" customWidth="1"/>
    <col min="9" max="16384" width="8.8515625" style="1" customWidth="1"/>
  </cols>
  <sheetData>
    <row r="1" spans="1:20" ht="20.25">
      <c r="A1" s="3"/>
      <c r="B1" s="4"/>
      <c r="C1" s="4"/>
      <c r="D1" s="4"/>
      <c r="E1" s="4"/>
      <c r="F1" s="4"/>
      <c r="G1" s="4"/>
      <c r="H1" s="5"/>
      <c r="I1" s="6"/>
      <c r="J1" s="6"/>
      <c r="K1" s="6"/>
      <c r="L1" s="6"/>
      <c r="M1" s="7"/>
      <c r="N1" s="7"/>
      <c r="O1" s="7"/>
      <c r="P1" s="7"/>
      <c r="Q1" s="7"/>
      <c r="R1" s="7"/>
      <c r="S1" s="7"/>
      <c r="T1" s="7"/>
    </row>
    <row r="2" spans="1:8" s="2" customFormat="1" ht="19.5" customHeight="1">
      <c r="A2" s="124" t="s">
        <v>58</v>
      </c>
      <c r="B2" s="124"/>
      <c r="C2" s="124"/>
      <c r="D2" s="124"/>
      <c r="E2" s="124"/>
      <c r="F2" s="124"/>
      <c r="G2" s="124"/>
      <c r="H2" s="8"/>
    </row>
    <row r="3" spans="1:8" s="2" customFormat="1" ht="19.5" customHeight="1">
      <c r="A3" s="117" t="s">
        <v>2</v>
      </c>
      <c r="B3" s="119"/>
      <c r="C3" s="119"/>
      <c r="D3" s="119"/>
      <c r="E3" s="119"/>
      <c r="F3" s="119"/>
      <c r="G3" s="119"/>
      <c r="H3" s="8"/>
    </row>
    <row r="4" spans="1:20" s="10" customFormat="1" ht="15.75">
      <c r="A4" s="117" t="s">
        <v>49</v>
      </c>
      <c r="B4" s="118"/>
      <c r="C4" s="118"/>
      <c r="D4" s="118"/>
      <c r="E4" s="118"/>
      <c r="F4" s="118"/>
      <c r="G4" s="120" t="s">
        <v>50</v>
      </c>
      <c r="H4" s="9"/>
      <c r="L4" s="11"/>
      <c r="M4" s="11"/>
      <c r="N4" s="11"/>
      <c r="O4" s="11"/>
      <c r="P4" s="11"/>
      <c r="Q4" s="11"/>
      <c r="R4" s="11"/>
      <c r="S4" s="11"/>
      <c r="T4" s="11"/>
    </row>
    <row r="5" spans="1:20" s="10" customFormat="1" ht="15.75">
      <c r="A5" s="117" t="s">
        <v>3</v>
      </c>
      <c r="B5" s="118"/>
      <c r="C5" s="118"/>
      <c r="D5" s="118"/>
      <c r="E5" s="118"/>
      <c r="F5" s="121"/>
      <c r="G5" s="120" t="s">
        <v>4</v>
      </c>
      <c r="H5" s="9"/>
      <c r="L5" s="11"/>
      <c r="M5" s="11"/>
      <c r="N5" s="11"/>
      <c r="O5" s="11"/>
      <c r="P5" s="11"/>
      <c r="Q5" s="11"/>
      <c r="R5" s="11"/>
      <c r="S5" s="11"/>
      <c r="T5" s="11"/>
    </row>
    <row r="6" spans="1:8" ht="9" customHeight="1">
      <c r="A6" s="12"/>
      <c r="B6" s="13"/>
      <c r="E6" s="8"/>
      <c r="F6" s="15"/>
      <c r="H6" s="15"/>
    </row>
    <row r="7" spans="1:8" s="21" customFormat="1" ht="33" customHeight="1">
      <c r="A7" s="16" t="s">
        <v>5</v>
      </c>
      <c r="B7" s="17" t="s">
        <v>43</v>
      </c>
      <c r="C7" s="18" t="s">
        <v>44</v>
      </c>
      <c r="D7" s="19" t="s">
        <v>6</v>
      </c>
      <c r="E7" s="19" t="s">
        <v>7</v>
      </c>
      <c r="F7" s="17" t="s">
        <v>8</v>
      </c>
      <c r="G7" s="18" t="s">
        <v>9</v>
      </c>
      <c r="H7" s="20"/>
    </row>
    <row r="8" spans="1:9" s="30" customFormat="1" ht="15.75">
      <c r="A8" s="22" t="s">
        <v>10</v>
      </c>
      <c r="B8" s="23">
        <v>-8584691</v>
      </c>
      <c r="C8" s="24">
        <v>-448145</v>
      </c>
      <c r="D8" s="24">
        <f>B37</f>
        <v>-16835941</v>
      </c>
      <c r="E8" s="25">
        <f>B37</f>
        <v>-16835941</v>
      </c>
      <c r="F8" s="26"/>
      <c r="G8" s="27"/>
      <c r="H8" s="28"/>
      <c r="I8" s="29"/>
    </row>
    <row r="9" spans="1:9" s="39" customFormat="1" ht="15.75">
      <c r="A9" s="31" t="s">
        <v>1</v>
      </c>
      <c r="B9" s="32"/>
      <c r="C9" s="33"/>
      <c r="D9" s="33"/>
      <c r="E9" s="34"/>
      <c r="F9" s="35"/>
      <c r="G9" s="36"/>
      <c r="H9" s="37"/>
      <c r="I9" s="38"/>
    </row>
    <row r="10" spans="1:9" s="39" customFormat="1" ht="15.75">
      <c r="A10" s="40" t="s">
        <v>11</v>
      </c>
      <c r="B10" s="32">
        <v>74998035</v>
      </c>
      <c r="C10" s="33">
        <v>83206544</v>
      </c>
      <c r="D10" s="33">
        <v>83470224</v>
      </c>
      <c r="E10" s="33">
        <v>83470224</v>
      </c>
      <c r="F10" s="41">
        <f aca="true" t="shared" si="0" ref="F10:F16">+E10-C10</f>
        <v>263680</v>
      </c>
      <c r="G10" s="42"/>
      <c r="H10" s="37"/>
      <c r="I10" s="38"/>
    </row>
    <row r="11" spans="1:9" s="39" customFormat="1" ht="15.75">
      <c r="A11" s="40" t="s">
        <v>12</v>
      </c>
      <c r="B11" s="32">
        <v>14733976</v>
      </c>
      <c r="C11" s="33">
        <v>15874575</v>
      </c>
      <c r="D11" s="33">
        <v>15363531</v>
      </c>
      <c r="E11" s="33">
        <v>15363531</v>
      </c>
      <c r="F11" s="41">
        <f t="shared" si="0"/>
        <v>-511044</v>
      </c>
      <c r="G11" s="42" t="s">
        <v>13</v>
      </c>
      <c r="H11" s="37"/>
      <c r="I11" s="38"/>
    </row>
    <row r="12" spans="1:9" s="112" customFormat="1" ht="24.75" customHeight="1">
      <c r="A12" s="105" t="s">
        <v>14</v>
      </c>
      <c r="B12" s="106">
        <v>15848817</v>
      </c>
      <c r="C12" s="107">
        <v>14828365</v>
      </c>
      <c r="D12" s="113">
        <f>15154191-D27</f>
        <v>15154191</v>
      </c>
      <c r="E12" s="107">
        <f>15154191-E27</f>
        <v>20284901</v>
      </c>
      <c r="F12" s="108">
        <f t="shared" si="0"/>
        <v>5456536</v>
      </c>
      <c r="G12" s="109" t="s">
        <v>48</v>
      </c>
      <c r="H12" s="110"/>
      <c r="I12" s="111"/>
    </row>
    <row r="13" spans="1:9" s="39" customFormat="1" ht="40.5" customHeight="1">
      <c r="A13" s="40" t="s">
        <v>15</v>
      </c>
      <c r="B13" s="32">
        <v>0</v>
      </c>
      <c r="C13" s="33">
        <v>9362920</v>
      </c>
      <c r="D13" s="114">
        <v>960000</v>
      </c>
      <c r="E13" s="33">
        <v>960000</v>
      </c>
      <c r="F13" s="41">
        <f t="shared" si="0"/>
        <v>-8402920</v>
      </c>
      <c r="G13" s="43" t="s">
        <v>16</v>
      </c>
      <c r="H13" s="37"/>
      <c r="I13" s="38"/>
    </row>
    <row r="14" spans="1:9" s="39" customFormat="1" ht="28.5" customHeight="1">
      <c r="A14" s="40" t="s">
        <v>17</v>
      </c>
      <c r="B14" s="32">
        <v>1046916</v>
      </c>
      <c r="C14" s="33">
        <v>2691925</v>
      </c>
      <c r="D14" s="114">
        <v>8054823</v>
      </c>
      <c r="E14" s="33">
        <v>8054823</v>
      </c>
      <c r="F14" s="41">
        <f t="shared" si="0"/>
        <v>5362898</v>
      </c>
      <c r="G14" s="43" t="s">
        <v>18</v>
      </c>
      <c r="H14" s="37"/>
      <c r="I14" s="38"/>
    </row>
    <row r="15" spans="1:9" s="39" customFormat="1" ht="27.75" customHeight="1">
      <c r="A15" s="40" t="s">
        <v>19</v>
      </c>
      <c r="B15" s="32">
        <v>2286847</v>
      </c>
      <c r="C15" s="33">
        <v>2447834.1230080426</v>
      </c>
      <c r="D15" s="114">
        <v>2217058</v>
      </c>
      <c r="E15" s="33">
        <v>2217058</v>
      </c>
      <c r="F15" s="41">
        <f t="shared" si="0"/>
        <v>-230776.12300804257</v>
      </c>
      <c r="G15" s="43" t="s">
        <v>20</v>
      </c>
      <c r="H15" s="37"/>
      <c r="I15" s="38"/>
    </row>
    <row r="16" spans="1:9" s="39" customFormat="1" ht="15.75">
      <c r="A16" s="40"/>
      <c r="B16" s="32"/>
      <c r="C16" s="114"/>
      <c r="D16" s="114"/>
      <c r="E16" s="33"/>
      <c r="F16" s="41">
        <f t="shared" si="0"/>
        <v>0</v>
      </c>
      <c r="G16" s="42"/>
      <c r="H16" s="37"/>
      <c r="I16" s="38"/>
    </row>
    <row r="17" spans="1:9" s="30" customFormat="1" ht="15.75">
      <c r="A17" s="22" t="s">
        <v>21</v>
      </c>
      <c r="B17" s="23">
        <f>SUM(B9:B16)</f>
        <v>108914591</v>
      </c>
      <c r="C17" s="115">
        <f>SUM(C10:C16)</f>
        <v>128412163.12300804</v>
      </c>
      <c r="D17" s="115">
        <f>SUM(D10:D16)</f>
        <v>125219827</v>
      </c>
      <c r="E17" s="23">
        <f>SUM(E10:E16)</f>
        <v>130350537</v>
      </c>
      <c r="F17" s="23">
        <f>SUM(F10:F16)</f>
        <v>1938373.8769919574</v>
      </c>
      <c r="G17" s="44"/>
      <c r="H17" s="28"/>
      <c r="I17" s="29"/>
    </row>
    <row r="18" spans="1:9" s="39" customFormat="1" ht="15.75">
      <c r="A18" s="31" t="s">
        <v>0</v>
      </c>
      <c r="B18" s="32"/>
      <c r="C18" s="114"/>
      <c r="D18" s="114"/>
      <c r="E18" s="45"/>
      <c r="F18" s="41"/>
      <c r="G18" s="46"/>
      <c r="H18" s="37"/>
      <c r="I18" s="38"/>
    </row>
    <row r="19" spans="1:9" s="39" customFormat="1" ht="15.75">
      <c r="A19" s="40" t="s">
        <v>57</v>
      </c>
      <c r="B19" s="32">
        <v>-76534828</v>
      </c>
      <c r="C19" s="114">
        <v>-74448998</v>
      </c>
      <c r="D19" s="114">
        <v>-74448998</v>
      </c>
      <c r="E19" s="33">
        <f>-74448998+D30</f>
        <v>-73594200.31</v>
      </c>
      <c r="F19" s="41">
        <f>+E19-C19</f>
        <v>854797.6899999976</v>
      </c>
      <c r="G19" s="43" t="s">
        <v>22</v>
      </c>
      <c r="H19" s="37"/>
      <c r="I19" s="38"/>
    </row>
    <row r="20" spans="1:9" s="39" customFormat="1" ht="15.75">
      <c r="A20" s="40" t="s">
        <v>23</v>
      </c>
      <c r="B20" s="32">
        <v>-3570709</v>
      </c>
      <c r="C20" s="114">
        <v>-3532511</v>
      </c>
      <c r="D20" s="114">
        <v>-3532511</v>
      </c>
      <c r="E20" s="33">
        <v>-3532511</v>
      </c>
      <c r="F20" s="41"/>
      <c r="G20" s="43"/>
      <c r="H20" s="37"/>
      <c r="I20" s="38"/>
    </row>
    <row r="21" spans="1:9" s="39" customFormat="1" ht="15.75">
      <c r="A21" s="40" t="s">
        <v>24</v>
      </c>
      <c r="B21" s="32">
        <v>-3640706</v>
      </c>
      <c r="C21" s="114">
        <v>-5703249</v>
      </c>
      <c r="D21" s="114">
        <v>-5703249</v>
      </c>
      <c r="E21" s="33">
        <v>-5703249</v>
      </c>
      <c r="F21" s="41"/>
      <c r="G21" s="43"/>
      <c r="H21" s="37"/>
      <c r="I21" s="38"/>
    </row>
    <row r="22" spans="1:9" s="39" customFormat="1" ht="15.75">
      <c r="A22" s="40" t="s">
        <v>56</v>
      </c>
      <c r="B22" s="32">
        <v>-544829</v>
      </c>
      <c r="C22" s="33">
        <v>-917830</v>
      </c>
      <c r="D22" s="33">
        <v>-917830</v>
      </c>
      <c r="E22" s="33">
        <v>-917830</v>
      </c>
      <c r="F22" s="41"/>
      <c r="G22" s="43"/>
      <c r="H22" s="37"/>
      <c r="I22" s="38"/>
    </row>
    <row r="23" spans="1:9" s="39" customFormat="1" ht="15.75">
      <c r="A23" s="40" t="s">
        <v>25</v>
      </c>
      <c r="B23" s="32"/>
      <c r="C23" s="33"/>
      <c r="D23" s="32">
        <v>-1065907</v>
      </c>
      <c r="E23" s="32">
        <v>-1065907</v>
      </c>
      <c r="F23" s="41"/>
      <c r="G23" s="43"/>
      <c r="H23" s="37"/>
      <c r="I23" s="38"/>
    </row>
    <row r="24" spans="1:9" s="39" customFormat="1" ht="36.75" customHeight="1">
      <c r="A24" s="40" t="s">
        <v>26</v>
      </c>
      <c r="B24" s="32"/>
      <c r="C24" s="33"/>
      <c r="D24" s="33">
        <f>-788814+300529</f>
        <v>-488285</v>
      </c>
      <c r="E24" s="33">
        <f>D24</f>
        <v>-488285</v>
      </c>
      <c r="F24" s="41"/>
      <c r="G24" s="43" t="s">
        <v>27</v>
      </c>
      <c r="H24" s="37"/>
      <c r="I24" s="38"/>
    </row>
    <row r="25" spans="1:9" s="39" customFormat="1" ht="15" customHeight="1">
      <c r="A25" s="40" t="s">
        <v>28</v>
      </c>
      <c r="B25" s="32"/>
      <c r="C25" s="33"/>
      <c r="D25" s="33">
        <v>579410</v>
      </c>
      <c r="E25" s="33">
        <v>579410</v>
      </c>
      <c r="F25" s="41"/>
      <c r="G25" s="43"/>
      <c r="H25" s="37"/>
      <c r="I25" s="38"/>
    </row>
    <row r="26" spans="1:9" s="39" customFormat="1" ht="15" customHeight="1">
      <c r="A26" s="40" t="s">
        <v>29</v>
      </c>
      <c r="B26" s="32"/>
      <c r="C26" s="33"/>
      <c r="D26" s="33">
        <v>97601</v>
      </c>
      <c r="E26" s="33">
        <v>97601</v>
      </c>
      <c r="F26" s="41"/>
      <c r="G26" s="43"/>
      <c r="H26" s="37"/>
      <c r="I26" s="38"/>
    </row>
    <row r="27" spans="1:9" s="112" customFormat="1" ht="15" customHeight="1">
      <c r="A27" s="105" t="s">
        <v>47</v>
      </c>
      <c r="B27" s="106"/>
      <c r="C27" s="107"/>
      <c r="D27" s="107"/>
      <c r="E27" s="107">
        <v>-5130710</v>
      </c>
      <c r="F27" s="108"/>
      <c r="G27" s="109"/>
      <c r="H27" s="110"/>
      <c r="I27" s="111"/>
    </row>
    <row r="28" spans="1:9" s="39" customFormat="1" ht="15.75">
      <c r="A28" s="40"/>
      <c r="B28" s="32"/>
      <c r="C28" s="47"/>
      <c r="D28" s="33"/>
      <c r="E28" s="33"/>
      <c r="F28" s="41">
        <f>+E28-C28</f>
        <v>0</v>
      </c>
      <c r="G28" s="42"/>
      <c r="H28" s="37"/>
      <c r="I28" s="38"/>
    </row>
    <row r="29" spans="1:9" s="30" customFormat="1" ht="15.75">
      <c r="A29" s="48" t="s">
        <v>30</v>
      </c>
      <c r="B29" s="49">
        <f>SUM(B19:B28)</f>
        <v>-84291072</v>
      </c>
      <c r="C29" s="49">
        <f>SUM(C19:C28)</f>
        <v>-84602588</v>
      </c>
      <c r="D29" s="49">
        <f>SUM(D19:D28)</f>
        <v>-85479769</v>
      </c>
      <c r="E29" s="49">
        <f>SUM(E19:E28)</f>
        <v>-89755681.31</v>
      </c>
      <c r="F29" s="50">
        <f>+E29-C29</f>
        <v>-5153093.310000002</v>
      </c>
      <c r="G29" s="51"/>
      <c r="H29" s="28"/>
      <c r="I29" s="29"/>
    </row>
    <row r="30" spans="1:9" s="39" customFormat="1" ht="15.75">
      <c r="A30" s="52" t="s">
        <v>31</v>
      </c>
      <c r="B30" s="53"/>
      <c r="C30" s="54">
        <f>-C29*0.01</f>
        <v>846025.88</v>
      </c>
      <c r="D30" s="54">
        <f>-D29*0.01</f>
        <v>854797.6900000001</v>
      </c>
      <c r="E30" s="55"/>
      <c r="F30" s="56"/>
      <c r="G30" s="57"/>
      <c r="H30" s="37"/>
      <c r="I30" s="38"/>
    </row>
    <row r="31" spans="1:9" s="39" customFormat="1" ht="15.75">
      <c r="A31" s="58" t="s">
        <v>32</v>
      </c>
      <c r="B31" s="59"/>
      <c r="C31" s="32"/>
      <c r="D31" s="32"/>
      <c r="E31" s="32"/>
      <c r="F31" s="45"/>
      <c r="G31" s="60"/>
      <c r="H31" s="37"/>
      <c r="I31" s="38"/>
    </row>
    <row r="32" spans="1:9" s="39" customFormat="1" ht="15.75">
      <c r="A32" s="58"/>
      <c r="B32" s="59"/>
      <c r="C32" s="32"/>
      <c r="D32" s="32"/>
      <c r="E32" s="32"/>
      <c r="F32" s="45"/>
      <c r="G32" s="60"/>
      <c r="H32" s="37"/>
      <c r="I32" s="38"/>
    </row>
    <row r="33" spans="1:9" s="39" customFormat="1" ht="15.75">
      <c r="A33" s="40" t="s">
        <v>55</v>
      </c>
      <c r="B33" s="32">
        <v>-32874769</v>
      </c>
      <c r="C33" s="32">
        <v>-42609744</v>
      </c>
      <c r="D33" s="32">
        <v>-42609744</v>
      </c>
      <c r="E33" s="32">
        <v>-42609744</v>
      </c>
      <c r="F33" s="45"/>
      <c r="G33" s="60"/>
      <c r="H33" s="37"/>
      <c r="I33" s="38"/>
    </row>
    <row r="34" spans="1:9" s="39" customFormat="1" ht="27" customHeight="1">
      <c r="A34" s="40" t="s">
        <v>33</v>
      </c>
      <c r="B34" s="59"/>
      <c r="C34" s="32"/>
      <c r="D34" s="32">
        <v>788814</v>
      </c>
      <c r="E34" s="32">
        <v>788814</v>
      </c>
      <c r="F34" s="45"/>
      <c r="G34" s="61" t="s">
        <v>34</v>
      </c>
      <c r="H34" s="37"/>
      <c r="I34" s="38"/>
    </row>
    <row r="35" spans="1:9" s="39" customFormat="1" ht="24" customHeight="1">
      <c r="A35" s="62" t="s">
        <v>54</v>
      </c>
      <c r="B35" s="59"/>
      <c r="C35" s="32"/>
      <c r="D35" s="32">
        <v>18959729</v>
      </c>
      <c r="E35" s="32">
        <f>D35</f>
        <v>18959729</v>
      </c>
      <c r="F35" s="45"/>
      <c r="G35" s="61" t="s">
        <v>35</v>
      </c>
      <c r="H35" s="37"/>
      <c r="I35" s="38"/>
    </row>
    <row r="36" spans="1:9" s="39" customFormat="1" ht="15.75">
      <c r="A36" s="31" t="s">
        <v>36</v>
      </c>
      <c r="B36" s="116">
        <f>SUM(B33:B34)</f>
        <v>-32874769</v>
      </c>
      <c r="C36" s="116">
        <f>SUM(C33:C34)</f>
        <v>-42609744</v>
      </c>
      <c r="D36" s="116">
        <f>SUM(D33:D35)</f>
        <v>-22861201</v>
      </c>
      <c r="E36" s="116">
        <f>SUM(E33:E35)</f>
        <v>-22861201</v>
      </c>
      <c r="F36" s="45"/>
      <c r="G36" s="60"/>
      <c r="H36" s="37"/>
      <c r="I36" s="38"/>
    </row>
    <row r="37" spans="1:102" s="67" customFormat="1" ht="15.75">
      <c r="A37" s="22" t="s">
        <v>37</v>
      </c>
      <c r="B37" s="63">
        <f>+B8+B17+B29+B36</f>
        <v>-16835941</v>
      </c>
      <c r="C37" s="64">
        <f>+C8+C17+C29+C30+C36</f>
        <v>1597712.0030080453</v>
      </c>
      <c r="D37" s="64">
        <f>+D8+D17+D29+D30+D36</f>
        <v>897713.6900000013</v>
      </c>
      <c r="E37" s="64">
        <f>+E8+E17+E29+E30+E36</f>
        <v>897713.6899999976</v>
      </c>
      <c r="F37" s="56"/>
      <c r="G37" s="65"/>
      <c r="H37" s="37"/>
      <c r="I37" s="37"/>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row>
    <row r="38" spans="1:9" s="39" customFormat="1" ht="15.75">
      <c r="A38" s="58" t="s">
        <v>38</v>
      </c>
      <c r="B38" s="32"/>
      <c r="C38" s="33"/>
      <c r="D38" s="33"/>
      <c r="E38" s="68"/>
      <c r="F38" s="69"/>
      <c r="G38" s="70"/>
      <c r="H38" s="68"/>
      <c r="I38" s="38"/>
    </row>
    <row r="39" spans="1:9" s="39" customFormat="1" ht="31.5">
      <c r="A39" s="71" t="s">
        <v>39</v>
      </c>
      <c r="B39" s="32"/>
      <c r="C39" s="33"/>
      <c r="D39" s="33">
        <v>1178545</v>
      </c>
      <c r="E39" s="68">
        <f>D39</f>
        <v>1178545</v>
      </c>
      <c r="F39" s="32"/>
      <c r="G39" s="70"/>
      <c r="H39" s="68"/>
      <c r="I39" s="38"/>
    </row>
    <row r="40" spans="1:9" s="39" customFormat="1" ht="15.75">
      <c r="A40" s="40" t="s">
        <v>25</v>
      </c>
      <c r="B40" s="32">
        <v>-1065907</v>
      </c>
      <c r="C40" s="33"/>
      <c r="D40" s="33"/>
      <c r="E40" s="68">
        <f>+C40-D40</f>
        <v>0</v>
      </c>
      <c r="F40" s="32"/>
      <c r="G40" s="70"/>
      <c r="H40" s="68"/>
      <c r="I40" s="38"/>
    </row>
    <row r="41" spans="1:9" s="39" customFormat="1" ht="15.75">
      <c r="A41" s="72"/>
      <c r="B41" s="32"/>
      <c r="C41" s="33"/>
      <c r="D41" s="33"/>
      <c r="E41" s="68"/>
      <c r="F41" s="32"/>
      <c r="G41" s="73"/>
      <c r="H41" s="68"/>
      <c r="I41" s="38"/>
    </row>
    <row r="42" spans="1:9" s="30" customFormat="1" ht="15.75">
      <c r="A42" s="58" t="s">
        <v>40</v>
      </c>
      <c r="B42" s="74">
        <f>SUM(B38:B41)</f>
        <v>-1065907</v>
      </c>
      <c r="C42" s="75">
        <f>SUM(C38:C41)</f>
        <v>0</v>
      </c>
      <c r="D42" s="75">
        <f>SUM(D38:D41)</f>
        <v>1178545</v>
      </c>
      <c r="E42" s="76">
        <f>SUM(E38:E41)</f>
        <v>1178545</v>
      </c>
      <c r="F42" s="49"/>
      <c r="G42" s="77"/>
      <c r="H42" s="76"/>
      <c r="I42" s="29"/>
    </row>
    <row r="43" spans="1:9" s="30" customFormat="1" ht="15.75">
      <c r="A43" s="22" t="s">
        <v>41</v>
      </c>
      <c r="B43" s="23">
        <f>+B37+B42</f>
        <v>-17901848</v>
      </c>
      <c r="C43" s="24">
        <f>+C37+C42</f>
        <v>1597712.0030080453</v>
      </c>
      <c r="D43" s="24">
        <f>+D37+D42</f>
        <v>2076258.6900000013</v>
      </c>
      <c r="E43" s="24">
        <f>+E37+E42</f>
        <v>2076258.6899999976</v>
      </c>
      <c r="F43" s="26"/>
      <c r="G43" s="78"/>
      <c r="H43" s="28"/>
      <c r="I43" s="29"/>
    </row>
    <row r="44" spans="1:9" s="39" customFormat="1" ht="19.5" thickBot="1">
      <c r="A44" s="123" t="s">
        <v>53</v>
      </c>
      <c r="B44" s="79">
        <f>B17*0.015</f>
        <v>1633718.865</v>
      </c>
      <c r="C44" s="79">
        <f>C17*0.015</f>
        <v>1926182.4468451205</v>
      </c>
      <c r="D44" s="79">
        <f>D17*0.015</f>
        <v>1878297.405</v>
      </c>
      <c r="E44" s="79">
        <f>E17*0.015</f>
        <v>1955258.055</v>
      </c>
      <c r="F44" s="80"/>
      <c r="G44" s="81"/>
      <c r="H44" s="82"/>
      <c r="I44" s="38"/>
    </row>
    <row r="45" spans="1:8" s="86" customFormat="1" ht="12.75">
      <c r="A45" s="83" t="s">
        <v>42</v>
      </c>
      <c r="B45" s="84"/>
      <c r="C45" s="85"/>
      <c r="D45" s="84"/>
      <c r="E45" s="84"/>
      <c r="G45" s="84"/>
      <c r="H45" s="84"/>
    </row>
    <row r="46" spans="1:8" s="86" customFormat="1" ht="15.75">
      <c r="A46" s="87" t="s">
        <v>45</v>
      </c>
      <c r="B46" s="88"/>
      <c r="C46" s="89"/>
      <c r="D46" s="88"/>
      <c r="E46" s="84"/>
      <c r="F46" s="84"/>
      <c r="G46" s="88"/>
      <c r="H46" s="88"/>
    </row>
    <row r="47" spans="1:8" s="86" customFormat="1" ht="15.75">
      <c r="A47" s="90" t="s">
        <v>46</v>
      </c>
      <c r="B47" s="88"/>
      <c r="C47" s="91"/>
      <c r="D47" s="88"/>
      <c r="E47" s="84"/>
      <c r="F47" s="84"/>
      <c r="G47" s="88"/>
      <c r="H47" s="88"/>
    </row>
    <row r="48" spans="1:8" s="86" customFormat="1" ht="15.75">
      <c r="A48" s="122" t="s">
        <v>51</v>
      </c>
      <c r="B48" s="84"/>
      <c r="C48" s="92"/>
      <c r="D48" s="84"/>
      <c r="E48" s="84"/>
      <c r="F48" s="84"/>
      <c r="G48" s="93"/>
      <c r="H48" s="88"/>
    </row>
    <row r="49" spans="1:8" s="39" customFormat="1" ht="15.75">
      <c r="A49" s="122" t="s">
        <v>52</v>
      </c>
      <c r="B49" s="66"/>
      <c r="C49" s="94"/>
      <c r="D49" s="66"/>
      <c r="E49" s="95"/>
      <c r="F49" s="95"/>
      <c r="G49" s="84"/>
      <c r="H49" s="95"/>
    </row>
    <row r="50" spans="1:8" s="39" customFormat="1" ht="15.75">
      <c r="A50" s="96"/>
      <c r="B50" s="97"/>
      <c r="C50" s="98"/>
      <c r="D50" s="97"/>
      <c r="E50" s="97"/>
      <c r="F50" s="97"/>
      <c r="G50" s="88"/>
      <c r="H50" s="66"/>
    </row>
    <row r="51" spans="1:8" s="39" customFormat="1" ht="15.75">
      <c r="A51" s="99"/>
      <c r="B51" s="97"/>
      <c r="C51" s="98"/>
      <c r="D51" s="97"/>
      <c r="E51" s="97"/>
      <c r="F51" s="97"/>
      <c r="G51" s="88"/>
      <c r="H51" s="66"/>
    </row>
    <row r="52" spans="1:8" s="39" customFormat="1" ht="15.75">
      <c r="A52" s="99"/>
      <c r="B52" s="97"/>
      <c r="C52" s="98"/>
      <c r="D52" s="97"/>
      <c r="E52" s="97"/>
      <c r="F52" s="97"/>
      <c r="G52" s="88"/>
      <c r="H52" s="66"/>
    </row>
    <row r="53" spans="1:8" s="39" customFormat="1" ht="15.75">
      <c r="A53" s="99"/>
      <c r="B53" s="97"/>
      <c r="C53" s="98"/>
      <c r="D53" s="97"/>
      <c r="E53" s="97"/>
      <c r="F53" s="97"/>
      <c r="G53" s="88"/>
      <c r="H53" s="66"/>
    </row>
    <row r="54" spans="1:8" s="39" customFormat="1" ht="15.75">
      <c r="A54" s="99"/>
      <c r="B54" s="97"/>
      <c r="C54" s="98"/>
      <c r="D54" s="97"/>
      <c r="E54" s="97"/>
      <c r="F54" s="97"/>
      <c r="G54" s="88"/>
      <c r="H54" s="66"/>
    </row>
    <row r="55" spans="1:8" s="39" customFormat="1" ht="15.75">
      <c r="A55" s="99"/>
      <c r="B55" s="97"/>
      <c r="C55" s="98"/>
      <c r="D55" s="97"/>
      <c r="E55" s="97"/>
      <c r="F55" s="97"/>
      <c r="G55" s="88"/>
      <c r="H55" s="66"/>
    </row>
    <row r="56" spans="2:8" ht="15">
      <c r="B56" s="101"/>
      <c r="C56" s="102"/>
      <c r="D56" s="101"/>
      <c r="E56" s="101"/>
      <c r="F56" s="101"/>
      <c r="G56" s="103"/>
      <c r="H56" s="104"/>
    </row>
    <row r="57" spans="2:8" ht="15">
      <c r="B57" s="101"/>
      <c r="C57" s="102"/>
      <c r="D57" s="101"/>
      <c r="E57" s="101"/>
      <c r="F57" s="101"/>
      <c r="G57" s="103"/>
      <c r="H57" s="104"/>
    </row>
    <row r="58" spans="2:8" ht="15">
      <c r="B58" s="101"/>
      <c r="C58" s="102"/>
      <c r="D58" s="101"/>
      <c r="E58" s="101"/>
      <c r="F58" s="101"/>
      <c r="G58" s="103"/>
      <c r="H58" s="104"/>
    </row>
    <row r="59" spans="2:8" ht="15">
      <c r="B59" s="101"/>
      <c r="C59" s="102"/>
      <c r="D59" s="101"/>
      <c r="E59" s="101"/>
      <c r="F59" s="101"/>
      <c r="G59" s="103"/>
      <c r="H59" s="104"/>
    </row>
    <row r="60" ht="12.75">
      <c r="G60" s="103"/>
    </row>
    <row r="61" ht="12.75">
      <c r="G61" s="103"/>
    </row>
    <row r="62" ht="12.75">
      <c r="G62" s="103"/>
    </row>
    <row r="63" ht="12.75">
      <c r="G63" s="103"/>
    </row>
    <row r="64" ht="12.75">
      <c r="G64" s="103"/>
    </row>
    <row r="65" ht="12.75">
      <c r="G65" s="103"/>
    </row>
    <row r="66" ht="12.75">
      <c r="G66" s="103"/>
    </row>
    <row r="67" ht="12.75">
      <c r="G67" s="103"/>
    </row>
    <row r="68" ht="12.75">
      <c r="G68" s="103"/>
    </row>
    <row r="69" ht="12.75">
      <c r="G69" s="103"/>
    </row>
    <row r="70" ht="12.75">
      <c r="G70" s="103"/>
    </row>
    <row r="71" ht="12.75">
      <c r="G71" s="103"/>
    </row>
    <row r="72" ht="12.75">
      <c r="G72" s="103"/>
    </row>
    <row r="73" ht="12.75">
      <c r="G73" s="103"/>
    </row>
    <row r="74" ht="12.75">
      <c r="G74" s="103"/>
    </row>
    <row r="75" ht="12.75">
      <c r="G75" s="103"/>
    </row>
    <row r="76" ht="12.75">
      <c r="G76" s="103"/>
    </row>
    <row r="77" ht="12.75">
      <c r="G77" s="103"/>
    </row>
    <row r="78" ht="12.75">
      <c r="G78" s="103"/>
    </row>
    <row r="79" ht="12.75">
      <c r="G79" s="103"/>
    </row>
    <row r="80" ht="12.75">
      <c r="G80" s="103"/>
    </row>
    <row r="81" ht="12.75">
      <c r="G81" s="103"/>
    </row>
    <row r="82" ht="12.75">
      <c r="G82" s="103"/>
    </row>
    <row r="83" ht="12.75">
      <c r="G83" s="103"/>
    </row>
    <row r="84" ht="12.75">
      <c r="G84" s="103"/>
    </row>
    <row r="85" ht="12.75">
      <c r="G85" s="103"/>
    </row>
    <row r="86" ht="12.75">
      <c r="G86" s="103"/>
    </row>
    <row r="87" ht="12.75">
      <c r="G87" s="103"/>
    </row>
    <row r="88" ht="12.75">
      <c r="G88" s="103"/>
    </row>
    <row r="89" ht="12.75">
      <c r="G89" s="103"/>
    </row>
    <row r="90" ht="12.75">
      <c r="G90" s="103"/>
    </row>
    <row r="91" ht="12.75">
      <c r="G91" s="103"/>
    </row>
    <row r="92" ht="12.75">
      <c r="G92" s="103"/>
    </row>
    <row r="93" ht="12.75">
      <c r="G93" s="103"/>
    </row>
    <row r="94" ht="12.75">
      <c r="G94" s="103"/>
    </row>
    <row r="95" ht="12.75">
      <c r="G95" s="103"/>
    </row>
    <row r="96" ht="12.75">
      <c r="G96" s="103"/>
    </row>
    <row r="97" ht="12.75">
      <c r="G97" s="103"/>
    </row>
    <row r="98" ht="12.75">
      <c r="G98" s="103"/>
    </row>
    <row r="99" ht="12.75">
      <c r="G99" s="103"/>
    </row>
    <row r="100" ht="12.75">
      <c r="G100" s="103"/>
    </row>
    <row r="101" ht="12.75">
      <c r="G101" s="103"/>
    </row>
    <row r="102" ht="12.75">
      <c r="G102" s="103"/>
    </row>
    <row r="103" ht="12.75">
      <c r="G103" s="103"/>
    </row>
    <row r="104" ht="12.75">
      <c r="G104" s="103"/>
    </row>
    <row r="105" ht="12.75">
      <c r="G105" s="103"/>
    </row>
    <row r="106" ht="12.75">
      <c r="G106" s="103"/>
    </row>
    <row r="107" ht="12.75">
      <c r="G107" s="103"/>
    </row>
    <row r="108" ht="12.75">
      <c r="G108" s="103"/>
    </row>
    <row r="109" ht="12.75">
      <c r="G109" s="103"/>
    </row>
    <row r="110" ht="12.75">
      <c r="G110" s="103"/>
    </row>
    <row r="111" ht="12.75">
      <c r="G111" s="103"/>
    </row>
    <row r="112" ht="12.75">
      <c r="G112" s="103"/>
    </row>
    <row r="113" ht="12.75">
      <c r="G113" s="103"/>
    </row>
    <row r="114" ht="12.75">
      <c r="G114" s="103"/>
    </row>
    <row r="115" ht="12.75">
      <c r="G115" s="103"/>
    </row>
    <row r="116" ht="12.75">
      <c r="G116" s="103"/>
    </row>
    <row r="117" ht="12.75">
      <c r="G117" s="103"/>
    </row>
    <row r="118" ht="12.75">
      <c r="G118" s="103"/>
    </row>
    <row r="119" ht="12.75">
      <c r="G119" s="103"/>
    </row>
    <row r="120" ht="12.75">
      <c r="G120" s="103"/>
    </row>
    <row r="121" ht="12.75">
      <c r="G121" s="103"/>
    </row>
    <row r="122" ht="12.75">
      <c r="G122" s="103"/>
    </row>
    <row r="123" ht="12.75">
      <c r="G123" s="103"/>
    </row>
    <row r="124" ht="12.75">
      <c r="G124" s="103"/>
    </row>
    <row r="125" ht="12.75">
      <c r="G125" s="103"/>
    </row>
    <row r="126" ht="12.75">
      <c r="G126" s="103"/>
    </row>
    <row r="127" ht="12.75">
      <c r="G127" s="103"/>
    </row>
    <row r="128" ht="12.75">
      <c r="G128" s="103"/>
    </row>
    <row r="129" ht="12.75">
      <c r="G129" s="103"/>
    </row>
    <row r="130" ht="12.75">
      <c r="G130" s="103"/>
    </row>
    <row r="131" ht="12.75">
      <c r="G131" s="103"/>
    </row>
    <row r="132" ht="12.75">
      <c r="G132" s="103"/>
    </row>
    <row r="133" ht="12.75">
      <c r="G133" s="103"/>
    </row>
    <row r="134" ht="12.75">
      <c r="G134" s="103"/>
    </row>
    <row r="135" ht="12.75">
      <c r="G135" s="103"/>
    </row>
    <row r="136" ht="12.75">
      <c r="G136" s="103"/>
    </row>
    <row r="137" ht="12.75">
      <c r="G137" s="103"/>
    </row>
    <row r="138" ht="12.75">
      <c r="G138" s="103"/>
    </row>
    <row r="139" ht="12.75">
      <c r="G139" s="103"/>
    </row>
    <row r="140" ht="12.75">
      <c r="G140" s="103"/>
    </row>
    <row r="141" ht="12.75">
      <c r="G141" s="103"/>
    </row>
    <row r="142" ht="12.75">
      <c r="G142" s="103"/>
    </row>
    <row r="143" ht="12.75">
      <c r="G143" s="103"/>
    </row>
    <row r="144" ht="12.75">
      <c r="G144" s="103"/>
    </row>
    <row r="145" ht="12.75">
      <c r="G145" s="103"/>
    </row>
    <row r="146" ht="12.75">
      <c r="G146" s="103"/>
    </row>
    <row r="147" ht="12.75">
      <c r="G147" s="103"/>
    </row>
    <row r="148" ht="12.75">
      <c r="G148" s="103"/>
    </row>
  </sheetData>
  <mergeCells count="1">
    <mergeCell ref="A2:G2"/>
  </mergeCells>
  <printOptions/>
  <pageMargins left="0.75" right="0.75" top="0.88" bottom="0.57" header="0.5" footer="0.34"/>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2009-11-12T18:43:30Z</cp:lastPrinted>
  <dcterms:created xsi:type="dcterms:W3CDTF">1999-01-20T18:58:42Z</dcterms:created>
  <dcterms:modified xsi:type="dcterms:W3CDTF">2009-11-12T18:44:06Z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