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<sst xmlns="http://schemas.openxmlformats.org/spreadsheetml/2006/main" count="63" uniqueCount="43">
  <si>
    <t>RATE</t>
  </si>
  <si>
    <t>HRS/MTH</t>
  </si>
  <si>
    <t>MONTHLY</t>
  </si>
  <si>
    <t>ATTY</t>
  </si>
  <si>
    <t>Tony Savage</t>
  </si>
  <si>
    <t>Michelle Shaw</t>
  </si>
  <si>
    <t>Eric Lindell</t>
  </si>
  <si>
    <t>INVESTIGATOR</t>
  </si>
  <si>
    <t>ACA</t>
  </si>
  <si>
    <t>CLERK</t>
  </si>
  <si>
    <t>PARALEGAL</t>
  </si>
  <si>
    <t xml:space="preserve">EXPERTS </t>
  </si>
  <si>
    <t>TOTAL</t>
  </si>
  <si>
    <t>Fred Leatherman</t>
  </si>
  <si>
    <t>Song Richardson</t>
  </si>
  <si>
    <t>David Roberson</t>
  </si>
  <si>
    <t>Inv 1</t>
  </si>
  <si>
    <t>Inv 2</t>
  </si>
  <si>
    <t>Inv 3</t>
  </si>
  <si>
    <t>Inv 4</t>
  </si>
  <si>
    <t>Inv 5</t>
  </si>
  <si>
    <t>Inv 6</t>
  </si>
  <si>
    <t>Para 1</t>
  </si>
  <si>
    <t>Para 2</t>
  </si>
  <si>
    <t>Para 3</t>
  </si>
  <si>
    <t>Para 4</t>
  </si>
  <si>
    <t>Transcriptionist</t>
  </si>
  <si>
    <t>Mitigation</t>
  </si>
  <si>
    <t>DNA</t>
  </si>
  <si>
    <t>Forensic Analysis</t>
  </si>
  <si>
    <t>TECHNOLOGY</t>
  </si>
  <si>
    <t>*</t>
  </si>
  <si>
    <t>**</t>
  </si>
  <si>
    <t>Other</t>
  </si>
  <si>
    <t>Lead Inv</t>
  </si>
  <si>
    <t>Para 5</t>
  </si>
  <si>
    <t>SUBTOTAL</t>
  </si>
  <si>
    <t>Mark Prothero</t>
  </si>
  <si>
    <t>Todd Gruenhagen</t>
  </si>
  <si>
    <t>Travel</t>
  </si>
  <si>
    <t>Special Master</t>
  </si>
  <si>
    <t>* 7.5 mos</t>
  </si>
  <si>
    <t>**7.0 mos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</si>
</sst>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0" fontId="1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5" fontId="3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4" fillId="0" borderId="0" xfId="15" applyNumberFormat="1" applyFont="1" applyAlignment="1">
      <alignment horizontal="left"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X54XGVEL\Ridgway%20Est%205-13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0">
          <cell r="F40">
            <v>34800</v>
          </cell>
        </row>
        <row r="48">
          <cell r="F48">
            <v>70000</v>
          </cell>
        </row>
        <row r="49">
          <cell r="F49">
            <v>9500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" sqref="F2"/>
    </sheetView>
  </sheetViews>
  <sheetFormatPr defaultColWidth="9.140625" defaultRowHeight="12.75"/>
  <cols>
    <col min="1" max="2" width="20.57421875" style="0" customWidth="1"/>
    <col min="3" max="3" width="10.28125" style="1" bestFit="1" customWidth="1"/>
    <col min="5" max="5" width="10.28125" style="0" bestFit="1" customWidth="1"/>
    <col min="6" max="6" width="11.28125" style="1" bestFit="1" customWidth="1"/>
    <col min="7" max="7" width="10.28125" style="0" customWidth="1"/>
    <col min="8" max="8" width="10.28125" style="1" bestFit="1" customWidth="1"/>
  </cols>
  <sheetData>
    <row r="1" ht="12.75">
      <c r="F1" s="20">
        <v>2002</v>
      </c>
    </row>
    <row r="2" spans="1:6" ht="12.75">
      <c r="A2" s="3" t="s">
        <v>3</v>
      </c>
      <c r="B2" s="3"/>
      <c r="C2" s="1" t="s">
        <v>0</v>
      </c>
      <c r="D2" t="s">
        <v>1</v>
      </c>
      <c r="E2" t="s">
        <v>2</v>
      </c>
      <c r="F2" s="2"/>
    </row>
    <row r="3" ht="12.75">
      <c r="A3" t="s">
        <v>4</v>
      </c>
    </row>
    <row r="4" ht="12.75">
      <c r="A4" t="s">
        <v>37</v>
      </c>
    </row>
    <row r="5" ht="12.75">
      <c r="A5" t="s">
        <v>38</v>
      </c>
    </row>
    <row r="6" spans="1:5" ht="12.75">
      <c r="A6" t="s">
        <v>5</v>
      </c>
      <c r="E6" s="4"/>
    </row>
    <row r="7" spans="1:6" ht="12.75">
      <c r="A7" t="s">
        <v>6</v>
      </c>
      <c r="B7" t="s">
        <v>31</v>
      </c>
      <c r="C7" s="1">
        <v>75</v>
      </c>
      <c r="D7">
        <v>160</v>
      </c>
      <c r="E7" s="4">
        <f>+D7*C7</f>
        <v>12000</v>
      </c>
      <c r="F7" s="1">
        <f>+E7*7.5</f>
        <v>90000</v>
      </c>
    </row>
    <row r="8" spans="1:6" ht="12.75">
      <c r="A8" t="s">
        <v>13</v>
      </c>
      <c r="B8" t="s">
        <v>31</v>
      </c>
      <c r="C8" s="1">
        <v>75</v>
      </c>
      <c r="D8">
        <v>160</v>
      </c>
      <c r="E8" s="4">
        <f>+D8*C8</f>
        <v>12000</v>
      </c>
      <c r="F8" s="1">
        <f>+E8*7.5</f>
        <v>90000</v>
      </c>
    </row>
    <row r="9" spans="1:6" ht="12.75">
      <c r="A9" t="s">
        <v>14</v>
      </c>
      <c r="B9" t="s">
        <v>31</v>
      </c>
      <c r="C9" s="1">
        <v>75</v>
      </c>
      <c r="D9">
        <v>160</v>
      </c>
      <c r="E9" s="4">
        <f>+D9*C9</f>
        <v>12000</v>
      </c>
      <c r="F9" s="1">
        <f>+E9*7.5</f>
        <v>90000</v>
      </c>
    </row>
    <row r="10" spans="1:6" ht="12.75">
      <c r="A10" t="s">
        <v>15</v>
      </c>
      <c r="B10" t="s">
        <v>31</v>
      </c>
      <c r="C10" s="1">
        <v>75</v>
      </c>
      <c r="D10">
        <v>160</v>
      </c>
      <c r="E10" s="4">
        <f>+D10*C10</f>
        <v>12000</v>
      </c>
      <c r="F10" s="1">
        <f>+E10*7.5</f>
        <v>90000</v>
      </c>
    </row>
    <row r="11" spans="1:8" s="14" customFormat="1" ht="12.75">
      <c r="A11" s="3" t="s">
        <v>36</v>
      </c>
      <c r="C11" s="11"/>
      <c r="E11" s="15"/>
      <c r="F11" s="11">
        <f>SUM(F7:F10)</f>
        <v>360000</v>
      </c>
      <c r="H11" s="11"/>
    </row>
    <row r="13" spans="1:2" ht="12.75">
      <c r="A13" s="3" t="s">
        <v>7</v>
      </c>
      <c r="B13" s="3"/>
    </row>
    <row r="14" ht="12.75">
      <c r="A14" t="s">
        <v>8</v>
      </c>
    </row>
    <row r="15" spans="1:5" ht="12.75">
      <c r="A15" t="s">
        <v>34</v>
      </c>
      <c r="E15" s="4">
        <f>160*40</f>
        <v>6400</v>
      </c>
    </row>
    <row r="16" spans="1:6" ht="12.75">
      <c r="A16" t="s">
        <v>16</v>
      </c>
      <c r="B16" t="s">
        <v>31</v>
      </c>
      <c r="C16" s="1">
        <v>30</v>
      </c>
      <c r="D16">
        <v>160</v>
      </c>
      <c r="E16" s="4">
        <f aca="true" t="shared" si="0" ref="E16:E21">+D16*C16</f>
        <v>4800</v>
      </c>
      <c r="F16" s="1">
        <f>+E16*7.5</f>
        <v>36000</v>
      </c>
    </row>
    <row r="17" spans="1:6" ht="12.75">
      <c r="A17" t="s">
        <v>17</v>
      </c>
      <c r="B17" t="s">
        <v>31</v>
      </c>
      <c r="C17" s="1">
        <v>30</v>
      </c>
      <c r="D17">
        <v>160</v>
      </c>
      <c r="E17" s="4">
        <f t="shared" si="0"/>
        <v>4800</v>
      </c>
      <c r="F17" s="1">
        <f>+E17*7.5</f>
        <v>36000</v>
      </c>
    </row>
    <row r="18" spans="1:6" ht="12.75">
      <c r="A18" t="s">
        <v>18</v>
      </c>
      <c r="B18" t="s">
        <v>32</v>
      </c>
      <c r="C18" s="1">
        <v>30</v>
      </c>
      <c r="D18">
        <v>160</v>
      </c>
      <c r="E18" s="4">
        <f t="shared" si="0"/>
        <v>4800</v>
      </c>
      <c r="F18" s="1">
        <f>+E18*7</f>
        <v>33600</v>
      </c>
    </row>
    <row r="19" spans="1:6" ht="12.75">
      <c r="A19" t="s">
        <v>19</v>
      </c>
      <c r="B19" t="s">
        <v>32</v>
      </c>
      <c r="C19" s="1">
        <v>30</v>
      </c>
      <c r="D19">
        <v>160</v>
      </c>
      <c r="E19" s="4">
        <f t="shared" si="0"/>
        <v>4800</v>
      </c>
      <c r="F19" s="1">
        <f>+E19*7</f>
        <v>33600</v>
      </c>
    </row>
    <row r="20" spans="1:6" ht="12.75">
      <c r="A20" t="s">
        <v>20</v>
      </c>
      <c r="B20" t="s">
        <v>32</v>
      </c>
      <c r="C20" s="1">
        <v>30</v>
      </c>
      <c r="D20">
        <v>160</v>
      </c>
      <c r="E20" s="4">
        <f t="shared" si="0"/>
        <v>4800</v>
      </c>
      <c r="F20" s="1">
        <f>+E20*7</f>
        <v>33600</v>
      </c>
    </row>
    <row r="21" spans="1:6" ht="12.75">
      <c r="A21" t="s">
        <v>21</v>
      </c>
      <c r="B21" t="s">
        <v>32</v>
      </c>
      <c r="C21" s="1">
        <v>30</v>
      </c>
      <c r="D21">
        <v>160</v>
      </c>
      <c r="E21" s="4">
        <f t="shared" si="0"/>
        <v>4800</v>
      </c>
      <c r="F21" s="1">
        <f>+E21*7</f>
        <v>33600</v>
      </c>
    </row>
    <row r="22" spans="1:6" ht="12.75">
      <c r="A22" t="s">
        <v>39</v>
      </c>
      <c r="E22" s="4"/>
      <c r="F22" s="1">
        <v>25000</v>
      </c>
    </row>
    <row r="23" spans="1:8" s="14" customFormat="1" ht="12.75">
      <c r="A23" s="3" t="s">
        <v>36</v>
      </c>
      <c r="C23" s="11"/>
      <c r="E23" s="15"/>
      <c r="F23" s="11">
        <f>SUM(F16:F22)</f>
        <v>231400</v>
      </c>
      <c r="G23" s="15"/>
      <c r="H23" s="11"/>
    </row>
    <row r="24" spans="1:8" s="14" customFormat="1" ht="12.75">
      <c r="A24" s="3"/>
      <c r="C24" s="11"/>
      <c r="E24" s="15"/>
      <c r="F24" s="11"/>
      <c r="G24" s="15"/>
      <c r="H24" s="11"/>
    </row>
    <row r="25" spans="1:5" ht="12.75">
      <c r="A25" s="3" t="s">
        <v>9</v>
      </c>
      <c r="B25" s="3"/>
      <c r="E25" s="4"/>
    </row>
    <row r="26" spans="1:5" ht="12.75">
      <c r="A26" s="5" t="s">
        <v>8</v>
      </c>
      <c r="B26" s="5"/>
      <c r="E26" s="4"/>
    </row>
    <row r="27" spans="1:6" ht="12.75">
      <c r="A27" s="5" t="s">
        <v>26</v>
      </c>
      <c r="B27" t="s">
        <v>32</v>
      </c>
      <c r="C27" s="1">
        <v>32</v>
      </c>
      <c r="D27">
        <v>160</v>
      </c>
      <c r="E27" s="4">
        <f>+D27*C27</f>
        <v>5120</v>
      </c>
      <c r="F27" s="1">
        <f>+E27*6</f>
        <v>30720</v>
      </c>
    </row>
    <row r="28" spans="1:8" s="14" customFormat="1" ht="12.75">
      <c r="A28" s="3" t="s">
        <v>36</v>
      </c>
      <c r="C28" s="11"/>
      <c r="E28" s="15"/>
      <c r="F28" s="11">
        <f>SUM(F27)</f>
        <v>30720</v>
      </c>
      <c r="H28" s="11"/>
    </row>
    <row r="29" spans="1:8" s="14" customFormat="1" ht="12.75">
      <c r="A29" s="3"/>
      <c r="C29" s="11"/>
      <c r="E29" s="15"/>
      <c r="F29" s="11"/>
      <c r="H29" s="11"/>
    </row>
    <row r="30" spans="1:5" ht="12.75">
      <c r="A30" s="3" t="s">
        <v>10</v>
      </c>
      <c r="B30" s="3"/>
      <c r="E30" s="4"/>
    </row>
    <row r="31" spans="1:5" ht="12.75">
      <c r="A31" s="5" t="s">
        <v>8</v>
      </c>
      <c r="B31" s="5"/>
      <c r="E31" s="4"/>
    </row>
    <row r="32" spans="1:5" ht="12.75">
      <c r="A32" t="s">
        <v>22</v>
      </c>
      <c r="E32" s="4"/>
    </row>
    <row r="33" spans="1:6" ht="12.75">
      <c r="A33" t="s">
        <v>23</v>
      </c>
      <c r="B33" t="s">
        <v>32</v>
      </c>
      <c r="C33" s="1">
        <v>30</v>
      </c>
      <c r="D33">
        <v>160</v>
      </c>
      <c r="E33" s="4">
        <f>+D33*C33</f>
        <v>4800</v>
      </c>
      <c r="F33" s="1">
        <f>+E33*7</f>
        <v>33600</v>
      </c>
    </row>
    <row r="34" spans="1:6" ht="12.75">
      <c r="A34" t="s">
        <v>24</v>
      </c>
      <c r="B34" t="s">
        <v>32</v>
      </c>
      <c r="C34" s="1">
        <v>30</v>
      </c>
      <c r="D34">
        <v>160</v>
      </c>
      <c r="E34" s="4">
        <f>+D34*C34</f>
        <v>4800</v>
      </c>
      <c r="F34" s="1">
        <f>+E34*7</f>
        <v>33600</v>
      </c>
    </row>
    <row r="35" spans="1:6" ht="12.75">
      <c r="A35" t="s">
        <v>25</v>
      </c>
      <c r="B35" t="s">
        <v>32</v>
      </c>
      <c r="C35" s="1">
        <v>30</v>
      </c>
      <c r="D35">
        <v>160</v>
      </c>
      <c r="E35" s="4">
        <f>+D35*C35</f>
        <v>4800</v>
      </c>
      <c r="F35" s="1">
        <f>+E35*7</f>
        <v>33600</v>
      </c>
    </row>
    <row r="36" spans="1:6" ht="12.75">
      <c r="A36" t="s">
        <v>35</v>
      </c>
      <c r="B36" t="s">
        <v>32</v>
      </c>
      <c r="C36" s="1">
        <v>30</v>
      </c>
      <c r="D36">
        <v>160</v>
      </c>
      <c r="E36" s="4">
        <f>+D36*C36</f>
        <v>4800</v>
      </c>
      <c r="F36" s="1">
        <f>+E36*7</f>
        <v>33600</v>
      </c>
    </row>
    <row r="37" spans="1:8" s="14" customFormat="1" ht="12.75">
      <c r="A37" s="3" t="s">
        <v>36</v>
      </c>
      <c r="B37" s="3"/>
      <c r="C37" s="11"/>
      <c r="F37" s="11">
        <f>SUM(F31:F36)</f>
        <v>134400</v>
      </c>
      <c r="H37" s="11"/>
    </row>
    <row r="39" spans="1:6" ht="12.75">
      <c r="A39" s="3" t="s">
        <v>30</v>
      </c>
      <c r="F39" s="11">
        <v>665934</v>
      </c>
    </row>
    <row r="41" spans="1:3" ht="12.75">
      <c r="A41" s="3" t="s">
        <v>11</v>
      </c>
      <c r="B41" s="3"/>
      <c r="C41" s="2"/>
    </row>
    <row r="42" spans="1:6" ht="12.75">
      <c r="A42" s="12"/>
      <c r="B42" s="12" t="s">
        <v>27</v>
      </c>
      <c r="C42" s="2"/>
      <c r="F42" s="1">
        <v>35000</v>
      </c>
    </row>
    <row r="43" spans="1:6" ht="12.75">
      <c r="A43" s="12"/>
      <c r="B43" s="12" t="s">
        <v>28</v>
      </c>
      <c r="F43" s="1">
        <f>50000+20000+130000</f>
        <v>200000</v>
      </c>
    </row>
    <row r="44" spans="1:6" ht="12.75">
      <c r="A44" s="13"/>
      <c r="B44" s="13" t="s">
        <v>29</v>
      </c>
      <c r="F44" s="1">
        <v>144000</v>
      </c>
    </row>
    <row r="45" spans="1:6" ht="12.75">
      <c r="A45" s="12"/>
      <c r="B45" s="12" t="s">
        <v>33</v>
      </c>
      <c r="C45" s="2"/>
      <c r="F45" s="1">
        <f>+'[1]Sheet1'!$F$40+'[1]Sheet1'!$F$48+'[1]Sheet1'!$F$49</f>
        <v>114300</v>
      </c>
    </row>
    <row r="46" spans="1:6" ht="12.75">
      <c r="A46" s="12"/>
      <c r="B46" s="12" t="s">
        <v>39</v>
      </c>
      <c r="C46" s="2"/>
      <c r="F46" s="1">
        <v>5000</v>
      </c>
    </row>
    <row r="47" spans="1:8" s="14" customFormat="1" ht="12.75">
      <c r="A47" s="3" t="s">
        <v>36</v>
      </c>
      <c r="B47" s="3"/>
      <c r="C47" s="11"/>
      <c r="F47" s="11">
        <f>SUM(F42:F46)</f>
        <v>498300</v>
      </c>
      <c r="H47" s="11"/>
    </row>
    <row r="48" spans="1:8" s="14" customFormat="1" ht="12.75">
      <c r="A48" s="3"/>
      <c r="B48" s="3"/>
      <c r="C48" s="11"/>
      <c r="F48" s="11"/>
      <c r="H48" s="11"/>
    </row>
    <row r="49" spans="1:8" s="14" customFormat="1" ht="12.75">
      <c r="A49" s="3" t="s">
        <v>40</v>
      </c>
      <c r="B49" s="3"/>
      <c r="C49" s="17">
        <v>175</v>
      </c>
      <c r="D49" s="18">
        <v>10</v>
      </c>
      <c r="E49" s="19">
        <f>+D49*C49</f>
        <v>1750</v>
      </c>
      <c r="F49" s="11">
        <f>+E49*9</f>
        <v>15750</v>
      </c>
      <c r="H49" s="11"/>
    </row>
    <row r="50" spans="1:5" ht="12.75">
      <c r="A50" s="3"/>
      <c r="B50" s="3"/>
      <c r="C50" s="2"/>
      <c r="E50" s="4"/>
    </row>
    <row r="51" spans="1:6" ht="12.75">
      <c r="A51" s="6" t="s">
        <v>12</v>
      </c>
      <c r="B51" s="6"/>
      <c r="C51" s="7"/>
      <c r="D51" s="8"/>
      <c r="E51" s="16"/>
      <c r="F51" s="9">
        <f>+F49+F47+F39+F37+F28+F23+F11</f>
        <v>1936504</v>
      </c>
    </row>
    <row r="52" ht="12.75">
      <c r="F52" s="2"/>
    </row>
    <row r="53" spans="2:6" ht="12.75">
      <c r="B53" t="s">
        <v>41</v>
      </c>
      <c r="F53" s="2"/>
    </row>
    <row r="54" spans="2:6" ht="12.75">
      <c r="B54" t="s">
        <v>42</v>
      </c>
      <c r="F54" s="10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&amp;C&amp;"Arial,Bold"DEFENSE COSTS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9JIM</dc:creator>
  <cp:keywords/>
  <dc:description/>
  <cp:lastModifiedBy>Network Manager</cp:lastModifiedBy>
  <cp:lastPrinted>2002-06-04T17:58:31Z</cp:lastPrinted>
  <dcterms:created xsi:type="dcterms:W3CDTF">2001-12-12T23:18:16Z</dcterms:created>
  <dcterms:modified xsi:type="dcterms:W3CDTF">2002-06-04T17:58:40Z</dcterms:modified>
  <cp:category/>
  <cp:version/>
  <cp:contentType/>
  <cp:contentStatus/>
</cp:coreProperties>
</file>