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'Sheet1'!$A$1:$M$42</definedName>
  </definedNames>
  <calcPr fullCalcOnLoad="1"/>
</workbook>
</file>

<file path=xl/sharedStrings.xml><?xml version="1.0" encoding="utf-8"?>
<sst xmlns="http://schemas.openxmlformats.org/spreadsheetml/2006/main" count="131" uniqueCount="55">
  <si>
    <t>Courthouse Seismic Project</t>
  </si>
  <si>
    <t>Design</t>
  </si>
  <si>
    <t>Construction</t>
  </si>
  <si>
    <t>Testing</t>
  </si>
  <si>
    <t>Contingency</t>
  </si>
  <si>
    <t>Art</t>
  </si>
  <si>
    <t>Project Administration</t>
  </si>
  <si>
    <t>County Administration</t>
  </si>
  <si>
    <t>Miscellaneous</t>
  </si>
  <si>
    <t>Subtotal (less Relocation)</t>
  </si>
  <si>
    <t>Subtotal Administration</t>
  </si>
  <si>
    <t>401 Broadway</t>
  </si>
  <si>
    <t>Tenant Improvement</t>
  </si>
  <si>
    <t>Subtotal Design</t>
  </si>
  <si>
    <t>-</t>
  </si>
  <si>
    <t>Developer's Cont</t>
  </si>
  <si>
    <t>KC &amp; County Cont</t>
  </si>
  <si>
    <t>Developer's OHV</t>
  </si>
  <si>
    <t>Devoloper's Fee</t>
  </si>
  <si>
    <t>Legal Accounting</t>
  </si>
  <si>
    <t>Building Commisioning</t>
  </si>
  <si>
    <t>Payment &amp; Performance Bond</t>
  </si>
  <si>
    <t>Earthquake Insurance</t>
  </si>
  <si>
    <t>Realestate Taxes During Const</t>
  </si>
  <si>
    <t>Sales Tax @ 8.8%</t>
  </si>
  <si>
    <t>Finance/Legal/Non-Profit</t>
  </si>
  <si>
    <t>KC &amp; HMC Oversight</t>
  </si>
  <si>
    <t>Subtotal Miscellaneous</t>
  </si>
  <si>
    <t>Subtotal (less Land)</t>
  </si>
  <si>
    <t>Brokerage &amp; Leasing comm.</t>
  </si>
  <si>
    <t>Subtotal Contingency</t>
  </si>
  <si>
    <t>Relocation (Not Included)</t>
  </si>
  <si>
    <t>Land (Not Included)</t>
  </si>
  <si>
    <t>RCECC</t>
  </si>
  <si>
    <t>Bid Market Impact</t>
  </si>
  <si>
    <t>Construction Management</t>
  </si>
  <si>
    <t>Permit</t>
  </si>
  <si>
    <t>Mitigation</t>
  </si>
  <si>
    <t>Relocation</t>
  </si>
  <si>
    <t>WSST</t>
  </si>
  <si>
    <t>Land</t>
  </si>
  <si>
    <t>FF&amp;E</t>
  </si>
  <si>
    <t>Overall Project Total</t>
  </si>
  <si>
    <t>Subtotal (less Land &amp; FF&amp;E)</t>
  </si>
  <si>
    <t>$</t>
  </si>
  <si>
    <t>%</t>
  </si>
  <si>
    <t>Notes</t>
  </si>
  <si>
    <t>% of Construction</t>
  </si>
  <si>
    <t>% of Total</t>
  </si>
  <si>
    <t>Subtotal Construction</t>
  </si>
  <si>
    <t>GC/CM</t>
  </si>
  <si>
    <t>FF&amp;E (not included)</t>
  </si>
  <si>
    <t>Owner's Construction Cont.</t>
  </si>
  <si>
    <t>King Street Center</t>
  </si>
  <si>
    <t>Including profit/GC/OHVEsc./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</si>
</sst>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0" fillId="0" borderId="0" xfId="17" applyNumberFormat="1" applyAlignment="1">
      <alignment/>
    </xf>
    <xf numFmtId="165" fontId="0" fillId="0" borderId="1" xfId="17" applyNumberFormat="1" applyBorder="1" applyAlignment="1">
      <alignment/>
    </xf>
    <xf numFmtId="0" fontId="2" fillId="0" borderId="0" xfId="0" applyFont="1" applyAlignment="1">
      <alignment horizontal="right"/>
    </xf>
    <xf numFmtId="166" fontId="0" fillId="0" borderId="0" xfId="21" applyNumberForma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165" fontId="0" fillId="0" borderId="0" xfId="17" applyNumberFormat="1" applyFont="1" applyAlignment="1">
      <alignment/>
    </xf>
    <xf numFmtId="165" fontId="0" fillId="0" borderId="0" xfId="17" applyNumberFormat="1" applyFont="1" applyAlignment="1">
      <alignment horizontal="right"/>
    </xf>
    <xf numFmtId="165" fontId="2" fillId="0" borderId="0" xfId="17" applyNumberFormat="1" applyFont="1" applyAlignment="1">
      <alignment/>
    </xf>
    <xf numFmtId="165" fontId="2" fillId="0" borderId="0" xfId="17" applyNumberFormat="1" applyFont="1" applyAlignment="1">
      <alignment horizontal="right"/>
    </xf>
    <xf numFmtId="165" fontId="0" fillId="0" borderId="0" xfId="17" applyNumberFormat="1" applyBorder="1" applyAlignment="1">
      <alignment/>
    </xf>
    <xf numFmtId="165" fontId="0" fillId="0" borderId="0" xfId="17" applyNumberFormat="1" applyFont="1" applyAlignment="1">
      <alignment horizontal="left"/>
    </xf>
    <xf numFmtId="0" fontId="1" fillId="0" borderId="3" xfId="0" applyFont="1" applyBorder="1" applyAlignment="1">
      <alignment/>
    </xf>
    <xf numFmtId="165" fontId="1" fillId="0" borderId="3" xfId="17" applyNumberFormat="1" applyFont="1" applyBorder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4" xfId="0" applyFont="1" applyBorder="1" applyAlignment="1">
      <alignment/>
    </xf>
    <xf numFmtId="165" fontId="1" fillId="0" borderId="3" xfId="17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5" xfId="21" applyNumberFormat="1" applyFont="1" applyBorder="1" applyAlignment="1">
      <alignment horizontal="center"/>
    </xf>
    <xf numFmtId="166" fontId="0" fillId="0" borderId="2" xfId="21" applyNumberFormat="1" applyBorder="1" applyAlignment="1">
      <alignment/>
    </xf>
    <xf numFmtId="0" fontId="0" fillId="0" borderId="2" xfId="0" applyBorder="1" applyAlignment="1">
      <alignment horizontal="right"/>
    </xf>
    <xf numFmtId="166" fontId="0" fillId="0" borderId="6" xfId="21" applyNumberFormat="1" applyBorder="1" applyAlignment="1">
      <alignment/>
    </xf>
    <xf numFmtId="166" fontId="0" fillId="0" borderId="2" xfId="21" applyNumberFormat="1" applyFont="1" applyBorder="1" applyAlignment="1">
      <alignment/>
    </xf>
    <xf numFmtId="166" fontId="0" fillId="0" borderId="7" xfId="21" applyNumberFormat="1" applyBorder="1" applyAlignment="1">
      <alignment/>
    </xf>
    <xf numFmtId="166" fontId="2" fillId="0" borderId="2" xfId="21" applyNumberFormat="1" applyFont="1" applyBorder="1" applyAlignment="1">
      <alignment/>
    </xf>
    <xf numFmtId="166" fontId="1" fillId="0" borderId="2" xfId="21" applyNumberFormat="1" applyFont="1" applyBorder="1" applyAlignment="1">
      <alignment/>
    </xf>
    <xf numFmtId="165" fontId="0" fillId="0" borderId="0" xfId="0" applyNumberFormat="1" applyAlignment="1">
      <alignment/>
    </xf>
    <xf numFmtId="165" fontId="6" fillId="0" borderId="0" xfId="17" applyNumberFormat="1" applyFont="1" applyAlignment="1">
      <alignment horizontal="right"/>
    </xf>
    <xf numFmtId="166" fontId="7" fillId="0" borderId="2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12.7109375" style="1" customWidth="1"/>
    <col min="3" max="3" width="9.8515625" style="4" bestFit="1" customWidth="1"/>
    <col min="4" max="4" width="27.57421875" style="1" customWidth="1"/>
    <col min="5" max="5" width="12.7109375" style="1" customWidth="1"/>
    <col min="6" max="6" width="9.8515625" style="4" bestFit="1" customWidth="1"/>
    <col min="7" max="7" width="27.57421875" style="4" customWidth="1"/>
    <col min="8" max="8" width="12.7109375" style="4" customWidth="1"/>
    <col min="9" max="9" width="9.8515625" style="4" bestFit="1" customWidth="1"/>
    <col min="10" max="10" width="27.57421875" style="0" customWidth="1"/>
    <col min="11" max="11" width="12.7109375" style="1" customWidth="1"/>
    <col min="12" max="12" width="9.8515625" style="4" bestFit="1" customWidth="1"/>
    <col min="13" max="13" width="16.140625" style="0" customWidth="1"/>
  </cols>
  <sheetData>
    <row r="1" spans="1:13" ht="13.5" thickBot="1">
      <c r="A1" s="14" t="s">
        <v>11</v>
      </c>
      <c r="B1" s="18" t="s">
        <v>44</v>
      </c>
      <c r="C1" s="20" t="s">
        <v>45</v>
      </c>
      <c r="D1" s="14" t="s">
        <v>53</v>
      </c>
      <c r="E1" s="18" t="s">
        <v>44</v>
      </c>
      <c r="F1" s="20" t="s">
        <v>45</v>
      </c>
      <c r="G1" s="13" t="s">
        <v>0</v>
      </c>
      <c r="H1" s="18" t="s">
        <v>44</v>
      </c>
      <c r="I1" s="20" t="s">
        <v>45</v>
      </c>
      <c r="J1" s="17" t="s">
        <v>33</v>
      </c>
      <c r="K1" s="18" t="s">
        <v>44</v>
      </c>
      <c r="L1" s="20" t="s">
        <v>45</v>
      </c>
      <c r="M1" s="19" t="s">
        <v>46</v>
      </c>
    </row>
    <row r="2" spans="1:13" ht="12.75">
      <c r="A2" s="1"/>
      <c r="C2" s="21"/>
      <c r="F2" s="21"/>
      <c r="G2"/>
      <c r="H2" s="1"/>
      <c r="I2" s="23"/>
      <c r="L2" s="21"/>
      <c r="M2" s="22"/>
    </row>
    <row r="3" spans="1:13" ht="12.75">
      <c r="A3" s="9" t="s">
        <v>32</v>
      </c>
      <c r="B3" s="1">
        <v>11800000</v>
      </c>
      <c r="C3" s="21"/>
      <c r="D3" s="9" t="s">
        <v>32</v>
      </c>
      <c r="E3" s="1">
        <v>8000000</v>
      </c>
      <c r="F3" s="21"/>
      <c r="G3" s="9" t="s">
        <v>32</v>
      </c>
      <c r="H3" s="1"/>
      <c r="I3" s="21"/>
      <c r="J3" s="9" t="s">
        <v>32</v>
      </c>
      <c r="K3" s="1">
        <v>1078100</v>
      </c>
      <c r="L3" s="21"/>
      <c r="M3" s="22"/>
    </row>
    <row r="4" spans="1:13" ht="12.75">
      <c r="A4" s="1"/>
      <c r="C4" s="21"/>
      <c r="F4" s="21"/>
      <c r="G4"/>
      <c r="H4" s="1"/>
      <c r="I4" s="21"/>
      <c r="L4" s="21"/>
      <c r="M4" s="22"/>
    </row>
    <row r="5" spans="1:13" ht="12.75">
      <c r="A5" s="12" t="s">
        <v>1</v>
      </c>
      <c r="B5" s="1">
        <f>942200-B15</f>
        <v>772200</v>
      </c>
      <c r="C5" s="21"/>
      <c r="D5" s="12" t="s">
        <v>1</v>
      </c>
      <c r="E5" s="1">
        <v>2050000</v>
      </c>
      <c r="F5" s="21"/>
      <c r="G5" t="s">
        <v>1</v>
      </c>
      <c r="H5" s="1"/>
      <c r="I5" s="21"/>
      <c r="J5" s="12" t="s">
        <v>1</v>
      </c>
      <c r="K5" s="1">
        <v>2639500</v>
      </c>
      <c r="L5" s="21"/>
      <c r="M5" s="22"/>
    </row>
    <row r="6" spans="1:13" ht="12.75">
      <c r="A6" s="7" t="s">
        <v>12</v>
      </c>
      <c r="B6" s="2">
        <v>399875</v>
      </c>
      <c r="C6" s="21"/>
      <c r="D6" s="7" t="s">
        <v>12</v>
      </c>
      <c r="E6" s="2">
        <v>750000</v>
      </c>
      <c r="F6" s="21"/>
      <c r="G6" s="8" t="s">
        <v>1</v>
      </c>
      <c r="H6" s="2">
        <v>5908686</v>
      </c>
      <c r="I6" s="21"/>
      <c r="J6" s="7" t="s">
        <v>12</v>
      </c>
      <c r="K6" s="2"/>
      <c r="L6" s="21"/>
      <c r="M6" s="22"/>
    </row>
    <row r="7" spans="1:13" ht="12.75">
      <c r="A7" s="10" t="s">
        <v>13</v>
      </c>
      <c r="B7" s="9">
        <f>SUM(B5:B6)</f>
        <v>1172075</v>
      </c>
      <c r="C7" s="21">
        <f>B7/B13</f>
        <v>0.037724841924680674</v>
      </c>
      <c r="D7" s="10" t="s">
        <v>13</v>
      </c>
      <c r="E7" s="9">
        <f>SUM(E5:E6)</f>
        <v>2800000</v>
      </c>
      <c r="F7" s="21">
        <f>E7/E13</f>
        <v>0.06745362563237774</v>
      </c>
      <c r="G7" s="10" t="s">
        <v>13</v>
      </c>
      <c r="H7" s="9">
        <v>5908686</v>
      </c>
      <c r="I7" s="21">
        <f>H7/H13</f>
        <v>0.10586388066046662</v>
      </c>
      <c r="J7" s="10" t="s">
        <v>13</v>
      </c>
      <c r="K7" s="9">
        <f>SUM(K5:K6)</f>
        <v>2639500</v>
      </c>
      <c r="L7" s="21">
        <f>K7/K42</f>
        <v>0.14621631561363682</v>
      </c>
      <c r="M7" s="22" t="s">
        <v>47</v>
      </c>
    </row>
    <row r="8" spans="1:13" ht="12.75">
      <c r="A8" s="10"/>
      <c r="B8" s="9"/>
      <c r="C8" s="21"/>
      <c r="D8" s="10"/>
      <c r="E8" s="9"/>
      <c r="F8" s="21"/>
      <c r="G8"/>
      <c r="H8" s="1"/>
      <c r="I8" s="21"/>
      <c r="L8" s="21"/>
      <c r="M8" s="22"/>
    </row>
    <row r="9" spans="1:13" ht="12.75">
      <c r="A9" s="7" t="s">
        <v>2</v>
      </c>
      <c r="B9" s="1">
        <v>22140800</v>
      </c>
      <c r="C9" s="21"/>
      <c r="D9" s="7" t="s">
        <v>2</v>
      </c>
      <c r="E9" s="1">
        <v>32800000</v>
      </c>
      <c r="F9" s="21"/>
      <c r="G9" t="s">
        <v>2</v>
      </c>
      <c r="H9" s="1"/>
      <c r="I9" s="21"/>
      <c r="J9" s="7" t="s">
        <v>2</v>
      </c>
      <c r="K9" s="1">
        <v>11512267</v>
      </c>
      <c r="L9" s="21"/>
      <c r="M9" s="22"/>
    </row>
    <row r="10" spans="1:13" ht="12.75">
      <c r="A10" s="7" t="s">
        <v>12</v>
      </c>
      <c r="B10" s="11">
        <f>8963125-B6</f>
        <v>8563250</v>
      </c>
      <c r="C10" s="21"/>
      <c r="D10" s="7" t="s">
        <v>12</v>
      </c>
      <c r="E10" s="11">
        <v>8300000</v>
      </c>
      <c r="F10" s="21"/>
      <c r="G10"/>
      <c r="H10" s="1"/>
      <c r="I10" s="21"/>
      <c r="J10" t="s">
        <v>54</v>
      </c>
      <c r="L10" s="21"/>
      <c r="M10" s="22"/>
    </row>
    <row r="11" spans="1:13" ht="12.75">
      <c r="A11" s="8" t="s">
        <v>21</v>
      </c>
      <c r="B11" s="11">
        <v>315000</v>
      </c>
      <c r="C11" s="21"/>
      <c r="D11" s="8" t="s">
        <v>21</v>
      </c>
      <c r="E11" s="11">
        <v>410000</v>
      </c>
      <c r="F11" s="21"/>
      <c r="G11"/>
      <c r="H11" s="1"/>
      <c r="I11" s="21"/>
      <c r="J11" t="s">
        <v>34</v>
      </c>
      <c r="L11" s="21"/>
      <c r="M11" s="22"/>
    </row>
    <row r="12" spans="1:13" ht="12.75">
      <c r="A12" s="8" t="s">
        <v>20</v>
      </c>
      <c r="B12" s="2">
        <v>50000</v>
      </c>
      <c r="C12" s="21"/>
      <c r="D12" s="8" t="s">
        <v>20</v>
      </c>
      <c r="E12" s="2">
        <v>0</v>
      </c>
      <c r="F12" s="21"/>
      <c r="G12"/>
      <c r="H12" s="2">
        <v>55813994</v>
      </c>
      <c r="I12" s="21"/>
      <c r="K12" s="2"/>
      <c r="L12" s="21"/>
      <c r="M12" s="22"/>
    </row>
    <row r="13" spans="1:13" ht="18.75">
      <c r="A13" s="29" t="s">
        <v>49</v>
      </c>
      <c r="B13" s="9">
        <f>SUM(B9:B12)</f>
        <v>31069050</v>
      </c>
      <c r="C13" s="30">
        <f>B13/B42</f>
        <v>0.7165407996323229</v>
      </c>
      <c r="D13" s="29" t="s">
        <v>49</v>
      </c>
      <c r="E13" s="9">
        <f>SUM(E9:E12)</f>
        <v>41510000</v>
      </c>
      <c r="F13" s="30">
        <f>E13/E42</f>
        <v>0.7054125244285836</v>
      </c>
      <c r="G13" s="29" t="s">
        <v>49</v>
      </c>
      <c r="H13" s="9">
        <f>SUM(H12)</f>
        <v>55813994</v>
      </c>
      <c r="I13" s="30">
        <f>H13/H42</f>
        <v>0.7344185748154298</v>
      </c>
      <c r="J13" s="29" t="s">
        <v>49</v>
      </c>
      <c r="K13" s="9">
        <f>SUM(K9:K12)</f>
        <v>11512267</v>
      </c>
      <c r="L13" s="30">
        <f>K13/K42</f>
        <v>0.637727321500457</v>
      </c>
      <c r="M13" s="22" t="s">
        <v>48</v>
      </c>
    </row>
    <row r="14" spans="1:13" ht="12.75">
      <c r="A14" s="10"/>
      <c r="C14" s="21"/>
      <c r="D14" s="10"/>
      <c r="F14" s="21"/>
      <c r="G14"/>
      <c r="H14" s="1"/>
      <c r="I14" s="21"/>
      <c r="L14" s="21"/>
      <c r="M14" s="22"/>
    </row>
    <row r="15" spans="1:13" ht="12.75">
      <c r="A15" t="s">
        <v>3</v>
      </c>
      <c r="B15" s="1">
        <v>170000</v>
      </c>
      <c r="C15" s="21">
        <f>B15/B13</f>
        <v>0.005471683234601637</v>
      </c>
      <c r="D15" t="s">
        <v>3</v>
      </c>
      <c r="E15" s="1">
        <v>150000</v>
      </c>
      <c r="F15" s="21">
        <f>E15/E13</f>
        <v>0.0036135870874488074</v>
      </c>
      <c r="G15" t="s">
        <v>3</v>
      </c>
      <c r="H15" s="1">
        <v>472840</v>
      </c>
      <c r="I15" s="21">
        <f>H15/H13</f>
        <v>0.008471710517616783</v>
      </c>
      <c r="J15" t="s">
        <v>3</v>
      </c>
      <c r="K15" s="1">
        <v>92400</v>
      </c>
      <c r="L15" s="21">
        <f>K15/K13</f>
        <v>0.008026221073573085</v>
      </c>
      <c r="M15" s="22" t="s">
        <v>47</v>
      </c>
    </row>
    <row r="16" spans="1:13" ht="12.75">
      <c r="A16" s="1"/>
      <c r="C16" s="21"/>
      <c r="F16" s="21"/>
      <c r="G16"/>
      <c r="H16" s="1"/>
      <c r="I16" s="21"/>
      <c r="L16" s="21"/>
      <c r="M16" s="22"/>
    </row>
    <row r="17" spans="1:13" ht="12.75">
      <c r="A17" s="7" t="s">
        <v>14</v>
      </c>
      <c r="B17" s="7" t="s">
        <v>14</v>
      </c>
      <c r="C17" s="21"/>
      <c r="D17" s="7" t="s">
        <v>14</v>
      </c>
      <c r="E17" s="7" t="s">
        <v>14</v>
      </c>
      <c r="F17" s="21"/>
      <c r="G17" s="5" t="s">
        <v>31</v>
      </c>
      <c r="H17" s="1">
        <v>7247360</v>
      </c>
      <c r="I17" s="24"/>
      <c r="J17" s="5" t="s">
        <v>51</v>
      </c>
      <c r="K17" s="1">
        <v>11470800</v>
      </c>
      <c r="L17" s="21">
        <f>K17/K42</f>
        <v>0.6354302379772325</v>
      </c>
      <c r="M17" s="22" t="s">
        <v>48</v>
      </c>
    </row>
    <row r="18" spans="1:13" ht="12.75">
      <c r="A18" s="1"/>
      <c r="C18" s="21"/>
      <c r="F18" s="21"/>
      <c r="G18"/>
      <c r="H18" s="1"/>
      <c r="I18" s="21"/>
      <c r="J18" s="15">
        <v>11470800</v>
      </c>
      <c r="L18" s="21"/>
      <c r="M18" s="22"/>
    </row>
    <row r="19" spans="1:13" ht="12.75">
      <c r="A19" s="7" t="s">
        <v>4</v>
      </c>
      <c r="C19" s="21"/>
      <c r="D19" s="7" t="s">
        <v>4</v>
      </c>
      <c r="F19" s="21"/>
      <c r="G19" t="s">
        <v>4</v>
      </c>
      <c r="H19" s="1"/>
      <c r="I19" s="21"/>
      <c r="J19" s="7" t="s">
        <v>4</v>
      </c>
      <c r="K19" s="1">
        <v>805859</v>
      </c>
      <c r="L19" s="21"/>
      <c r="M19" s="22"/>
    </row>
    <row r="20" spans="1:13" ht="12.75">
      <c r="A20" s="8" t="s">
        <v>15</v>
      </c>
      <c r="B20" s="1">
        <v>1400000</v>
      </c>
      <c r="C20" s="21"/>
      <c r="D20" s="8" t="s">
        <v>15</v>
      </c>
      <c r="E20" s="1">
        <v>1705000</v>
      </c>
      <c r="F20" s="21"/>
      <c r="G20"/>
      <c r="H20" s="1"/>
      <c r="I20" s="21"/>
      <c r="L20" s="21"/>
      <c r="M20" s="22"/>
    </row>
    <row r="21" spans="1:13" ht="12.75">
      <c r="A21" s="8" t="s">
        <v>16</v>
      </c>
      <c r="B21" s="2">
        <v>1000000</v>
      </c>
      <c r="C21" s="21"/>
      <c r="D21" s="8" t="s">
        <v>16</v>
      </c>
      <c r="E21" s="2">
        <v>1000000</v>
      </c>
      <c r="F21" s="21"/>
      <c r="G21" s="16" t="s">
        <v>52</v>
      </c>
      <c r="H21" s="2">
        <v>6854400</v>
      </c>
      <c r="I21" s="21"/>
      <c r="K21" s="2"/>
      <c r="L21" s="21"/>
      <c r="M21" s="22"/>
    </row>
    <row r="22" spans="1:13" ht="12.75">
      <c r="A22" s="10" t="s">
        <v>30</v>
      </c>
      <c r="B22" s="9">
        <f>SUM(B20:B21)</f>
        <v>2400000</v>
      </c>
      <c r="C22" s="21">
        <f>B22/B13</f>
        <v>0.07724729272378782</v>
      </c>
      <c r="D22" s="10" t="s">
        <v>30</v>
      </c>
      <c r="E22" s="9">
        <f>SUM(E20:E21)</f>
        <v>2705000</v>
      </c>
      <c r="F22" s="21">
        <f>E22/E13</f>
        <v>0.06516502047699349</v>
      </c>
      <c r="G22" s="10" t="s">
        <v>30</v>
      </c>
      <c r="H22" s="9">
        <f>SUM(H21)</f>
        <v>6854400</v>
      </c>
      <c r="I22" s="21">
        <f>H22/H13</f>
        <v>0.1228079108619247</v>
      </c>
      <c r="J22" s="10" t="s">
        <v>30</v>
      </c>
      <c r="K22" s="9">
        <f>SUM(K19:K21)</f>
        <v>805859</v>
      </c>
      <c r="L22" s="21">
        <f>K22/K13</f>
        <v>0.07000002692779797</v>
      </c>
      <c r="M22" s="22" t="s">
        <v>47</v>
      </c>
    </row>
    <row r="23" spans="1:13" ht="12.75">
      <c r="A23" s="1"/>
      <c r="C23" s="21"/>
      <c r="F23" s="21"/>
      <c r="G23"/>
      <c r="H23" s="1"/>
      <c r="I23" s="21"/>
      <c r="L23" s="21"/>
      <c r="M23" s="22"/>
    </row>
    <row r="24" spans="1:13" ht="12.75">
      <c r="A24" s="7" t="s">
        <v>5</v>
      </c>
      <c r="B24" s="1">
        <v>376000</v>
      </c>
      <c r="C24" s="21">
        <f>B24/B42</f>
        <v>0.008671631113978489</v>
      </c>
      <c r="D24" s="7" t="s">
        <v>5</v>
      </c>
      <c r="E24" s="1">
        <v>250000</v>
      </c>
      <c r="F24" s="21">
        <f>E24/E42</f>
        <v>0.00424844931599966</v>
      </c>
      <c r="G24" t="s">
        <v>5</v>
      </c>
      <c r="H24" s="1">
        <v>677916</v>
      </c>
      <c r="I24" s="21">
        <f>H24/H42</f>
        <v>0.008920237863009354</v>
      </c>
      <c r="J24" s="7" t="s">
        <v>5</v>
      </c>
      <c r="K24" s="1">
        <v>164500</v>
      </c>
      <c r="L24" s="21">
        <f>K24/K42</f>
        <v>0.009112553104164901</v>
      </c>
      <c r="M24" s="22" t="s">
        <v>48</v>
      </c>
    </row>
    <row r="25" spans="1:13" ht="12.75">
      <c r="A25" s="1"/>
      <c r="C25" s="21"/>
      <c r="F25" s="21"/>
      <c r="G25"/>
      <c r="H25" s="1"/>
      <c r="I25" s="21"/>
      <c r="L25" s="21"/>
      <c r="M25" s="22"/>
    </row>
    <row r="26" spans="1:13" ht="12.75">
      <c r="A26" t="s">
        <v>6</v>
      </c>
      <c r="C26" s="21"/>
      <c r="D26" t="s">
        <v>6</v>
      </c>
      <c r="F26" s="21"/>
      <c r="G26" t="s">
        <v>6</v>
      </c>
      <c r="H26" s="1"/>
      <c r="I26" s="21"/>
      <c r="J26" t="s">
        <v>6</v>
      </c>
      <c r="L26" s="21"/>
      <c r="M26" s="22"/>
    </row>
    <row r="27" spans="1:13" ht="12.75">
      <c r="A27" s="8" t="s">
        <v>17</v>
      </c>
      <c r="B27" s="1">
        <v>1000000</v>
      </c>
      <c r="C27" s="21"/>
      <c r="D27" s="8" t="s">
        <v>17</v>
      </c>
      <c r="E27" s="1">
        <v>1500000</v>
      </c>
      <c r="F27" s="21"/>
      <c r="G27" s="16" t="s">
        <v>50</v>
      </c>
      <c r="H27" s="1">
        <v>1443200</v>
      </c>
      <c r="I27" s="21">
        <f>H27/H42</f>
        <v>0.018990092111552316</v>
      </c>
      <c r="J27" s="16" t="s">
        <v>35</v>
      </c>
      <c r="K27" s="1">
        <v>985500</v>
      </c>
      <c r="L27" s="21"/>
      <c r="M27" s="22"/>
    </row>
    <row r="28" spans="1:13" ht="12.75">
      <c r="A28" s="8" t="s">
        <v>18</v>
      </c>
      <c r="B28" s="11">
        <v>1500000</v>
      </c>
      <c r="C28" s="21"/>
      <c r="D28" s="8" t="s">
        <v>18</v>
      </c>
      <c r="E28" s="11">
        <v>2860000</v>
      </c>
      <c r="F28" s="21"/>
      <c r="G28" s="16" t="s">
        <v>7</v>
      </c>
      <c r="H28" s="1">
        <v>2464761</v>
      </c>
      <c r="I28" s="21">
        <f>H28/H42</f>
        <v>0.03243212196712985</v>
      </c>
      <c r="J28" s="16" t="s">
        <v>7</v>
      </c>
      <c r="K28" s="1">
        <v>285000</v>
      </c>
      <c r="L28" s="21"/>
      <c r="M28" s="22"/>
    </row>
    <row r="29" spans="1:13" ht="12.75">
      <c r="A29" s="8" t="s">
        <v>26</v>
      </c>
      <c r="B29" s="2">
        <v>300000</v>
      </c>
      <c r="C29" s="21"/>
      <c r="D29" s="8" t="s">
        <v>26</v>
      </c>
      <c r="E29" s="2">
        <v>200000</v>
      </c>
      <c r="F29" s="21"/>
      <c r="G29"/>
      <c r="H29" s="2"/>
      <c r="I29" s="25"/>
      <c r="K29" s="2"/>
      <c r="L29" s="21"/>
      <c r="M29" s="22"/>
    </row>
    <row r="30" spans="1:13" ht="12.75">
      <c r="A30" s="3" t="s">
        <v>10</v>
      </c>
      <c r="B30" s="9">
        <f>SUM(B27:B29)</f>
        <v>2800000</v>
      </c>
      <c r="C30" s="26">
        <f>B30/B42</f>
        <v>0.06457597638069087</v>
      </c>
      <c r="D30" s="3" t="s">
        <v>10</v>
      </c>
      <c r="E30" s="9">
        <f>SUM(E27:E29)</f>
        <v>4560000</v>
      </c>
      <c r="F30" s="26">
        <f>E30/E42</f>
        <v>0.0774917155238338</v>
      </c>
      <c r="G30" s="3" t="s">
        <v>10</v>
      </c>
      <c r="H30" s="9">
        <f>SUM(H27:H29)</f>
        <v>3907961</v>
      </c>
      <c r="I30" s="26">
        <f>(H27+H28)/H42</f>
        <v>0.051422214078682166</v>
      </c>
      <c r="J30" s="3" t="s">
        <v>10</v>
      </c>
      <c r="K30" s="9">
        <f>SUM(K27:K29)</f>
        <v>1270500</v>
      </c>
      <c r="L30" s="26">
        <f>K30/K42</f>
        <v>0.07037993142152893</v>
      </c>
      <c r="M30" s="22" t="s">
        <v>48</v>
      </c>
    </row>
    <row r="31" spans="1:13" ht="12.75">
      <c r="A31" s="1"/>
      <c r="C31" s="21"/>
      <c r="F31" s="21"/>
      <c r="G31"/>
      <c r="H31" s="1"/>
      <c r="I31" s="21"/>
      <c r="L31" s="21"/>
      <c r="M31" s="22"/>
    </row>
    <row r="32" spans="1:13" ht="12.75">
      <c r="A32" t="s">
        <v>8</v>
      </c>
      <c r="C32" s="21"/>
      <c r="D32" t="s">
        <v>8</v>
      </c>
      <c r="F32" s="21"/>
      <c r="G32" t="s">
        <v>8</v>
      </c>
      <c r="H32" s="1"/>
      <c r="I32" s="21"/>
      <c r="J32" t="s">
        <v>8</v>
      </c>
      <c r="L32" s="21"/>
      <c r="M32" s="22"/>
    </row>
    <row r="33" spans="1:13" ht="12.75">
      <c r="A33" s="8" t="s">
        <v>29</v>
      </c>
      <c r="B33" s="1">
        <v>537500</v>
      </c>
      <c r="C33" s="21"/>
      <c r="D33" s="8" t="s">
        <v>29</v>
      </c>
      <c r="E33" s="1">
        <v>1200000</v>
      </c>
      <c r="F33" s="21"/>
      <c r="G33"/>
      <c r="H33" s="1"/>
      <c r="I33" s="21"/>
      <c r="J33" s="16" t="s">
        <v>36</v>
      </c>
      <c r="K33" s="1">
        <v>123200</v>
      </c>
      <c r="L33" s="21"/>
      <c r="M33" s="22"/>
    </row>
    <row r="34" spans="1:13" ht="12.75">
      <c r="A34" s="8" t="s">
        <v>19</v>
      </c>
      <c r="B34" s="1">
        <v>150000</v>
      </c>
      <c r="C34" s="21"/>
      <c r="D34" s="8" t="s">
        <v>19</v>
      </c>
      <c r="E34" s="1">
        <v>125000</v>
      </c>
      <c r="F34" s="21"/>
      <c r="G34"/>
      <c r="H34" s="1"/>
      <c r="I34" s="21"/>
      <c r="J34" s="16" t="s">
        <v>37</v>
      </c>
      <c r="K34" s="1">
        <v>184800</v>
      </c>
      <c r="L34" s="21"/>
      <c r="M34" s="22"/>
    </row>
    <row r="35" spans="1:13" ht="12.75">
      <c r="A35" s="8" t="s">
        <v>22</v>
      </c>
      <c r="B35" s="1">
        <v>125000</v>
      </c>
      <c r="C35" s="21"/>
      <c r="D35" s="8" t="s">
        <v>22</v>
      </c>
      <c r="E35" s="1">
        <v>0</v>
      </c>
      <c r="F35" s="21"/>
      <c r="G35"/>
      <c r="H35" s="1"/>
      <c r="I35" s="21"/>
      <c r="J35" s="16" t="s">
        <v>38</v>
      </c>
      <c r="K35" s="1">
        <v>175000</v>
      </c>
      <c r="L35" s="21"/>
      <c r="M35" s="22"/>
    </row>
    <row r="36" spans="1:13" ht="12.75">
      <c r="A36" s="7" t="s">
        <v>23</v>
      </c>
      <c r="B36" s="1">
        <v>195000</v>
      </c>
      <c r="C36" s="21"/>
      <c r="D36" s="7" t="s">
        <v>23</v>
      </c>
      <c r="E36" s="1">
        <v>45000</v>
      </c>
      <c r="F36" s="21"/>
      <c r="G36"/>
      <c r="H36" s="1"/>
      <c r="I36" s="21"/>
      <c r="J36" s="16" t="s">
        <v>39</v>
      </c>
      <c r="K36" s="1">
        <v>1083995</v>
      </c>
      <c r="L36" s="21"/>
      <c r="M36" s="22"/>
    </row>
    <row r="37" spans="1:13" ht="12.75">
      <c r="A37" s="8" t="s">
        <v>24</v>
      </c>
      <c r="B37" s="11">
        <v>56320</v>
      </c>
      <c r="C37" s="21"/>
      <c r="D37" s="8" t="s">
        <v>24</v>
      </c>
      <c r="E37" s="11">
        <v>0</v>
      </c>
      <c r="F37" s="21"/>
      <c r="G37"/>
      <c r="H37" s="1"/>
      <c r="I37" s="21"/>
      <c r="L37" s="21"/>
      <c r="M37" s="22"/>
    </row>
    <row r="38" spans="1:13" ht="12.75">
      <c r="A38" s="8" t="s">
        <v>24</v>
      </c>
      <c r="B38" s="11">
        <v>220000</v>
      </c>
      <c r="C38" s="21"/>
      <c r="D38" s="8" t="s">
        <v>24</v>
      </c>
      <c r="E38" s="11">
        <v>0</v>
      </c>
      <c r="F38" s="21"/>
      <c r="G38"/>
      <c r="H38" s="1"/>
      <c r="I38" s="21"/>
      <c r="L38" s="21"/>
      <c r="M38" s="22"/>
    </row>
    <row r="39" spans="1:13" ht="12.75">
      <c r="A39" s="8" t="s">
        <v>25</v>
      </c>
      <c r="B39" s="2">
        <f>4388833-B29</f>
        <v>4088833</v>
      </c>
      <c r="C39" s="21"/>
      <c r="D39" s="8" t="s">
        <v>25</v>
      </c>
      <c r="E39" s="2">
        <v>5500000</v>
      </c>
      <c r="F39" s="21"/>
      <c r="G39"/>
      <c r="H39" s="2">
        <v>2361728</v>
      </c>
      <c r="I39" s="21"/>
      <c r="K39" s="2"/>
      <c r="L39" s="21"/>
      <c r="M39" s="22"/>
    </row>
    <row r="40" spans="1:13" ht="12.75">
      <c r="A40" s="10" t="s">
        <v>27</v>
      </c>
      <c r="B40" s="9">
        <f>SUM(B33:B39)</f>
        <v>5372653</v>
      </c>
      <c r="C40" s="27">
        <f>B40/B42</f>
        <v>0.12390868329630285</v>
      </c>
      <c r="D40" s="10" t="s">
        <v>27</v>
      </c>
      <c r="E40" s="9">
        <f>SUM(E33:E39)</f>
        <v>6870000</v>
      </c>
      <c r="F40" s="27">
        <f>E40/E42</f>
        <v>0.11674738720367066</v>
      </c>
      <c r="G40" s="3" t="s">
        <v>27</v>
      </c>
      <c r="H40" s="9">
        <f>SUM(H39)</f>
        <v>2361728</v>
      </c>
      <c r="I40" s="21">
        <f>H40/H42</f>
        <v>0.031076380447915903</v>
      </c>
      <c r="J40" s="10" t="s">
        <v>27</v>
      </c>
      <c r="K40" s="9">
        <f>SUM(K33:K39)</f>
        <v>1566995</v>
      </c>
      <c r="L40" s="21">
        <f>K40/K42</f>
        <v>0.08680440821556766</v>
      </c>
      <c r="M40" s="22" t="s">
        <v>48</v>
      </c>
    </row>
    <row r="41" spans="1:13" ht="12.75">
      <c r="A41" s="8"/>
      <c r="C41" s="21"/>
      <c r="D41" s="8"/>
      <c r="F41" s="21"/>
      <c r="G41"/>
      <c r="H41" s="1"/>
      <c r="I41" s="21"/>
      <c r="L41" s="21"/>
      <c r="M41" s="22"/>
    </row>
    <row r="42" spans="1:13" ht="12.75">
      <c r="A42" s="3" t="s">
        <v>28</v>
      </c>
      <c r="B42" s="9">
        <f>B7+B13+B15+B22+B24+B30+B40</f>
        <v>43359778</v>
      </c>
      <c r="C42" s="21"/>
      <c r="D42" s="3" t="s">
        <v>28</v>
      </c>
      <c r="E42" s="9">
        <f>E7+E13+E15+E22+E24+E30+E40</f>
        <v>58845000</v>
      </c>
      <c r="F42" s="21"/>
      <c r="G42" s="3" t="s">
        <v>9</v>
      </c>
      <c r="H42" s="9">
        <f>H7+H13+H15+H22+H24+H30+H40</f>
        <v>75997525</v>
      </c>
      <c r="I42" s="21"/>
      <c r="J42" s="3" t="s">
        <v>43</v>
      </c>
      <c r="K42" s="9">
        <f>K7+K13+K15+K22+K24+K30+K40</f>
        <v>18052021</v>
      </c>
      <c r="L42" s="21"/>
      <c r="M42" s="22"/>
    </row>
    <row r="43" spans="3:6" ht="12.75">
      <c r="C43" s="21"/>
      <c r="E43"/>
      <c r="F43" s="6"/>
    </row>
    <row r="44" spans="3:11" ht="12.75">
      <c r="C44" s="21"/>
      <c r="E44" s="28">
        <f>SUM(E42+E3)</f>
        <v>66845000</v>
      </c>
      <c r="F44" s="6"/>
      <c r="J44" s="16" t="s">
        <v>40</v>
      </c>
      <c r="K44" s="1">
        <f>K3</f>
        <v>1078100</v>
      </c>
    </row>
    <row r="45" spans="10:11" ht="12.75">
      <c r="J45" s="16" t="s">
        <v>41</v>
      </c>
      <c r="K45" s="2">
        <f>K17</f>
        <v>11470800</v>
      </c>
    </row>
    <row r="46" spans="10:11" ht="12.75">
      <c r="J46" s="3" t="s">
        <v>42</v>
      </c>
      <c r="K46" s="9">
        <f>SUM(K42:K45)</f>
        <v>30600921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56" r:id="rId1"/>
  <headerFooter alignWithMargins="0">
    <oddHeader>&amp;C&amp;"Arial,Bold"&amp;14Project Cost Comparison&amp;"Arial,Regular"&amp;10
September 9, 2002</oddHeader>
    <oddFooter>&amp;LFile: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Layton</dc:creator>
  <cp:keywords/>
  <dc:description/>
  <cp:lastModifiedBy>David Layton</cp:lastModifiedBy>
  <cp:lastPrinted>2002-09-20T19:57:07Z</cp:lastPrinted>
  <dcterms:created xsi:type="dcterms:W3CDTF">2002-09-06T17:28:55Z</dcterms:created>
  <dcterms:modified xsi:type="dcterms:W3CDTF">2002-09-27T17:52:09Z</dcterms:modified>
  <cp:category/>
  <cp:version/>
  <cp:contentType/>
  <cp:contentStatus/>
</cp:coreProperties>
</file>