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hidePivotFieldList="1" defaultThemeVersion="124226"/>
  <bookViews>
    <workbookView xWindow="240" yWindow="108" windowWidth="15576" windowHeight="9816" activeTab="0"/>
  </bookViews>
  <sheets>
    <sheet name="Attachment D" sheetId="3" r:id="rId1"/>
  </sheets>
  <externalReferences>
    <externalReference r:id="rId4"/>
  </externalReferences>
  <definedNames>
    <definedName name="_xlnm.Print_Area" localSheetId="0">'Attachment D'!$A$1:$AG$543</definedName>
    <definedName name="RefAppro">'[1]Appropriation'!$A$6:$N$141</definedName>
    <definedName name="RefSection">'[1]Master'!$M$6:$N$710</definedName>
    <definedName name="_xlnm.Print_Titles" localSheetId="0">'Attachment D'!$1:$4</definedName>
  </definedNames>
  <calcPr calcId="125725"/>
</workbook>
</file>

<file path=xl/sharedStrings.xml><?xml version="1.0" encoding="utf-8"?>
<sst xmlns="http://schemas.openxmlformats.org/spreadsheetml/2006/main" count="828" uniqueCount="716">
  <si>
    <t>ORD SECT</t>
  </si>
  <si>
    <t>APPRO NAME</t>
  </si>
  <si>
    <t>SECTION</t>
  </si>
  <si>
    <t>SECTION NAME</t>
  </si>
  <si>
    <t xml:space="preserve">FTEs </t>
  </si>
  <si>
    <t>GENERAL FUND</t>
  </si>
  <si>
    <t>COUNTY COUNCIL</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</si>
  <si>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</si>
  <si>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</si>
  <si>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</si>
  <si>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</si>
  <si>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</si>
  <si>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</si>
  <si>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</si>
  <si>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</si>
  <si>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</si>
  <si>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</si>
  <si>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</si>
  <si>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</si>
  <si>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</si>
  <si>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</si>
  <si>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</si>
  <si>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</si>
  <si>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</si>
  <si>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</si>
  <si>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</si>
  <si>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</si>
  <si>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</si>
  <si>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</si>
  <si>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</si>
  <si>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</si>
  <si>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0020.10XX</t>
  </si>
  <si>
    <t>DISTRICT SUPPORT &amp; CONSTITUENT SERVICES</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</si>
  <si>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</si>
  <si>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</si>
  <si>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</si>
  <si>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</si>
  <si>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</si>
  <si>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</si>
  <si>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</si>
  <si>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</si>
  <si>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</si>
  <si>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</si>
  <si>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</si>
  <si>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</si>
  <si>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</si>
  <si>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</si>
  <si>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</si>
  <si>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</si>
  <si>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</si>
  <si>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</si>
  <si>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</si>
  <si>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</si>
  <si>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</si>
  <si>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</si>
  <si>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</si>
  <si>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</si>
  <si>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</si>
  <si>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DISTRICTING COMMITTEE</t>
  </si>
  <si>
    <t>0086</t>
  </si>
  <si>
    <t>DISTRICTING COMMITTEE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</si>
  <si>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</si>
  <si>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</si>
  <si>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</si>
  <si>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</si>
  <si>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</si>
  <si>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</si>
  <si>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</si>
  <si>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</si>
  <si>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</si>
  <si>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PERFORMANCE, STRATEGY AND BUDGET</t>
  </si>
  <si>
    <t>0140</t>
  </si>
  <si>
    <t>OFFICE OF PERFORMANCE, STRATEGY AND BUDGET Total</t>
  </si>
  <si>
    <t>FINANCE - GF</t>
  </si>
  <si>
    <t>0150</t>
  </si>
  <si>
    <t>FINANCE - GF Total</t>
  </si>
  <si>
    <t>OFFICE OF LABOR RELATIONS</t>
  </si>
  <si>
    <t>0186</t>
  </si>
  <si>
    <t>OFFICE OF LABOR RELATIONS Total</t>
  </si>
  <si>
    <t>SHERIFF</t>
  </si>
  <si>
    <t>0200.1938</t>
  </si>
  <si>
    <t>911 COMMUNICATIONS</t>
  </si>
  <si>
    <t>0200.1943</t>
  </si>
  <si>
    <t>SHERIFF ADMINISTRATION</t>
  </si>
  <si>
    <t>0200.1954</t>
  </si>
  <si>
    <t>FIELD OPERATIONS UNINCORPORATED</t>
  </si>
  <si>
    <t>0200.8331</t>
  </si>
  <si>
    <t>FIELD OPERATIONS CONTRACT SERVICES</t>
  </si>
  <si>
    <t>0200.8340</t>
  </si>
  <si>
    <t>SPECIAL OPERATIONS OTHER TRANSIT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</si>
  <si>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</si>
  <si>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</si>
  <si>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</si>
  <si>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</si>
  <si>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</si>
  <si>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</si>
  <si>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</si>
  <si>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</si>
  <si>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0200.8339</t>
  </si>
  <si>
    <t>PROFESSIONAL STANDARDS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</si>
  <si>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</si>
  <si>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</si>
  <si>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</si>
  <si>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</si>
  <si>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</si>
  <si>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</si>
  <si>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</si>
  <si>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</si>
  <si>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</si>
  <si>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</si>
  <si>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</si>
  <si>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</si>
  <si>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</si>
  <si>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</si>
  <si>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</si>
  <si>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</si>
  <si>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</si>
  <si>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</si>
  <si>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</si>
  <si>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</si>
  <si>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</si>
  <si>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</si>
  <si>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</si>
  <si>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</si>
  <si>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</si>
  <si>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RECORDS AND LICENSING SERVICES</t>
  </si>
  <si>
    <t>0470.1437</t>
  </si>
  <si>
    <t>RECORDS MANAGEMENT MAIL SERVICES</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</si>
  <si>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</si>
  <si>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</si>
  <si>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</si>
  <si>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</si>
  <si>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</si>
  <si>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</si>
  <si>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</si>
  <si>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</si>
  <si>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</si>
  <si>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</si>
  <si>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</si>
  <si>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</si>
  <si>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</si>
  <si>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</si>
  <si>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</si>
  <si>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</si>
  <si>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</si>
  <si>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</si>
  <si>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</si>
  <si>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</si>
  <si>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</si>
  <si>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</si>
  <si>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</si>
  <si>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</si>
  <si>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</si>
  <si>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</si>
  <si>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</si>
  <si>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</si>
  <si>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</si>
  <si>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</si>
  <si>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</si>
  <si>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</si>
  <si>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</si>
  <si>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</si>
  <si>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</si>
  <si>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</si>
  <si>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</si>
  <si>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</si>
  <si>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</si>
  <si>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</si>
  <si>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</si>
  <si>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</si>
  <si>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</si>
  <si>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</si>
  <si>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</si>
  <si>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</si>
  <si>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</si>
  <si>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</si>
  <si>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</si>
  <si>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</si>
  <si>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</si>
  <si>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</si>
  <si>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</si>
  <si>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</si>
  <si>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</si>
  <si>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</si>
  <si>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</si>
  <si>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0530.6695</t>
  </si>
  <si>
    <t>DC PROBATION DIVISION</t>
  </si>
  <si>
    <t>0530.6696</t>
  </si>
  <si>
    <t>DC ADMINISTRATION</t>
  </si>
  <si>
    <t>0530.6697</t>
  </si>
  <si>
    <t>DC OPERATIONS</t>
  </si>
  <si>
    <t>0530.6700</t>
  </si>
  <si>
    <t>DC JUDICIAL FTES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</si>
  <si>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</si>
  <si>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</si>
  <si>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</si>
  <si>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</si>
  <si>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</si>
  <si>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</si>
  <si>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</si>
  <si>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</si>
  <si>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</si>
  <si>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</si>
  <si>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</si>
  <si>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</si>
  <si>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</si>
  <si>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</si>
  <si>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</si>
  <si>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</si>
  <si>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</si>
  <si>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ADMINISTRATOR</t>
  </si>
  <si>
    <t>0540.6603</t>
  </si>
  <si>
    <t>DJA SATELLITE SITES</t>
  </si>
  <si>
    <t>0540.6606</t>
  </si>
  <si>
    <t>DJA RECORDS AND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</si>
  <si>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</si>
  <si>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</si>
  <si>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</si>
  <si>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</si>
  <si>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</si>
  <si>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</si>
  <si>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</si>
  <si>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</si>
  <si>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</si>
  <si>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</si>
  <si>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</si>
  <si>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</si>
  <si>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</si>
  <si>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</si>
  <si>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</si>
  <si>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</si>
  <si>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</si>
  <si>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</si>
  <si>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</si>
  <si>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</si>
  <si>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</si>
  <si>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</si>
  <si>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</si>
  <si>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</si>
  <si>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</si>
  <si>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</si>
  <si>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</si>
  <si>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</si>
  <si>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</si>
  <si>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INFORMATION SERVICES</t>
  </si>
  <si>
    <t>0670.1612</t>
  </si>
  <si>
    <t>RESIDENTIAL</t>
  </si>
  <si>
    <t>0670.1618</t>
  </si>
  <si>
    <t>Commercial - Business</t>
  </si>
  <si>
    <t>ASSESSMENTS Total</t>
  </si>
  <si>
    <t>HUMAN SERVICES GF TRANSFERS</t>
  </si>
  <si>
    <t>0694</t>
  </si>
  <si>
    <t>HUMAN SERVICES GF TRANSFERS Total</t>
  </si>
  <si>
    <t>GENERAL GOVERNMENT GF TRANSFERS</t>
  </si>
  <si>
    <t>0695</t>
  </si>
  <si>
    <t>GENERAL GOVERNMENT GF TRANSFERS Total</t>
  </si>
  <si>
    <t>PUBLIC HEALTH GF TRANSFERS</t>
  </si>
  <si>
    <t>0696</t>
  </si>
  <si>
    <t>PUBLIC HEALTH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</si>
  <si>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</si>
  <si>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</si>
  <si>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</si>
  <si>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</si>
  <si>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</si>
  <si>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</si>
  <si>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</si>
  <si>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</si>
  <si>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</si>
  <si>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</si>
  <si>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</si>
  <si>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</si>
  <si>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</si>
  <si>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</si>
  <si>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</si>
  <si>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</si>
  <si>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</si>
  <si>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</si>
  <si>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</si>
  <si>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</si>
  <si>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</si>
  <si>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</si>
  <si>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</si>
  <si>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</si>
  <si>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</si>
  <si>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</si>
  <si>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</si>
  <si>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</si>
  <si>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</si>
  <si>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</si>
  <si>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INMATE WELFARE - ADULT</t>
  </si>
  <si>
    <t>0914</t>
  </si>
  <si>
    <t>INMATE WELFARE - ADULT Total</t>
  </si>
  <si>
    <t>INMATE WELFARE - JUVENILE</t>
  </si>
  <si>
    <t>0915</t>
  </si>
  <si>
    <t>INMATE WELFARE - JUVENILE Total</t>
  </si>
  <si>
    <t>GENERAL FUND Sum</t>
  </si>
  <si>
    <t>NON-GENERAL FUND</t>
  </si>
  <si>
    <t>SOLID WASTE POST-CLOSURE LANDFILL MAINTENANCE</t>
  </si>
  <si>
    <t>0715</t>
  </si>
  <si>
    <t>SOLID WASTE POST-CLOSURE LANDFILL MAINTENANCE Total</t>
  </si>
  <si>
    <t>RIVER IMPROVEMENT</t>
  </si>
  <si>
    <t>0740</t>
  </si>
  <si>
    <t>RIVER IMPROVEMENT Total</t>
  </si>
  <si>
    <t>VETERANS SERVICES</t>
  </si>
  <si>
    <t>0480</t>
  </si>
  <si>
    <t>VETERANS SERVICES Total</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</si>
  <si>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</si>
  <si>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</si>
  <si>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</si>
  <si>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</si>
  <si>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</si>
  <si>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</si>
  <si>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</si>
  <si>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</si>
  <si>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</si>
  <si>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RECORDER'S OPERATION AND MAINTENANCE</t>
  </si>
  <si>
    <t>0471</t>
  </si>
  <si>
    <t>RECORDER'S OPERATIONS AND MAINTENANCE</t>
  </si>
  <si>
    <t>RECORDER'S OPERATION AND MAINTENANCE Total</t>
  </si>
  <si>
    <t>ENHANCED-911</t>
  </si>
  <si>
    <t>0431</t>
  </si>
  <si>
    <t>ENHANCED-911 Total</t>
  </si>
  <si>
    <t>MHCADS - MENTAL HEALTH</t>
  </si>
  <si>
    <t>0924.9800</t>
  </si>
  <si>
    <t>MENTAL HEALTH CONTRACTS</t>
  </si>
  <si>
    <t>0924.9827</t>
  </si>
  <si>
    <t>MENTAL HEALTH DIRECT SERVICE</t>
  </si>
  <si>
    <t>MHCADS - MENTAL HEALTH Total</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</si>
  <si>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</si>
  <si>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</si>
  <si>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</si>
  <si>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</si>
  <si>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</si>
  <si>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</si>
  <si>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</si>
  <si>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</si>
  <si>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</si>
  <si>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</si>
  <si>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</si>
  <si>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</si>
  <si>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</si>
  <si>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</si>
  <si>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</si>
  <si>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</si>
  <si>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</si>
  <si>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</si>
  <si>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</si>
  <si>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</si>
  <si>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</si>
  <si>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</si>
  <si>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</si>
  <si>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</si>
  <si>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</si>
  <si>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</si>
  <si>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</si>
  <si>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 FUND</t>
  </si>
  <si>
    <t>0990.9863</t>
  </si>
  <si>
    <t>MIDD OPERATING</t>
  </si>
  <si>
    <t>0990</t>
  </si>
  <si>
    <t>MENTAL ILLNESS AND DRUG DEPENDENCY FUND Total</t>
  </si>
  <si>
    <t>VETERANS AND FAMILY LEVY</t>
  </si>
  <si>
    <t>0117.9759</t>
  </si>
  <si>
    <t>VETERAN'S LEVY OPERATING</t>
  </si>
  <si>
    <t>0117.9770</t>
  </si>
  <si>
    <t>VETERAN'S LEVY CAPITAL</t>
  </si>
  <si>
    <t>VETERANS AND FAMILY LEVY Total</t>
  </si>
  <si>
    <t>HUMAN SERVICES LEVY</t>
  </si>
  <si>
    <t>0118.9775</t>
  </si>
  <si>
    <t>HUMAN SERVICES LEVY OPERATING</t>
  </si>
  <si>
    <t>0118.9786</t>
  </si>
  <si>
    <t>HUMAN SERVICES LEVY CAPITAL</t>
  </si>
  <si>
    <t>HUMAN SERVICES LEVY Total</t>
  </si>
  <si>
    <t>CULTURAL DEVELOPMENT AUTHORITY</t>
  </si>
  <si>
    <t>0301</t>
  </si>
  <si>
    <t>CULTURAL DEVELOPMENT AUTHORITY Total</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</si>
  <si>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</si>
  <si>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</si>
  <si>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</si>
  <si>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</si>
  <si>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</si>
  <si>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</si>
  <si>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</si>
  <si>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</si>
  <si>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</si>
  <si>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</si>
  <si>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</si>
  <si>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</si>
  <si>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</si>
  <si>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</si>
  <si>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</si>
  <si>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</si>
  <si>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</si>
  <si>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</si>
  <si>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</si>
  <si>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</si>
  <si>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</si>
  <si>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</si>
  <si>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SURFACE WATER MANAGEMENT LOCAL DRAINAGE SERVICES</t>
  </si>
  <si>
    <t>0845.6915</t>
  </si>
  <si>
    <t>SWM TRANSFER TO CIP</t>
  </si>
  <si>
    <t>0845.6958</t>
  </si>
  <si>
    <t>SWM CENTRAL SERVICES</t>
  </si>
  <si>
    <t>0845.6959</t>
  </si>
  <si>
    <t>SWM RURAL PROGRAMS</t>
  </si>
  <si>
    <t>0845.6961</t>
  </si>
  <si>
    <t>SWM OPERATING</t>
  </si>
  <si>
    <t>SURFACE WATER MANAGEMENT LOCAL DRAINAGE SERVICES Total</t>
  </si>
  <si>
    <t>AUTOMATED FINGERPRINT IDENTIFICATION SYSTEM</t>
  </si>
  <si>
    <t>0208</t>
  </si>
  <si>
    <t>AUTOMATED FINGERPRINT IDENTIFICATION SYSTEM Total</t>
  </si>
  <si>
    <t>CITIZEN COUNSELOR NETWORK</t>
  </si>
  <si>
    <t>0506</t>
  </si>
  <si>
    <t>CITIZEN COUNCILOR REV FUND</t>
  </si>
  <si>
    <t>CITIZEN COUNSELOR NETWORK Total</t>
  </si>
  <si>
    <t>MHCADS - ALCOHOLISM AND SUBSTANCE ABUSE</t>
  </si>
  <si>
    <t>0960.9837</t>
  </si>
  <si>
    <t>SUBSTANCE ABUSE CONTRACTS</t>
  </si>
  <si>
    <t>0960.9855</t>
  </si>
  <si>
    <t>SUBSTANCE ABUSE DIRECT SERVICE</t>
  </si>
  <si>
    <t>MHCADS - ALCOHOLISM AND SUBSTANCE ABUSE Total</t>
  </si>
  <si>
    <t>LOCAL HAZARDOUS WASTE</t>
  </si>
  <si>
    <t>0860</t>
  </si>
  <si>
    <t>LOCAL HAZARDOUS WASTE Total</t>
  </si>
  <si>
    <t>YOUTH SPORTS FACILITIES GRANTS</t>
  </si>
  <si>
    <t>0355</t>
  </si>
  <si>
    <t>YOUTH SPORTS FACILITIES GRANT</t>
  </si>
  <si>
    <t>YOUTH SPORTS FACILITIES GRANTS Total</t>
  </si>
  <si>
    <t>NOXIOUS WEED CONTROL PROGRAM</t>
  </si>
  <si>
    <t>0384</t>
  </si>
  <si>
    <t>NOXIOUS WEED CONTROL PROGRAM Total</t>
  </si>
  <si>
    <t>DEVELOPMENT AND ENVIRONMENTAL SERVICES</t>
  </si>
  <si>
    <t>0325.3400</t>
  </si>
  <si>
    <t>DDES DIRECTOR'S OFFICE</t>
  </si>
  <si>
    <t>0325.3408</t>
  </si>
  <si>
    <t>DDES ADMINISTRATIVE SERVICES</t>
  </si>
  <si>
    <t>0325.3424</t>
  </si>
  <si>
    <t>DDES BUILDING SERVICES</t>
  </si>
  <si>
    <t>0325.3450</t>
  </si>
  <si>
    <t>DDES LAND USE SERVICES</t>
  </si>
  <si>
    <t>DEVELOPMENT AND ENVIRONMENTAL SERVICES Total</t>
  </si>
  <si>
    <t>OMB/DUNCAN/ROBERTS LAWSUIT ADMINISTRATION</t>
  </si>
  <si>
    <t>0091</t>
  </si>
  <si>
    <t>OMB/DUNCAN/ROBERTS LAWSUIT ADMINISTRATION Total</t>
  </si>
  <si>
    <t>OMB/2006 FUND</t>
  </si>
  <si>
    <t>0904</t>
  </si>
  <si>
    <t>OMB/2006 FUND Total</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</si>
  <si>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</si>
  <si>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</si>
  <si>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</si>
  <si>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</si>
  <si>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</si>
  <si>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</si>
  <si>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</si>
  <si>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</si>
  <si>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</si>
  <si>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REGIONAL ANIMAL SERVICES OF KING COUNTY</t>
  </si>
  <si>
    <t>0534</t>
  </si>
  <si>
    <t>ANIMAL SERVICES</t>
  </si>
  <si>
    <t>REGIONAL ANIMAL SERVICES OF KING COUNTY Total</t>
  </si>
  <si>
    <t>ANIMAL BEQUEST</t>
  </si>
  <si>
    <t>0538</t>
  </si>
  <si>
    <t>ANIMAL BEQUEST Total</t>
  </si>
  <si>
    <t>PARKS AND RECREATION</t>
  </si>
  <si>
    <t>0640.8640</t>
  </si>
  <si>
    <t>PARKS MAINTENANCE</t>
  </si>
  <si>
    <t>0640.8700</t>
  </si>
  <si>
    <t>PARKS ADMINISTRATION, CAPITAL AND BUSINESS PLANNING</t>
  </si>
  <si>
    <t>0640.8720</t>
  </si>
  <si>
    <t>PARKS AND RECREATION RPPR</t>
  </si>
  <si>
    <t>PARKS AND RECREATION Total</t>
  </si>
  <si>
    <t>EXPANSION LEVY</t>
  </si>
  <si>
    <t>0641</t>
  </si>
  <si>
    <t>EXPANSION LEVY Total</t>
  </si>
  <si>
    <t>HISTORIC PRESERVATION PROGRAM</t>
  </si>
  <si>
    <t>0846</t>
  </si>
  <si>
    <t>HISTORIC PRESERVATION PROGRAM Total</t>
  </si>
  <si>
    <t>KING COUNTY FLOOD CONTROL CONTRACT</t>
  </si>
  <si>
    <t>0561</t>
  </si>
  <si>
    <t>KING COUNTY FLOOD CONTROL CONTRACT Total</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</si>
  <si>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</si>
  <si>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</si>
  <si>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</si>
  <si>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</si>
  <si>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</si>
  <si>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</si>
  <si>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</si>
  <si>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</si>
  <si>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</si>
  <si>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</si>
  <si>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</si>
  <si>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</si>
  <si>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</si>
  <si>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</si>
  <si>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</si>
  <si>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</si>
  <si>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</si>
  <si>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</si>
  <si>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</si>
  <si>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</si>
  <si>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</si>
  <si>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</si>
  <si>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</si>
  <si>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</si>
  <si>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</si>
  <si>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</si>
  <si>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</si>
  <si>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INTER-COUNTY RIVER IMPROVEMENT</t>
  </si>
  <si>
    <t>0760</t>
  </si>
  <si>
    <t>INTER-COUNTY RIVER IMPROVEMENT Total</t>
  </si>
  <si>
    <t>GRANTS</t>
  </si>
  <si>
    <t>2140</t>
  </si>
  <si>
    <t>GRANTS Total</t>
  </si>
  <si>
    <t>BYRNE JUSTICE ASSISTANCE FFY10 GRANT</t>
  </si>
  <si>
    <t>0521</t>
  </si>
  <si>
    <t>2010 BYRNE JUSTICE ASSISTANCE GRANT</t>
  </si>
  <si>
    <t>BYRNE JUSTICE ASSISTANCE FFY10 GRANT Total</t>
  </si>
  <si>
    <t>WORK TRAINING PROGRAM</t>
  </si>
  <si>
    <t>0936.6800</t>
  </si>
  <si>
    <t>YOUTH TRAINING PROGRAMS</t>
  </si>
  <si>
    <t>0936.6810</t>
  </si>
  <si>
    <t>ADULT TRAINING PROGRAMS</t>
  </si>
  <si>
    <t>WORK TRAINING PROGRAM Total</t>
  </si>
  <si>
    <t>FEDERAL HOUSING AND COMMUNITY DEVELOPMENT</t>
  </si>
  <si>
    <t>0350.9650</t>
  </si>
  <si>
    <t>CDBG</t>
  </si>
  <si>
    <t>0350.9653</t>
  </si>
  <si>
    <t>HOME</t>
  </si>
  <si>
    <t>0350.9656</t>
  </si>
  <si>
    <t>OTHER HOUSING &amp; COMMUNITY DEVELOPMENT</t>
  </si>
  <si>
    <t>FEDERAL HOUSING AND COMMUNITY DEVELOPMENT Total</t>
  </si>
  <si>
    <t>NATURAL RESOURCES AND PARKS ADMINISTRATION</t>
  </si>
  <si>
    <t>0381.3115</t>
  </si>
  <si>
    <t>DNRP PUBLIC OUTREACH</t>
  </si>
  <si>
    <t>0381.3124</t>
  </si>
  <si>
    <t>DNRP POLICY DIRECTION AND NEW INITIATIVES</t>
  </si>
  <si>
    <t>0381.7070</t>
  </si>
  <si>
    <t>DNRP ADMINISTRATION</t>
  </si>
  <si>
    <t>0381.7073</t>
  </si>
  <si>
    <t>DNRP HISTORIC PRESERVATION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</si>
  <si>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</si>
  <si>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</si>
  <si>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</si>
  <si>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</si>
  <si>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</si>
  <si>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</si>
  <si>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</si>
  <si>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</si>
  <si>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</si>
  <si>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</si>
  <si>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</si>
  <si>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RADIO COMMUNICATION SERVICES (800 MHZ)</t>
  </si>
  <si>
    <t>0213</t>
  </si>
  <si>
    <t>RADIO COMMUNICATION SERVICES (800 MHZ) Total</t>
  </si>
  <si>
    <t>I-NET OPERATIONS</t>
  </si>
  <si>
    <t>0490</t>
  </si>
  <si>
    <t>I-NET OPERATIONS Total</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</si>
  <si>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</si>
  <si>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</si>
  <si>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</si>
  <si>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</si>
  <si>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</si>
  <si>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</si>
  <si>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</si>
  <si>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</si>
  <si>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</si>
  <si>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</si>
  <si>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</si>
  <si>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</si>
  <si>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SAFETY AND CLAIMS MANAGEMENT</t>
  </si>
  <si>
    <t>0666</t>
  </si>
  <si>
    <t>SAFETY AND CLAIMS MANAGEMENT Total</t>
  </si>
  <si>
    <t>FINANCE AND BUSINESS OPERATIONS</t>
  </si>
  <si>
    <t>0138.6800M</t>
  </si>
  <si>
    <t>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</si>
  <si>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</si>
  <si>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</si>
  <si>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</si>
  <si>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</si>
  <si>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</si>
  <si>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</si>
  <si>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</si>
  <si>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</si>
  <si>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</si>
  <si>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DES EQUIPMENT REPLACEMENT</t>
  </si>
  <si>
    <t>0023</t>
  </si>
  <si>
    <t>DES IT EQUIPMENT REPLACEMENT</t>
  </si>
  <si>
    <t>DES EQUIPMENT REPLACEMENT Total</t>
  </si>
  <si>
    <t>OFFICE OF INFORMATION RESOURCE MANAGEMENT</t>
  </si>
  <si>
    <t>1550M</t>
  </si>
  <si>
    <t>OFFICE OF INFORMATION RESOURCE MANAGEMENT Total</t>
  </si>
  <si>
    <t>GEOGRAPHIC INFORMATION SYSTEMS</t>
  </si>
  <si>
    <t>3180M</t>
  </si>
  <si>
    <t>GEOGRAPHICAL INFORMATION SYSTEMS</t>
  </si>
  <si>
    <t>GEOGRAPHIC INFORMATION SYSTEMS Total</t>
  </si>
  <si>
    <t>BUSINESS RESOURCE CENTER</t>
  </si>
  <si>
    <t>0187</t>
  </si>
  <si>
    <t>BUSINESS RESOURCE CENTER Total</t>
  </si>
  <si>
    <t>EMPLOYEE BENEFITS</t>
  </si>
  <si>
    <t>0429.3048M</t>
  </si>
  <si>
    <t>BENEFITS ADMINISTRATION</t>
  </si>
  <si>
    <t>0429.3049M</t>
  </si>
  <si>
    <t>INSURED BENEFITS</t>
  </si>
  <si>
    <t>EMPLOYEE BENEFITS Total</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</si>
  <si>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</si>
  <si>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</si>
  <si>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</si>
  <si>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</si>
  <si>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</si>
  <si>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</si>
  <si>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</si>
  <si>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</si>
  <si>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</si>
  <si>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</si>
  <si>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RISK MANAGEMENT</t>
  </si>
  <si>
    <t>0154</t>
  </si>
  <si>
    <t>RISK MANAGEMENT Total</t>
  </si>
  <si>
    <t>OIRM--TECHNOLOGY SERVICES</t>
  </si>
  <si>
    <t>0432</t>
  </si>
  <si>
    <t>TECHNOLOGY SERVICES</t>
  </si>
  <si>
    <t>OIRM--TECHNOLOGY SERVICES Total</t>
  </si>
  <si>
    <t>OIRM--TELECOMMUNICATIONS</t>
  </si>
  <si>
    <t>0433</t>
  </si>
  <si>
    <t>TELECOMMUNICATIONS</t>
  </si>
  <si>
    <t>OIRM--TELECOMMUNICATIONS Total</t>
  </si>
  <si>
    <t>LIMITED G.O. BOND REDEMPTION</t>
  </si>
  <si>
    <t>0465</t>
  </si>
  <si>
    <t>LIMITED G.O. BOND REDEMPTION Total</t>
  </si>
  <si>
    <t>UNLIMITED G.O. BOND REDEMPTION</t>
  </si>
  <si>
    <t>0466</t>
  </si>
  <si>
    <t>UNLIMITED G.O. BOND REDEMPTION Total</t>
  </si>
  <si>
    <t>STADIUM G.O. BOND REDEMPTION</t>
  </si>
  <si>
    <t>0467</t>
  </si>
  <si>
    <t>STADIUM G.O. BOND REDEMPTION Total</t>
  </si>
  <si>
    <t>WASTEWATER TREATMENT DEBT SERVICE</t>
  </si>
  <si>
    <t>4999M</t>
  </si>
  <si>
    <t>WASTEWATER TREATMENT DEBT SERVICE Total</t>
  </si>
  <si>
    <t>GENERAL CAPITAL IMPROVEMENT PROGRAMS</t>
  </si>
  <si>
    <t>3000</t>
  </si>
  <si>
    <t>CAPITAL IMPROVEMENT PROGRAM</t>
  </si>
  <si>
    <t>GENERAL CAPITAL IMPROVEMENT PROGRAMS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</si>
  <si>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</si>
  <si>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</si>
  <si>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</si>
  <si>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</si>
  <si>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</si>
  <si>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</si>
  <si>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</si>
  <si>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</si>
  <si>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</si>
  <si>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ROADS</t>
  </si>
  <si>
    <t>0730.1664</t>
  </si>
  <si>
    <t>ROADS ADMINISTRATION</t>
  </si>
  <si>
    <t>ROADS Total</t>
  </si>
  <si>
    <t>AIRPORT</t>
  </si>
  <si>
    <t>0710.1765</t>
  </si>
  <si>
    <t>AIRPORT ADMINISTRATION</t>
  </si>
  <si>
    <t>AIRPORT Total</t>
  </si>
  <si>
    <t>PUBLIC TRANSPORTATION CAPITAL IMPROVEMENT PROGRAM</t>
  </si>
  <si>
    <t>3008</t>
  </si>
  <si>
    <t>PUBLIC TRANSPORTATION CAPITAL IMPROVEMENT PROGRAM Total</t>
  </si>
  <si>
    <t>SOLID WASTE CAPITAL IMPROVEMENT PROGRAM</t>
  </si>
  <si>
    <t>3006</t>
  </si>
  <si>
    <t>SOLID WASTE CAPITAL IMPROVEMENT PROGRAM Total</t>
  </si>
  <si>
    <t>DDES ABATEMENT FUND</t>
  </si>
  <si>
    <t>0525</t>
  </si>
  <si>
    <t>DDES ABATEMENT FUND Total</t>
  </si>
  <si>
    <t>NON-GENERAL FUND Sum</t>
  </si>
  <si>
    <t>Grand Total</t>
  </si>
  <si>
    <t>TOTAL OF ADOPTED SUPPLEMENTALS AS OF SEPTEMBER 30, 2011</t>
  </si>
  <si>
    <t>EXP</t>
  </si>
  <si>
    <t>2011 ADOPTED SECTION I</t>
  </si>
  <si>
    <t>ATTACHMENT D:  2011 BUDGET DETAIL SPENDING PLAN</t>
  </si>
  <si>
    <t>Footnote</t>
  </si>
  <si>
    <r>
      <rPr>
        <vertAlign val="superscript"/>
        <sz val="8"/>
        <color rgb="FF000000"/>
        <rFont val="Arial"/>
        <family val="2"/>
      </rPr>
      <t>1</t>
    </r>
    <r>
      <rPr>
        <sz val="8"/>
        <color rgb="FF000000"/>
        <rFont val="Arial"/>
        <family val="2"/>
      </rPr>
      <t>Ordinance 16445 requires that the Executive submit a report to the Council when expenditures within a budget transparency section exceed 15 percent of the amount identified in Attachment I.  In 2011, the second year of implementation of ordinance 16445, the Executive will again (consistent with 2010) submit reports based on departmental variances of 15 percent from the adopted Attachment I values entered into the accounting/financial system adjusted for payroll reconciliation (COLAs, merit pay increases).  Reporting based on a comparison with those values would not necessarily identify all variances of 15 percent from the adopted Attachment I values.  Therefore Council staff are working with Executive staff to determine how best to capture that information to meet the ordinance requirements.</t>
    </r>
  </si>
  <si>
    <t>SHERIFF REORG</t>
  </si>
  <si>
    <t>ORDINANCE 17073</t>
  </si>
  <si>
    <t>ORDINANCE 17162</t>
  </si>
  <si>
    <t>ORDINANCE 17134</t>
  </si>
  <si>
    <t>ORDINANCE 17158</t>
  </si>
  <si>
    <t>ORDINANCE 17141</t>
  </si>
  <si>
    <t>ORDINANCE 17140</t>
  </si>
  <si>
    <t>ORDINANCE 17172</t>
  </si>
  <si>
    <t>ORDINANCE 17176</t>
  </si>
  <si>
    <t>ORDINANCE 17181</t>
  </si>
  <si>
    <t>3RD OMNIBUS</t>
  </si>
  <si>
    <t>GF</t>
  </si>
  <si>
    <t>KCIT Strategy and Performance</t>
  </si>
  <si>
    <t>KCIT Strategy and Performance Total</t>
  </si>
  <si>
    <t>KCIT Services</t>
  </si>
  <si>
    <t>KCIT Services Total</t>
  </si>
  <si>
    <t>KCIT Telecommunications</t>
  </si>
  <si>
    <t>KCIT Telecommunications Total</t>
  </si>
  <si>
    <t>MARINE DIVISION</t>
  </si>
  <si>
    <t>1460M</t>
  </si>
  <si>
    <t>MARINE DIVISION Total</t>
  </si>
  <si>
    <t>TRANSIT</t>
  </si>
  <si>
    <t>5000M.5110M</t>
  </si>
  <si>
    <t>TRANSIT GENERAL MANAGER AND STAFF</t>
  </si>
  <si>
    <t>TRANSIT Total</t>
  </si>
  <si>
    <t>DOT DIRECTOR'S OFFICE</t>
  </si>
  <si>
    <t>DOT DIRECTOR'S OFFICE Total</t>
  </si>
  <si>
    <t>EQUIPMENT RENTAL AND REVOLVING</t>
  </si>
  <si>
    <t>0750</t>
  </si>
  <si>
    <t>EQUIPMENT RENTAL AND REVOLVING Total</t>
  </si>
  <si>
    <t>MOTOR POOL EQUIPMENT RENTAL AND REVOLVING</t>
  </si>
  <si>
    <t>0780</t>
  </si>
  <si>
    <t>MOTOR POOL EQUIPMENT RENTAL AND REVOLVING Total</t>
  </si>
  <si>
    <t>MOTOR POOL EQUIPMENT REPAIR AND REPLACEMENT</t>
  </si>
  <si>
    <t>MOTOR POOL EQUIPMENT REPAIR AND REPLACEMENT Total</t>
  </si>
  <si>
    <t>New</t>
  </si>
  <si>
    <t>Road Improvement Guaranty</t>
  </si>
  <si>
    <t>0738</t>
  </si>
  <si>
    <t>ROAD IMPROVEMENT GUARANTY</t>
  </si>
  <si>
    <t>Road Improvement Guaranty Total</t>
  </si>
  <si>
    <t>FTES</t>
  </si>
  <si>
    <t>TOTAL TO DATE</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</si>
</sst>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9">
    <font>
      <sz val="10"/>
      <name val="Arial"/>
      <family val="2"/>
    </font>
    <font>
      <sz val="11"/>
      <color theme="1"/>
      <name val="Calibri"/>
      <family val="2"/>
      <scheme val="minor"/>
    </font>
    <font>
      <b/>
      <sz val="10"/>
      <name val="Arial"/>
      <family val="2"/>
    </font>
    <font>
      <strike/>
      <sz val="10"/>
      <name val="Arial"/>
      <family val="2"/>
    </font>
    <font>
      <u val="single"/>
      <sz val="10"/>
      <name val="Arial"/>
      <family val="2"/>
    </font>
    <font>
      <sz val="11"/>
      <color indexed="8"/>
      <name val="Calibri"/>
      <family val="2"/>
    </font>
    <font>
      <sz val="8"/>
      <color rgb="FF000000"/>
      <name val="Arial"/>
      <family val="2"/>
    </font>
    <font>
      <vertAlign val="superscript"/>
      <sz val="8"/>
      <color rgb="FF000000"/>
      <name val="Arial"/>
      <family val="2"/>
    </font>
    <font>
      <b/>
      <sz val="16"/>
      <name val="Arial"/>
      <family val="2"/>
    </font>
  </fonts>
  <fills count="2">
    <fill>
      <patternFill/>
    </fill>
    <fill>
      <patternFill patternType="gray125"/>
    </fill>
  </fills>
  <borders count="17">
    <border>
      <left/>
      <right/>
      <top/>
      <bottom/>
      <diagonal/>
    </border>
    <border>
      <left style="thin">
        <color indexed="8"/>
      </left>
      <right/>
      <top style="thin">
        <color indexed="8"/>
      </top>
      <bottom/>
    </border>
    <border>
      <left style="thin">
        <color indexed="65"/>
      </left>
      <right/>
      <top style="thin">
        <color indexed="8"/>
      </top>
      <bottom/>
    </border>
    <border>
      <left style="thin">
        <color indexed="8"/>
      </left>
      <right/>
      <top style="thin">
        <color indexed="65"/>
      </top>
      <bottom/>
    </border>
    <border>
      <left style="thin">
        <color indexed="65"/>
      </left>
      <right/>
      <top style="thin">
        <color indexed="65"/>
      </top>
      <bottom/>
    </border>
    <border>
      <left/>
      <right/>
      <top style="thin">
        <color indexed="8"/>
      </top>
      <bottom/>
    </border>
    <border>
      <left/>
      <right/>
      <top style="thin">
        <color indexed="65"/>
      </top>
      <bottom/>
    </border>
    <border>
      <left style="thin">
        <color indexed="8"/>
      </left>
      <right style="thin">
        <color indexed="8"/>
      </right>
      <top style="thin">
        <color indexed="65"/>
      </top>
      <bottom/>
    </border>
    <border>
      <left style="thin">
        <color indexed="8"/>
      </left>
      <right/>
      <top style="thin">
        <color indexed="8"/>
      </top>
      <bottom style="thin">
        <color indexed="8"/>
      </bottom>
    </border>
    <border>
      <left style="thin">
        <color indexed="65"/>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bottom/>
    </border>
    <border>
      <left/>
      <right style="thin">
        <color indexed="8"/>
      </right>
      <top style="thin">
        <color indexed="8"/>
      </top>
      <bottom style="thin">
        <color indexed="8"/>
      </bottom>
    </border>
    <border>
      <left/>
      <right style="thin"/>
      <top style="thin">
        <color indexed="8"/>
      </top>
      <bottom style="thin">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0" fontId="1" fillId="0" borderId="0">
      <alignment/>
      <protection/>
    </xf>
  </cellStyleXfs>
  <cellXfs count="59">
    <xf numFmtId="0" fontId="0" fillId="0" borderId="0" xfId="0"/>
    <xf numFmtId="164" fontId="0" fillId="0" borderId="0" xfId="18" applyNumberFormat="1" applyFont="1"/>
    <xf numFmtId="0" fontId="0" fillId="0" borderId="1" xfId="0" applyBorder="1"/>
    <xf numFmtId="0" fontId="0" fillId="0" borderId="2" xfId="0" applyBorder="1"/>
    <xf numFmtId="0" fontId="0" fillId="0" borderId="3" xfId="0" applyBorder="1"/>
    <xf numFmtId="0" fontId="0" fillId="0" borderId="4" xfId="0" applyBorder="1"/>
    <xf numFmtId="38" fontId="0" fillId="0" borderId="1" xfId="0" applyNumberFormat="1" applyBorder="1"/>
    <xf numFmtId="40" fontId="0" fillId="0" borderId="5" xfId="0" applyNumberFormat="1" applyBorder="1"/>
    <xf numFmtId="0" fontId="0" fillId="0" borderId="4" xfId="0" applyBorder="1" applyAlignment="1">
      <alignment horizontal="center"/>
    </xf>
    <xf numFmtId="38" fontId="0" fillId="0" borderId="3" xfId="0" applyNumberFormat="1" applyBorder="1"/>
    <xf numFmtId="40" fontId="0" fillId="0" borderId="6" xfId="0" applyNumberFormat="1" applyBorder="1"/>
    <xf numFmtId="40" fontId="0" fillId="0" borderId="7" xfId="0" applyNumberFormat="1" applyBorder="1"/>
    <xf numFmtId="0" fontId="3" fillId="0" borderId="4" xfId="0" applyFont="1" applyBorder="1"/>
    <xf numFmtId="0" fontId="4" fillId="0" borderId="4" xfId="0" applyFont="1" applyBorder="1"/>
    <xf numFmtId="0" fontId="0" fillId="0" borderId="8" xfId="0" applyBorder="1"/>
    <xf numFmtId="0" fontId="0" fillId="0" borderId="9" xfId="0" applyBorder="1"/>
    <xf numFmtId="38" fontId="0" fillId="0" borderId="8" xfId="0" applyNumberFormat="1" applyBorder="1"/>
    <xf numFmtId="40" fontId="0" fillId="0" borderId="10" xfId="0" applyNumberFormat="1" applyBorder="1"/>
    <xf numFmtId="0" fontId="0" fillId="0" borderId="0" xfId="0" applyBorder="1" applyAlignment="1">
      <alignment horizontal="center"/>
    </xf>
    <xf numFmtId="43" fontId="0" fillId="0" borderId="0" xfId="0" applyNumberFormat="1"/>
    <xf numFmtId="43" fontId="0" fillId="0" borderId="0" xfId="18" applyFont="1"/>
    <xf numFmtId="0" fontId="2" fillId="0" borderId="0" xfId="0" applyFont="1"/>
    <xf numFmtId="0" fontId="0" fillId="0" borderId="0" xfId="26" applyAlignment="1">
      <alignment horizontal="center"/>
      <protection/>
    </xf>
    <xf numFmtId="0" fontId="0" fillId="0" borderId="0" xfId="26">
      <alignment/>
      <protection/>
    </xf>
    <xf numFmtId="0" fontId="0" fillId="0" borderId="0" xfId="26" applyAlignment="1">
      <alignment wrapText="1"/>
      <protection/>
    </xf>
    <xf numFmtId="0" fontId="0" fillId="0" borderId="0" xfId="26" applyFont="1">
      <alignment/>
      <protection/>
    </xf>
    <xf numFmtId="40" fontId="0" fillId="0" borderId="11" xfId="0" applyNumberFormat="1" applyBorder="1"/>
    <xf numFmtId="40" fontId="0" fillId="0" borderId="12" xfId="0" applyNumberFormat="1" applyBorder="1"/>
    <xf numFmtId="43" fontId="0" fillId="0" borderId="0" xfId="18"/>
    <xf numFmtId="43" fontId="0" fillId="0" borderId="5" xfId="18" applyFont="1" applyBorder="1"/>
    <xf numFmtId="164" fontId="0" fillId="0" borderId="0" xfId="18" applyNumberFormat="1"/>
    <xf numFmtId="164" fontId="0" fillId="0" borderId="1" xfId="18" applyNumberFormat="1" applyFont="1" applyBorder="1"/>
    <xf numFmtId="164" fontId="0" fillId="0" borderId="3" xfId="18" applyNumberFormat="1" applyFont="1" applyBorder="1"/>
    <xf numFmtId="164" fontId="0" fillId="0" borderId="8" xfId="18" applyNumberFormat="1" applyFont="1" applyBorder="1"/>
    <xf numFmtId="43" fontId="0" fillId="0" borderId="6" xfId="18" applyFont="1" applyBorder="1"/>
    <xf numFmtId="43" fontId="0" fillId="0" borderId="10" xfId="18" applyFont="1" applyBorder="1"/>
    <xf numFmtId="0" fontId="2" fillId="0" borderId="1" xfId="0" applyFont="1" applyBorder="1"/>
    <xf numFmtId="0" fontId="2" fillId="0" borderId="2" xfId="0" applyFont="1" applyBorder="1"/>
    <xf numFmtId="0" fontId="0" fillId="0" borderId="13" xfId="0" applyBorder="1"/>
    <xf numFmtId="0" fontId="2" fillId="0" borderId="14" xfId="0" applyFont="1" applyBorder="1" applyAlignment="1">
      <alignment horizontal="center" wrapText="1"/>
    </xf>
    <xf numFmtId="0" fontId="2" fillId="0" borderId="14" xfId="0" applyFont="1" applyBorder="1" applyAlignment="1">
      <alignment wrapText="1"/>
    </xf>
    <xf numFmtId="0" fontId="2" fillId="0" borderId="1" xfId="0" applyFont="1" applyBorder="1" applyAlignment="1">
      <alignment horizontal="right"/>
    </xf>
    <xf numFmtId="0" fontId="2" fillId="0" borderId="5" xfId="0" applyFont="1" applyBorder="1" applyAlignment="1">
      <alignment horizontal="right"/>
    </xf>
    <xf numFmtId="164" fontId="2" fillId="0" borderId="1" xfId="18" applyNumberFormat="1" applyFont="1" applyBorder="1" applyAlignment="1">
      <alignment horizontal="right"/>
    </xf>
    <xf numFmtId="43" fontId="2" fillId="0" borderId="5" xfId="18" applyFont="1" applyBorder="1" applyAlignment="1">
      <alignment horizontal="right"/>
    </xf>
    <xf numFmtId="0" fontId="2" fillId="0" borderId="3" xfId="0" applyFont="1" applyBorder="1" applyAlignment="1">
      <alignment horizontal="right"/>
    </xf>
    <xf numFmtId="0" fontId="2" fillId="0" borderId="7" xfId="0" applyFont="1" applyBorder="1" applyAlignment="1">
      <alignment horizontal="right"/>
    </xf>
    <xf numFmtId="0" fontId="2" fillId="0" borderId="0" xfId="26" applyFont="1">
      <alignment/>
      <protection/>
    </xf>
    <xf numFmtId="0" fontId="6" fillId="0" borderId="0" xfId="0" applyFont="1" applyAlignment="1">
      <alignment wrapText="1" readingOrder="1"/>
    </xf>
    <xf numFmtId="0" fontId="8" fillId="0" borderId="0" xfId="0" applyFont="1" applyBorder="1"/>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0" xfId="0" applyFont="1" applyAlignment="1">
      <alignment horizontal="left" wrapText="1" readingOrder="1"/>
    </xf>
  </cellXfs>
  <cellStyles count="16">
    <cellStyle name="Normal" xfId="0"/>
    <cellStyle name="Percent" xfId="15"/>
    <cellStyle name="Currency" xfId="16"/>
    <cellStyle name="Currency [0]" xfId="17"/>
    <cellStyle name="Comma" xfId="18"/>
    <cellStyle name="Comma [0]" xfId="19"/>
    <cellStyle name="Comma 2" xfId="20"/>
    <cellStyle name="Comma 3" xfId="21"/>
    <cellStyle name="Comma 3 2" xfId="22"/>
    <cellStyle name="Comma 4" xfId="23"/>
    <cellStyle name="Comma 5" xfId="24"/>
    <cellStyle name="Currency 2" xfId="25"/>
    <cellStyle name="Normal 2" xfId="26"/>
    <cellStyle name="Normal 3" xfId="27"/>
    <cellStyle name="Comma 6" xfId="28"/>
    <cellStyle name="Normal 4"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d\11Ord\2011_3QOrdLo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OLD"/>
      <sheetName val="Appropriation"/>
      <sheetName val="Departments"/>
      <sheetName val="Omnibus"/>
      <sheetName val="Omnibus2"/>
      <sheetName val="Omnibus3"/>
      <sheetName val="OTHER"/>
      <sheetName val="Attachment D"/>
      <sheetName val="Attachment E"/>
      <sheetName val="Attachment I"/>
      <sheetName val="PayRec "/>
      <sheetName val="2010_2011 Carryover"/>
      <sheetName val="Master"/>
      <sheetName val="Pivot Appro Summary"/>
      <sheetName val="Pivot Section Summary"/>
    </sheetNames>
    <sheetDataSet>
      <sheetData sheetId="0"/>
      <sheetData sheetId="1">
        <row r="6">
          <cell r="A6" t="str">
            <v>Appro1</v>
          </cell>
          <cell r="B6" t="str">
            <v>BIENNIAL</v>
          </cell>
          <cell r="C6" t="str">
            <v>Order</v>
          </cell>
          <cell r="D6" t="str">
            <v>Dept</v>
          </cell>
          <cell r="E6" t="str">
            <v>Dept Name</v>
          </cell>
          <cell r="F6" t="str">
            <v>Section</v>
          </cell>
          <cell r="G6" t="str">
            <v>Fund</v>
          </cell>
          <cell r="H6" t="str">
            <v>Fund Name</v>
          </cell>
          <cell r="I6" t="str">
            <v>Appro</v>
          </cell>
          <cell r="J6" t="str">
            <v>Appro Name</v>
          </cell>
          <cell r="K6" t="str">
            <v>Program Area</v>
          </cell>
          <cell r="L6" t="str">
            <v>Expenditures</v>
          </cell>
          <cell r="M6" t="str">
            <v>Revenues</v>
          </cell>
          <cell r="N6" t="str">
            <v>FTE</v>
          </cell>
        </row>
        <row r="7">
          <cell r="A7" t="str">
            <v>0010</v>
          </cell>
          <cell r="C7">
            <v>1</v>
          </cell>
          <cell r="D7" t="str">
            <v>01</v>
          </cell>
          <cell r="E7" t="str">
            <v>01 Legislative Agencies</v>
          </cell>
          <cell r="F7">
            <v>4</v>
          </cell>
          <cell r="G7" t="str">
            <v>0010</v>
          </cell>
          <cell r="H7" t="str">
            <v>General</v>
          </cell>
          <cell r="I7" t="str">
            <v>0010</v>
          </cell>
          <cell r="J7" t="str">
            <v>County Council</v>
          </cell>
          <cell r="K7" t="str">
            <v>GG</v>
          </cell>
          <cell r="L7">
            <v>5042483</v>
          </cell>
          <cell r="M7">
            <v>0</v>
          </cell>
          <cell r="N7">
            <v>57</v>
          </cell>
        </row>
        <row r="8">
          <cell r="A8" t="str">
            <v>0020</v>
          </cell>
          <cell r="C8">
            <v>2</v>
          </cell>
          <cell r="D8" t="str">
            <v>01</v>
          </cell>
          <cell r="E8" t="str">
            <v>01 Legislative Agencies</v>
          </cell>
          <cell r="F8">
            <v>5</v>
          </cell>
          <cell r="G8" t="str">
            <v>0010</v>
          </cell>
          <cell r="H8" t="str">
            <v>General</v>
          </cell>
          <cell r="I8" t="str">
            <v>0020</v>
          </cell>
          <cell r="J8" t="str">
            <v>Council Administration</v>
          </cell>
          <cell r="K8" t="str">
            <v>GG</v>
          </cell>
          <cell r="L8">
            <v>8045321</v>
          </cell>
          <cell r="M8">
            <v>0</v>
          </cell>
          <cell r="N8">
            <v>54.1</v>
          </cell>
        </row>
        <row r="9">
          <cell r="A9" t="str">
            <v>0023</v>
          </cell>
          <cell r="C9">
            <v>102</v>
          </cell>
          <cell r="D9" t="str">
            <v>40</v>
          </cell>
          <cell r="E9" t="str">
            <v>40 Executive Services</v>
          </cell>
          <cell r="F9">
            <v>105</v>
          </cell>
          <cell r="G9" t="str">
            <v>5461</v>
          </cell>
          <cell r="H9" t="str">
            <v>DES IT Equipment Replacement</v>
          </cell>
          <cell r="I9" t="str">
            <v>0023</v>
          </cell>
          <cell r="J9" t="str">
            <v>DES Equipment Replacement</v>
          </cell>
          <cell r="K9" t="str">
            <v>GG</v>
          </cell>
          <cell r="L9">
            <v>374695</v>
          </cell>
          <cell r="M9">
            <v>399870</v>
          </cell>
          <cell r="N9">
            <v>0</v>
          </cell>
        </row>
        <row r="10">
          <cell r="A10" t="str">
            <v>0030</v>
          </cell>
          <cell r="C10">
            <v>3</v>
          </cell>
          <cell r="D10" t="str">
            <v>01</v>
          </cell>
          <cell r="E10" t="str">
            <v>01 Legislative Agencies</v>
          </cell>
          <cell r="F10">
            <v>6</v>
          </cell>
          <cell r="G10" t="str">
            <v>0010</v>
          </cell>
          <cell r="H10" t="str">
            <v>General</v>
          </cell>
          <cell r="I10" t="str">
            <v>0030</v>
          </cell>
          <cell r="J10" t="str">
            <v>Hearing Examiner</v>
          </cell>
          <cell r="K10" t="str">
            <v>GG</v>
          </cell>
          <cell r="L10">
            <v>544113</v>
          </cell>
          <cell r="M10">
            <v>0</v>
          </cell>
          <cell r="N10">
            <v>5</v>
          </cell>
        </row>
        <row r="11">
          <cell r="A11" t="str">
            <v>0040</v>
          </cell>
          <cell r="C11">
            <v>4</v>
          </cell>
          <cell r="D11" t="str">
            <v>01</v>
          </cell>
          <cell r="E11" t="str">
            <v>01 Legislative Agencies</v>
          </cell>
          <cell r="F11">
            <v>7</v>
          </cell>
          <cell r="G11" t="str">
            <v>0010</v>
          </cell>
          <cell r="H11" t="str">
            <v>General</v>
          </cell>
          <cell r="I11" t="str">
            <v>0040</v>
          </cell>
          <cell r="J11" t="str">
            <v>County Auditor</v>
          </cell>
          <cell r="K11" t="str">
            <v>GG</v>
          </cell>
          <cell r="L11">
            <v>1530258</v>
          </cell>
          <cell r="M11">
            <v>0</v>
          </cell>
          <cell r="N11">
            <v>16.9</v>
          </cell>
        </row>
        <row r="12">
          <cell r="A12" t="str">
            <v>0050</v>
          </cell>
          <cell r="C12">
            <v>5</v>
          </cell>
          <cell r="D12" t="str">
            <v>01</v>
          </cell>
          <cell r="E12" t="str">
            <v>01 Legislative Agencies</v>
          </cell>
          <cell r="F12">
            <v>8</v>
          </cell>
          <cell r="G12" t="str">
            <v>0010</v>
          </cell>
          <cell r="H12" t="str">
            <v>General</v>
          </cell>
          <cell r="I12" t="str">
            <v>0050</v>
          </cell>
          <cell r="J12" t="str">
            <v>Ombudsman/Tax Advisor</v>
          </cell>
          <cell r="K12" t="str">
            <v>GG</v>
          </cell>
          <cell r="L12">
            <v>1091162</v>
          </cell>
          <cell r="M12">
            <v>0</v>
          </cell>
          <cell r="N12">
            <v>10</v>
          </cell>
        </row>
        <row r="13">
          <cell r="A13" t="str">
            <v>0060</v>
          </cell>
          <cell r="C13">
            <v>6</v>
          </cell>
          <cell r="D13" t="str">
            <v>01</v>
          </cell>
          <cell r="E13" t="str">
            <v>01 Legislative Agencies</v>
          </cell>
          <cell r="F13">
            <v>9</v>
          </cell>
          <cell r="G13" t="str">
            <v>0010</v>
          </cell>
          <cell r="H13" t="str">
            <v>General</v>
          </cell>
          <cell r="I13" t="str">
            <v>0060</v>
          </cell>
          <cell r="J13" t="str">
            <v>King County Civic Television</v>
          </cell>
          <cell r="K13" t="str">
            <v>GG</v>
          </cell>
          <cell r="L13">
            <v>563909</v>
          </cell>
          <cell r="M13">
            <v>0</v>
          </cell>
          <cell r="N13">
            <v>6</v>
          </cell>
        </row>
        <row r="14">
          <cell r="A14" t="str">
            <v>0070</v>
          </cell>
          <cell r="C14">
            <v>7</v>
          </cell>
          <cell r="D14" t="str">
            <v>01</v>
          </cell>
          <cell r="E14" t="str">
            <v>01 Legislative Agencies</v>
          </cell>
          <cell r="F14">
            <v>10</v>
          </cell>
          <cell r="G14" t="str">
            <v>0010</v>
          </cell>
          <cell r="H14" t="str">
            <v>General</v>
          </cell>
          <cell r="I14" t="str">
            <v>0070</v>
          </cell>
          <cell r="J14" t="str">
            <v>Board of Appeals</v>
          </cell>
          <cell r="K14" t="str">
            <v>GG</v>
          </cell>
          <cell r="L14">
            <v>656332</v>
          </cell>
          <cell r="M14">
            <v>0</v>
          </cell>
          <cell r="N14">
            <v>4</v>
          </cell>
        </row>
        <row r="15">
          <cell r="A15" t="str">
            <v>0085</v>
          </cell>
          <cell r="C15">
            <v>8</v>
          </cell>
          <cell r="D15" t="str">
            <v>01</v>
          </cell>
          <cell r="E15" t="str">
            <v>01 Legislative Agencies</v>
          </cell>
          <cell r="F15">
            <v>11</v>
          </cell>
          <cell r="G15" t="str">
            <v>0010</v>
          </cell>
          <cell r="H15" t="str">
            <v>General</v>
          </cell>
          <cell r="I15" t="str">
            <v>0085</v>
          </cell>
          <cell r="J15" t="str">
            <v>Office of Law Enforcement Oversight</v>
          </cell>
          <cell r="K15" t="str">
            <v>GG</v>
          </cell>
          <cell r="L15">
            <v>335344</v>
          </cell>
          <cell r="M15">
            <v>0</v>
          </cell>
          <cell r="N15">
            <v>4</v>
          </cell>
        </row>
        <row r="16">
          <cell r="A16" t="str">
            <v>0086</v>
          </cell>
          <cell r="C16">
            <v>9</v>
          </cell>
          <cell r="D16" t="str">
            <v>01</v>
          </cell>
          <cell r="E16" t="str">
            <v>01 Legislative Agencies</v>
          </cell>
          <cell r="F16">
            <v>12</v>
          </cell>
          <cell r="G16" t="str">
            <v>0010</v>
          </cell>
          <cell r="H16" t="str">
            <v>General</v>
          </cell>
          <cell r="I16" t="str">
            <v>0086</v>
          </cell>
          <cell r="J16" t="str">
            <v>Charter Review and Districting Committee</v>
          </cell>
          <cell r="K16" t="str">
            <v>GG</v>
          </cell>
          <cell r="L16">
            <v>280000</v>
          </cell>
          <cell r="M16">
            <v>0</v>
          </cell>
          <cell r="N16">
            <v>0</v>
          </cell>
        </row>
        <row r="17">
          <cell r="A17" t="str">
            <v>0087</v>
          </cell>
          <cell r="C17">
            <v>10</v>
          </cell>
          <cell r="D17" t="str">
            <v>96</v>
          </cell>
          <cell r="E17" t="str">
            <v>96 Administrative Offices</v>
          </cell>
          <cell r="F17">
            <v>13</v>
          </cell>
          <cell r="G17" t="str">
            <v>0010</v>
          </cell>
          <cell r="H17" t="str">
            <v>General</v>
          </cell>
          <cell r="I17" t="str">
            <v>0087</v>
          </cell>
          <cell r="J17" t="str">
            <v>Office of Economic and Financial Analysis</v>
          </cell>
          <cell r="K17" t="str">
            <v>GG</v>
          </cell>
          <cell r="L17">
            <v>345604</v>
          </cell>
          <cell r="M17">
            <v>0</v>
          </cell>
          <cell r="N17">
            <v>2.5</v>
          </cell>
        </row>
        <row r="18">
          <cell r="A18" t="str">
            <v>0088</v>
          </cell>
          <cell r="C18">
            <v>86</v>
          </cell>
          <cell r="D18" t="str">
            <v>40</v>
          </cell>
          <cell r="E18" t="str">
            <v>40 Executive Services</v>
          </cell>
          <cell r="F18">
            <v>89</v>
          </cell>
          <cell r="G18" t="str">
            <v>1471</v>
          </cell>
          <cell r="H18" t="str">
            <v>Historical Preservation Program</v>
          </cell>
          <cell r="I18" t="str">
            <v>0088</v>
          </cell>
          <cell r="J18" t="str">
            <v>Historical Preservation Program</v>
          </cell>
          <cell r="K18" t="str">
            <v>GG</v>
          </cell>
          <cell r="L18">
            <v>456339</v>
          </cell>
          <cell r="M18">
            <v>460000</v>
          </cell>
          <cell r="N18">
            <v>0</v>
          </cell>
        </row>
        <row r="19">
          <cell r="A19" t="str">
            <v>0091</v>
          </cell>
          <cell r="C19">
            <v>78</v>
          </cell>
          <cell r="D19" t="str">
            <v>96</v>
          </cell>
          <cell r="E19" t="str">
            <v>96 Administrative Offices</v>
          </cell>
          <cell r="F19">
            <v>81</v>
          </cell>
          <cell r="G19" t="str">
            <v>1391</v>
          </cell>
          <cell r="H19" t="str">
            <v>Risk Abatement I</v>
          </cell>
          <cell r="I19" t="str">
            <v>0091</v>
          </cell>
          <cell r="J19" t="str">
            <v>OMB/Duncan/Roberts Lawsuit Administration</v>
          </cell>
          <cell r="K19" t="str">
            <v>GG</v>
          </cell>
          <cell r="L19">
            <v>50000</v>
          </cell>
          <cell r="M19">
            <v>0</v>
          </cell>
          <cell r="N19">
            <v>0</v>
          </cell>
        </row>
        <row r="20">
          <cell r="A20" t="str">
            <v>0110</v>
          </cell>
          <cell r="C20">
            <v>11</v>
          </cell>
          <cell r="D20" t="str">
            <v>11</v>
          </cell>
          <cell r="E20" t="str">
            <v>11 County Executive</v>
          </cell>
          <cell r="F20">
            <v>14</v>
          </cell>
          <cell r="G20" t="str">
            <v>0010</v>
          </cell>
          <cell r="H20" t="str">
            <v>General</v>
          </cell>
          <cell r="I20" t="str">
            <v>0110</v>
          </cell>
          <cell r="J20" t="str">
            <v>County Executive</v>
          </cell>
          <cell r="K20" t="str">
            <v>GG</v>
          </cell>
          <cell r="L20">
            <v>327411</v>
          </cell>
          <cell r="M20">
            <v>5749</v>
          </cell>
          <cell r="N20">
            <v>2</v>
          </cell>
        </row>
        <row r="21">
          <cell r="A21" t="str">
            <v>0117</v>
          </cell>
          <cell r="C21">
            <v>64</v>
          </cell>
          <cell r="D21" t="str">
            <v>93</v>
          </cell>
          <cell r="E21" t="str">
            <v>93 Community &amp; Human Services</v>
          </cell>
          <cell r="F21">
            <v>67</v>
          </cell>
          <cell r="G21" t="str">
            <v>1141</v>
          </cell>
          <cell r="H21" t="str">
            <v>Veterans and Family Levy</v>
          </cell>
          <cell r="I21" t="str">
            <v>0117</v>
          </cell>
          <cell r="J21" t="str">
            <v>Veterans and Family Levy</v>
          </cell>
          <cell r="K21" t="str">
            <v>HHS</v>
          </cell>
          <cell r="L21">
            <v>12181323</v>
          </cell>
          <cell r="M21">
            <v>7784335</v>
          </cell>
          <cell r="N21">
            <v>11</v>
          </cell>
        </row>
        <row r="22">
          <cell r="A22" t="str">
            <v>0118</v>
          </cell>
          <cell r="C22">
            <v>65</v>
          </cell>
          <cell r="D22" t="str">
            <v>93</v>
          </cell>
          <cell r="E22" t="str">
            <v>93 Community &amp; Human Services</v>
          </cell>
          <cell r="F22">
            <v>68</v>
          </cell>
          <cell r="G22" t="str">
            <v>1142</v>
          </cell>
          <cell r="H22" t="str">
            <v>Human Services Levy</v>
          </cell>
          <cell r="I22" t="str">
            <v>0118</v>
          </cell>
          <cell r="J22" t="str">
            <v>Human Services Levy</v>
          </cell>
          <cell r="K22" t="str">
            <v>HHS</v>
          </cell>
          <cell r="L22">
            <v>10709151</v>
          </cell>
          <cell r="M22">
            <v>7721263</v>
          </cell>
          <cell r="N22">
            <v>4.5</v>
          </cell>
        </row>
        <row r="23">
          <cell r="A23" t="str">
            <v>0120</v>
          </cell>
          <cell r="C23">
            <v>12</v>
          </cell>
          <cell r="D23" t="str">
            <v>11</v>
          </cell>
          <cell r="E23" t="str">
            <v>11 County Executive</v>
          </cell>
          <cell r="F23">
            <v>15</v>
          </cell>
          <cell r="G23" t="str">
            <v>0010</v>
          </cell>
          <cell r="H23" t="str">
            <v>General</v>
          </cell>
          <cell r="I23" t="str">
            <v>0120</v>
          </cell>
          <cell r="J23" t="str">
            <v>Office of the Executive</v>
          </cell>
          <cell r="K23" t="str">
            <v>GG</v>
          </cell>
          <cell r="L23">
            <v>3281866</v>
          </cell>
          <cell r="M23">
            <v>0</v>
          </cell>
          <cell r="N23">
            <v>21</v>
          </cell>
        </row>
        <row r="24">
          <cell r="A24" t="str">
            <v>0137</v>
          </cell>
          <cell r="B24" t="str">
            <v>Y</v>
          </cell>
          <cell r="C24">
            <v>134</v>
          </cell>
          <cell r="D24" t="str">
            <v>70</v>
          </cell>
          <cell r="E24" t="str">
            <v>70 Transportation</v>
          </cell>
          <cell r="F24">
            <v>134</v>
          </cell>
          <cell r="G24" t="str">
            <v>5441</v>
          </cell>
          <cell r="H24" t="str">
            <v>Water Pollution Control Equipment</v>
          </cell>
          <cell r="I24" t="str">
            <v>0137</v>
          </cell>
          <cell r="J24" t="str">
            <v>Wastewater Equipment Rental and Revolving</v>
          </cell>
          <cell r="K24" t="str">
            <v>PE</v>
          </cell>
          <cell r="L24">
            <v>9385121</v>
          </cell>
          <cell r="M24">
            <v>5532291</v>
          </cell>
          <cell r="N24">
            <v>0</v>
          </cell>
        </row>
        <row r="25">
          <cell r="A25" t="str">
            <v>0138</v>
          </cell>
          <cell r="C25">
            <v>101</v>
          </cell>
          <cell r="D25" t="str">
            <v>40</v>
          </cell>
          <cell r="E25" t="str">
            <v>40 Executive Services</v>
          </cell>
          <cell r="F25">
            <v>104</v>
          </cell>
          <cell r="G25" t="str">
            <v>5450</v>
          </cell>
          <cell r="H25" t="str">
            <v>Financial Services</v>
          </cell>
          <cell r="I25" t="str">
            <v>0138</v>
          </cell>
          <cell r="J25" t="str">
            <v>Finance and Business Operations</v>
          </cell>
          <cell r="K25" t="str">
            <v>GG</v>
          </cell>
          <cell r="L25">
            <v>28728117</v>
          </cell>
          <cell r="M25">
            <v>26778541</v>
          </cell>
          <cell r="N25">
            <v>191.48</v>
          </cell>
        </row>
        <row r="26">
          <cell r="A26" t="str">
            <v>0140</v>
          </cell>
          <cell r="C26">
            <v>13</v>
          </cell>
          <cell r="D26" t="str">
            <v>11</v>
          </cell>
          <cell r="E26" t="str">
            <v>11 County Executive</v>
          </cell>
          <cell r="F26">
            <v>16</v>
          </cell>
          <cell r="G26" t="str">
            <v>0010</v>
          </cell>
          <cell r="H26" t="str">
            <v>General</v>
          </cell>
          <cell r="I26" t="str">
            <v>0140</v>
          </cell>
          <cell r="J26" t="str">
            <v>Office of Performance, Strategy and Budget</v>
          </cell>
          <cell r="K26" t="str">
            <v>GG</v>
          </cell>
          <cell r="L26">
            <v>6521872</v>
          </cell>
          <cell r="M26">
            <v>103808</v>
          </cell>
          <cell r="N26">
            <v>45</v>
          </cell>
        </row>
        <row r="27">
          <cell r="A27" t="str">
            <v>0150</v>
          </cell>
          <cell r="C27">
            <v>14</v>
          </cell>
          <cell r="D27" t="str">
            <v>40</v>
          </cell>
          <cell r="E27" t="str">
            <v>40 Executive Services</v>
          </cell>
          <cell r="F27">
            <v>17</v>
          </cell>
          <cell r="G27" t="str">
            <v>0010</v>
          </cell>
          <cell r="H27" t="str">
            <v>General</v>
          </cell>
          <cell r="I27" t="str">
            <v>0150</v>
          </cell>
          <cell r="J27" t="str">
            <v>Finance - GF</v>
          </cell>
          <cell r="K27" t="str">
            <v>GG</v>
          </cell>
          <cell r="L27">
            <v>2830672</v>
          </cell>
          <cell r="M27">
            <v>422379114</v>
          </cell>
          <cell r="N27">
            <v>0</v>
          </cell>
        </row>
        <row r="28">
          <cell r="A28" t="str">
            <v>0154</v>
          </cell>
          <cell r="C28">
            <v>108</v>
          </cell>
          <cell r="D28" t="str">
            <v>40</v>
          </cell>
          <cell r="E28" t="str">
            <v>40 Executive Services</v>
          </cell>
          <cell r="F28">
            <v>111</v>
          </cell>
          <cell r="G28" t="str">
            <v>5520</v>
          </cell>
          <cell r="H28" t="str">
            <v>Insurance</v>
          </cell>
          <cell r="I28" t="str">
            <v>0154</v>
          </cell>
          <cell r="J28" t="str">
            <v>Risk Management</v>
          </cell>
          <cell r="K28" t="str">
            <v>GG</v>
          </cell>
          <cell r="L28">
            <v>27006526</v>
          </cell>
          <cell r="M28">
            <v>25535219</v>
          </cell>
          <cell r="N28">
            <v>21</v>
          </cell>
        </row>
        <row r="29">
          <cell r="A29" t="str">
            <v>0186</v>
          </cell>
          <cell r="C29">
            <v>15</v>
          </cell>
          <cell r="D29" t="str">
            <v>11</v>
          </cell>
          <cell r="E29" t="str">
            <v>11 County Executive</v>
          </cell>
          <cell r="F29">
            <v>18</v>
          </cell>
          <cell r="G29" t="str">
            <v>0010</v>
          </cell>
          <cell r="H29" t="str">
            <v>General</v>
          </cell>
          <cell r="I29" t="str">
            <v>0186</v>
          </cell>
          <cell r="J29" t="str">
            <v>Office of Labor Relations</v>
          </cell>
          <cell r="K29" t="str">
            <v>GG</v>
          </cell>
          <cell r="L29">
            <v>2077697</v>
          </cell>
          <cell r="M29">
            <v>0</v>
          </cell>
          <cell r="N29">
            <v>14.5</v>
          </cell>
        </row>
        <row r="30">
          <cell r="A30" t="str">
            <v>0187</v>
          </cell>
          <cell r="C30">
            <v>105</v>
          </cell>
          <cell r="D30" t="str">
            <v>40</v>
          </cell>
          <cell r="E30" t="str">
            <v>40 Executive Services</v>
          </cell>
          <cell r="F30">
            <v>108</v>
          </cell>
          <cell r="G30" t="str">
            <v>5490</v>
          </cell>
          <cell r="H30" t="str">
            <v>Business Resource</v>
          </cell>
          <cell r="I30" t="str">
            <v>0187</v>
          </cell>
          <cell r="J30" t="str">
            <v>Business Resource Center</v>
          </cell>
          <cell r="K30" t="str">
            <v>GG</v>
          </cell>
          <cell r="L30">
            <v>4322122</v>
          </cell>
          <cell r="M30">
            <v>4575702</v>
          </cell>
          <cell r="N30">
            <v>20.75</v>
          </cell>
        </row>
        <row r="31">
          <cell r="A31" t="str">
            <v>0200</v>
          </cell>
          <cell r="C31">
            <v>16</v>
          </cell>
          <cell r="D31" t="str">
            <v>20</v>
          </cell>
          <cell r="E31" t="str">
            <v>20 Sheriff</v>
          </cell>
          <cell r="F31">
            <v>19</v>
          </cell>
          <cell r="G31" t="str">
            <v>0010</v>
          </cell>
          <cell r="H31" t="str">
            <v>General</v>
          </cell>
          <cell r="I31" t="str">
            <v>0200</v>
          </cell>
          <cell r="J31" t="str">
            <v>Sheriff</v>
          </cell>
          <cell r="K31" t="str">
            <v>LSJ</v>
          </cell>
          <cell r="L31">
            <v>138319982</v>
          </cell>
          <cell r="M31">
            <v>74549922</v>
          </cell>
          <cell r="N31">
            <v>962.8</v>
          </cell>
        </row>
        <row r="32">
          <cell r="A32" t="str">
            <v>0205</v>
          </cell>
          <cell r="C32">
            <v>17</v>
          </cell>
          <cell r="D32" t="str">
            <v>20</v>
          </cell>
          <cell r="E32" t="str">
            <v>20 Sheriff</v>
          </cell>
          <cell r="F32">
            <v>20</v>
          </cell>
          <cell r="G32" t="str">
            <v>0010</v>
          </cell>
          <cell r="H32" t="str">
            <v>General</v>
          </cell>
          <cell r="I32" t="str">
            <v>0205</v>
          </cell>
          <cell r="J32" t="str">
            <v>Drug Enforcement Forfeits</v>
          </cell>
          <cell r="K32" t="str">
            <v>LSJ</v>
          </cell>
          <cell r="L32">
            <v>1091572</v>
          </cell>
          <cell r="M32">
            <v>1000000</v>
          </cell>
          <cell r="N32">
            <v>3</v>
          </cell>
        </row>
        <row r="33">
          <cell r="A33" t="str">
            <v>0208</v>
          </cell>
          <cell r="C33">
            <v>70</v>
          </cell>
          <cell r="D33" t="str">
            <v>20</v>
          </cell>
          <cell r="E33" t="str">
            <v>20 Sheriff</v>
          </cell>
          <cell r="F33">
            <v>73</v>
          </cell>
          <cell r="G33" t="str">
            <v>1220</v>
          </cell>
          <cell r="H33" t="str">
            <v>AFIS</v>
          </cell>
          <cell r="I33" t="str">
            <v>0208</v>
          </cell>
          <cell r="J33" t="str">
            <v>Automated Fingerprint Identification System</v>
          </cell>
          <cell r="K33" t="str">
            <v>LSJ</v>
          </cell>
          <cell r="L33">
            <v>15950438</v>
          </cell>
          <cell r="M33">
            <v>11582243</v>
          </cell>
          <cell r="N33">
            <v>96</v>
          </cell>
        </row>
        <row r="34">
          <cell r="A34" t="str">
            <v>0213</v>
          </cell>
          <cell r="C34">
            <v>97</v>
          </cell>
          <cell r="D34" t="str">
            <v>14</v>
          </cell>
          <cell r="E34" t="str">
            <v>14 OIRM</v>
          </cell>
          <cell r="F34">
            <v>100</v>
          </cell>
          <cell r="G34" t="str">
            <v>4501</v>
          </cell>
          <cell r="H34" t="str">
            <v>Radio Communications Operations</v>
          </cell>
          <cell r="I34" t="str">
            <v>0213</v>
          </cell>
          <cell r="J34" t="str">
            <v>Radio Communication Services (800 MHz)</v>
          </cell>
          <cell r="K34" t="str">
            <v>LSJ</v>
          </cell>
          <cell r="L34">
            <v>3027843</v>
          </cell>
          <cell r="M34">
            <v>3554313</v>
          </cell>
          <cell r="N34">
            <v>14</v>
          </cell>
        </row>
        <row r="35">
          <cell r="A35" t="str">
            <v>0301</v>
          </cell>
          <cell r="C35">
            <v>66</v>
          </cell>
          <cell r="D35" t="str">
            <v>96</v>
          </cell>
          <cell r="E35" t="str">
            <v>96 Administrative Offices</v>
          </cell>
          <cell r="F35">
            <v>69</v>
          </cell>
          <cell r="G35" t="str">
            <v>1170</v>
          </cell>
          <cell r="H35" t="str">
            <v>Arts and Cultural Development</v>
          </cell>
          <cell r="I35" t="str">
            <v>0301</v>
          </cell>
          <cell r="J35" t="str">
            <v>Cultural Development Authority</v>
          </cell>
          <cell r="K35" t="str">
            <v>GG</v>
          </cell>
          <cell r="L35">
            <v>10033530</v>
          </cell>
          <cell r="M35">
            <v>10033530</v>
          </cell>
          <cell r="N35">
            <v>0</v>
          </cell>
        </row>
        <row r="36">
          <cell r="A36" t="str">
            <v>0325</v>
          </cell>
          <cell r="C36">
            <v>76</v>
          </cell>
          <cell r="D36" t="str">
            <v>32</v>
          </cell>
          <cell r="E36" t="str">
            <v>32 DDES</v>
          </cell>
          <cell r="F36">
            <v>79</v>
          </cell>
          <cell r="G36" t="str">
            <v>1340</v>
          </cell>
          <cell r="H36" t="str">
            <v>Development and Environmental Services</v>
          </cell>
          <cell r="I36" t="str">
            <v>0325</v>
          </cell>
          <cell r="J36" t="str">
            <v>Development and Environmental Services</v>
          </cell>
          <cell r="K36" t="str">
            <v>PE</v>
          </cell>
          <cell r="L36">
            <v>19276790</v>
          </cell>
          <cell r="M36">
            <v>18591364</v>
          </cell>
          <cell r="N36">
            <v>115.5</v>
          </cell>
        </row>
        <row r="37">
          <cell r="A37" t="str">
            <v>0350</v>
          </cell>
          <cell r="C37">
            <v>94</v>
          </cell>
          <cell r="D37" t="str">
            <v>93</v>
          </cell>
          <cell r="E37" t="str">
            <v>93 Community &amp; Human Services</v>
          </cell>
          <cell r="F37">
            <v>97</v>
          </cell>
          <cell r="G37" t="str">
            <v>2460</v>
          </cell>
          <cell r="H37" t="str">
            <v>Federal Housing and Community Development</v>
          </cell>
          <cell r="I37" t="str">
            <v>0350</v>
          </cell>
          <cell r="J37" t="str">
            <v>Federal Housing and Community Development</v>
          </cell>
          <cell r="K37" t="str">
            <v>HHS</v>
          </cell>
          <cell r="L37">
            <v>20868971</v>
          </cell>
          <cell r="M37">
            <v>20974019</v>
          </cell>
          <cell r="N37">
            <v>35.5</v>
          </cell>
        </row>
        <row r="38">
          <cell r="A38" t="str">
            <v>0355</v>
          </cell>
          <cell r="C38">
            <v>74</v>
          </cell>
          <cell r="D38" t="str">
            <v>38</v>
          </cell>
          <cell r="E38" t="str">
            <v>38 Natural Resources &amp; Parks</v>
          </cell>
          <cell r="F38">
            <v>77</v>
          </cell>
          <cell r="G38" t="str">
            <v>1290</v>
          </cell>
          <cell r="H38" t="str">
            <v>Youth Sports Facilities Grant</v>
          </cell>
          <cell r="I38" t="str">
            <v>0355</v>
          </cell>
          <cell r="J38" t="str">
            <v>Youth Sports Facilities Grants</v>
          </cell>
          <cell r="K38" t="str">
            <v>PE</v>
          </cell>
          <cell r="L38">
            <v>825368</v>
          </cell>
          <cell r="M38">
            <v>727300</v>
          </cell>
          <cell r="N38">
            <v>1</v>
          </cell>
        </row>
        <row r="39">
          <cell r="A39" t="str">
            <v>0381</v>
          </cell>
          <cell r="C39">
            <v>95</v>
          </cell>
          <cell r="D39" t="str">
            <v>38</v>
          </cell>
          <cell r="E39" t="str">
            <v>38 Natural Resources &amp; Parks</v>
          </cell>
          <cell r="F39">
            <v>98</v>
          </cell>
          <cell r="G39" t="str">
            <v>4040</v>
          </cell>
          <cell r="H39" t="str">
            <v>Solid Waste</v>
          </cell>
          <cell r="I39" t="str">
            <v>0381</v>
          </cell>
          <cell r="J39" t="str">
            <v>Natural Resources and Parks Administration</v>
          </cell>
          <cell r="K39" t="str">
            <v>PE</v>
          </cell>
          <cell r="L39">
            <v>6580963</v>
          </cell>
          <cell r="M39">
            <v>6580963</v>
          </cell>
          <cell r="N39">
            <v>37.1</v>
          </cell>
        </row>
        <row r="40">
          <cell r="A40" t="str">
            <v>0384</v>
          </cell>
          <cell r="C40">
            <v>75</v>
          </cell>
          <cell r="D40" t="str">
            <v>38</v>
          </cell>
          <cell r="E40" t="str">
            <v>38 Natural Resources &amp; Parks</v>
          </cell>
          <cell r="F40">
            <v>78</v>
          </cell>
          <cell r="G40" t="str">
            <v>1311</v>
          </cell>
          <cell r="H40" t="str">
            <v>Noxious Weed</v>
          </cell>
          <cell r="I40" t="str">
            <v>0384</v>
          </cell>
          <cell r="J40" t="str">
            <v>Noxious Weed Control Program</v>
          </cell>
          <cell r="K40" t="str">
            <v>PE</v>
          </cell>
          <cell r="L40">
            <v>1929735</v>
          </cell>
          <cell r="M40">
            <v>1735802</v>
          </cell>
          <cell r="N40">
            <v>12.84</v>
          </cell>
        </row>
        <row r="41">
          <cell r="A41" t="str">
            <v>0401</v>
          </cell>
          <cell r="C41">
            <v>18</v>
          </cell>
          <cell r="D41" t="str">
            <v>40</v>
          </cell>
          <cell r="E41" t="str">
            <v>40 Executive Services</v>
          </cell>
          <cell r="F41">
            <v>21</v>
          </cell>
          <cell r="G41" t="str">
            <v>0010</v>
          </cell>
          <cell r="H41" t="str">
            <v>General</v>
          </cell>
          <cell r="I41" t="str">
            <v>0401</v>
          </cell>
          <cell r="J41" t="str">
            <v>Office of Emergency Management</v>
          </cell>
          <cell r="K41" t="str">
            <v>LSJ</v>
          </cell>
          <cell r="L41">
            <v>1357979</v>
          </cell>
          <cell r="M41">
            <v>0</v>
          </cell>
          <cell r="N41">
            <v>4</v>
          </cell>
        </row>
        <row r="42">
          <cell r="A42" t="str">
            <v>0417</v>
          </cell>
          <cell r="C42">
            <v>19</v>
          </cell>
          <cell r="D42" t="str">
            <v>40</v>
          </cell>
          <cell r="E42" t="str">
            <v>40 Executive Services</v>
          </cell>
          <cell r="F42">
            <v>22</v>
          </cell>
          <cell r="G42" t="str">
            <v>0010</v>
          </cell>
          <cell r="H42" t="str">
            <v>General</v>
          </cell>
          <cell r="I42" t="str">
            <v>0417</v>
          </cell>
          <cell r="J42" t="str">
            <v>Executive Services - Administration</v>
          </cell>
          <cell r="K42" t="str">
            <v>GG</v>
          </cell>
          <cell r="L42">
            <v>3249777</v>
          </cell>
          <cell r="M42">
            <v>704860</v>
          </cell>
          <cell r="N42">
            <v>22.5</v>
          </cell>
        </row>
        <row r="43">
          <cell r="A43" t="str">
            <v>0420</v>
          </cell>
          <cell r="C43">
            <v>20</v>
          </cell>
          <cell r="D43" t="str">
            <v>40</v>
          </cell>
          <cell r="E43" t="str">
            <v>40 Executive Services</v>
          </cell>
          <cell r="F43">
            <v>23</v>
          </cell>
          <cell r="G43" t="str">
            <v>0010</v>
          </cell>
          <cell r="H43" t="str">
            <v>General</v>
          </cell>
          <cell r="I43" t="str">
            <v>0420</v>
          </cell>
          <cell r="J43" t="str">
            <v>Human Resources Management</v>
          </cell>
          <cell r="K43" t="str">
            <v>GG</v>
          </cell>
          <cell r="L43">
            <v>5284671</v>
          </cell>
          <cell r="M43">
            <v>0</v>
          </cell>
          <cell r="N43">
            <v>35.75</v>
          </cell>
        </row>
        <row r="44">
          <cell r="A44" t="str">
            <v>0429</v>
          </cell>
          <cell r="C44">
            <v>106</v>
          </cell>
          <cell r="D44" t="str">
            <v>40</v>
          </cell>
          <cell r="E44" t="str">
            <v>40 Executive Services</v>
          </cell>
          <cell r="F44">
            <v>109</v>
          </cell>
          <cell r="G44" t="str">
            <v>5500</v>
          </cell>
          <cell r="H44" t="str">
            <v>Employee Benefits</v>
          </cell>
          <cell r="I44" t="str">
            <v>0429</v>
          </cell>
          <cell r="J44" t="str">
            <v>Employee Benefits</v>
          </cell>
          <cell r="K44" t="str">
            <v>GG</v>
          </cell>
          <cell r="L44">
            <v>243316732</v>
          </cell>
          <cell r="M44">
            <v>239462434</v>
          </cell>
          <cell r="N44">
            <v>12</v>
          </cell>
        </row>
        <row r="45">
          <cell r="A45" t="str">
            <v>0431</v>
          </cell>
          <cell r="C45">
            <v>52</v>
          </cell>
          <cell r="D45" t="str">
            <v>40</v>
          </cell>
          <cell r="E45" t="str">
            <v>40 Executive Services</v>
          </cell>
          <cell r="F45">
            <v>55</v>
          </cell>
          <cell r="G45" t="str">
            <v>1110</v>
          </cell>
          <cell r="H45" t="str">
            <v>E-911</v>
          </cell>
          <cell r="I45" t="str">
            <v>0431</v>
          </cell>
          <cell r="J45" t="str">
            <v>Enhanced-911</v>
          </cell>
          <cell r="K45" t="str">
            <v>LSJ</v>
          </cell>
          <cell r="L45">
            <v>23766745</v>
          </cell>
          <cell r="M45">
            <v>21589865</v>
          </cell>
          <cell r="N45">
            <v>11</v>
          </cell>
        </row>
        <row r="46">
          <cell r="A46" t="str">
            <v>0432</v>
          </cell>
          <cell r="C46">
            <v>109</v>
          </cell>
          <cell r="D46" t="str">
            <v>14</v>
          </cell>
          <cell r="E46" t="str">
            <v>14 OIRM</v>
          </cell>
          <cell r="F46">
            <v>112</v>
          </cell>
          <cell r="G46" t="str">
            <v>5531</v>
          </cell>
          <cell r="H46" t="str">
            <v>Data  Processing</v>
          </cell>
          <cell r="I46" t="str">
            <v>0432</v>
          </cell>
          <cell r="J46" t="str">
            <v>OIRM--Technology Services</v>
          </cell>
          <cell r="K46" t="str">
            <v>GG</v>
          </cell>
          <cell r="L46">
            <v>26775621</v>
          </cell>
          <cell r="M46">
            <v>24589851</v>
          </cell>
          <cell r="N46">
            <v>111</v>
          </cell>
        </row>
        <row r="47">
          <cell r="A47" t="str">
            <v>0433</v>
          </cell>
          <cell r="C47">
            <v>110</v>
          </cell>
          <cell r="D47" t="str">
            <v>14</v>
          </cell>
          <cell r="E47" t="str">
            <v>14 OIRM</v>
          </cell>
          <cell r="F47">
            <v>113</v>
          </cell>
          <cell r="G47" t="str">
            <v>5532</v>
          </cell>
          <cell r="H47" t="str">
            <v>Telecommunication</v>
          </cell>
          <cell r="I47" t="str">
            <v>0433</v>
          </cell>
          <cell r="J47" t="str">
            <v>OIRM--Telecommunications</v>
          </cell>
          <cell r="K47" t="str">
            <v>GG</v>
          </cell>
          <cell r="L47">
            <v>2837271</v>
          </cell>
          <cell r="M47">
            <v>2108458</v>
          </cell>
          <cell r="N47">
            <v>8</v>
          </cell>
        </row>
        <row r="48">
          <cell r="A48" t="str">
            <v>0437</v>
          </cell>
          <cell r="C48">
            <v>21</v>
          </cell>
          <cell r="D48" t="str">
            <v>14</v>
          </cell>
          <cell r="E48" t="str">
            <v>14 OIRM</v>
          </cell>
          <cell r="F48">
            <v>24</v>
          </cell>
          <cell r="G48" t="str">
            <v>0010</v>
          </cell>
          <cell r="H48" t="str">
            <v>General</v>
          </cell>
          <cell r="I48" t="str">
            <v>0437</v>
          </cell>
          <cell r="J48" t="str">
            <v>Cable Communications</v>
          </cell>
          <cell r="K48" t="str">
            <v>GG</v>
          </cell>
          <cell r="L48">
            <v>297723</v>
          </cell>
          <cell r="M48">
            <v>2467584</v>
          </cell>
          <cell r="N48">
            <v>1</v>
          </cell>
        </row>
        <row r="49">
          <cell r="A49" t="str">
            <v>0440</v>
          </cell>
          <cell r="C49">
            <v>22</v>
          </cell>
          <cell r="D49" t="str">
            <v>40</v>
          </cell>
          <cell r="E49" t="str">
            <v>40 Executive Services</v>
          </cell>
          <cell r="F49">
            <v>25</v>
          </cell>
          <cell r="G49" t="str">
            <v>0010</v>
          </cell>
          <cell r="H49" t="str">
            <v>General</v>
          </cell>
          <cell r="I49" t="str">
            <v>0440</v>
          </cell>
          <cell r="J49" t="str">
            <v>Real Estate Services</v>
          </cell>
          <cell r="K49" t="str">
            <v>GG</v>
          </cell>
          <cell r="L49">
            <v>3777421</v>
          </cell>
          <cell r="M49">
            <v>13362245</v>
          </cell>
          <cell r="N49">
            <v>27</v>
          </cell>
        </row>
        <row r="50">
          <cell r="A50" t="str">
            <v>0465</v>
          </cell>
          <cell r="C50">
            <v>111</v>
          </cell>
          <cell r="D50" t="str">
            <v>98</v>
          </cell>
          <cell r="E50" t="str">
            <v>98 Debt Service</v>
          </cell>
          <cell r="F50">
            <v>114</v>
          </cell>
          <cell r="G50" t="str">
            <v>8400</v>
          </cell>
          <cell r="H50" t="str">
            <v>Limited G.O. Bond Redemption</v>
          </cell>
          <cell r="I50" t="str">
            <v>0465</v>
          </cell>
          <cell r="J50" t="str">
            <v>Limited G.O. Bond Redemption</v>
          </cell>
          <cell r="K50" t="str">
            <v>DS</v>
          </cell>
          <cell r="L50">
            <v>170553723</v>
          </cell>
          <cell r="M50">
            <v>173124907</v>
          </cell>
          <cell r="N50">
            <v>0</v>
          </cell>
        </row>
        <row r="51">
          <cell r="A51" t="str">
            <v>0466</v>
          </cell>
          <cell r="C51">
            <v>112</v>
          </cell>
          <cell r="D51" t="str">
            <v>98</v>
          </cell>
          <cell r="E51" t="str">
            <v>98 Debt Service</v>
          </cell>
          <cell r="F51">
            <v>115</v>
          </cell>
          <cell r="G51" t="str">
            <v>8500</v>
          </cell>
          <cell r="H51" t="str">
            <v>Unlimited G.O. Bond Redemption</v>
          </cell>
          <cell r="I51" t="str">
            <v>0466</v>
          </cell>
          <cell r="J51" t="str">
            <v>Unlimited G.O. Bond Redemption</v>
          </cell>
          <cell r="K51" t="str">
            <v>DS</v>
          </cell>
          <cell r="L51">
            <v>22655600</v>
          </cell>
          <cell r="M51">
            <v>23563854</v>
          </cell>
          <cell r="N51">
            <v>0</v>
          </cell>
        </row>
        <row r="52">
          <cell r="A52" t="str">
            <v>0467</v>
          </cell>
          <cell r="C52">
            <v>113</v>
          </cell>
          <cell r="D52" t="str">
            <v>98</v>
          </cell>
          <cell r="E52" t="str">
            <v>98 Debt Service</v>
          </cell>
          <cell r="F52">
            <v>116</v>
          </cell>
          <cell r="G52" t="str">
            <v>8510</v>
          </cell>
          <cell r="H52" t="str">
            <v>Stadium G.O. Bond Redemption</v>
          </cell>
          <cell r="I52" t="str">
            <v>0467</v>
          </cell>
          <cell r="J52" t="str">
            <v>Stadium G.O. Bond Redemption</v>
          </cell>
          <cell r="K52" t="str">
            <v>DS</v>
          </cell>
          <cell r="L52">
            <v>1908738</v>
          </cell>
          <cell r="M52">
            <v>1748720</v>
          </cell>
          <cell r="N52">
            <v>0</v>
          </cell>
        </row>
        <row r="53">
          <cell r="A53" t="str">
            <v>0470</v>
          </cell>
          <cell r="C53">
            <v>23</v>
          </cell>
          <cell r="D53" t="str">
            <v>40</v>
          </cell>
          <cell r="E53" t="str">
            <v>40 Executive Services</v>
          </cell>
          <cell r="F53">
            <v>26</v>
          </cell>
          <cell r="G53" t="str">
            <v>0010</v>
          </cell>
          <cell r="H53" t="str">
            <v>General</v>
          </cell>
          <cell r="I53" t="str">
            <v>0470</v>
          </cell>
          <cell r="J53" t="str">
            <v>Records and Licensing Services</v>
          </cell>
          <cell r="K53" t="str">
            <v>GG</v>
          </cell>
          <cell r="L53">
            <v>7449127</v>
          </cell>
          <cell r="M53">
            <v>15143394</v>
          </cell>
          <cell r="N53">
            <v>67</v>
          </cell>
        </row>
        <row r="54">
          <cell r="A54" t="str">
            <v>0471</v>
          </cell>
          <cell r="C54">
            <v>51</v>
          </cell>
          <cell r="D54" t="str">
            <v>40</v>
          </cell>
          <cell r="E54" t="str">
            <v>40 Executive Services</v>
          </cell>
          <cell r="F54">
            <v>54</v>
          </cell>
          <cell r="G54" t="str">
            <v>1090</v>
          </cell>
          <cell r="H54" t="str">
            <v>Recorder's Operation and Maintenance</v>
          </cell>
          <cell r="I54" t="str">
            <v>0471</v>
          </cell>
          <cell r="J54" t="str">
            <v>Recorder's Operation and Maintenance</v>
          </cell>
          <cell r="K54" t="str">
            <v>GG</v>
          </cell>
          <cell r="L54">
            <v>2089001</v>
          </cell>
          <cell r="M54">
            <v>1560198</v>
          </cell>
          <cell r="N54">
            <v>8.5</v>
          </cell>
        </row>
        <row r="55">
          <cell r="A55" t="str">
            <v>0480</v>
          </cell>
          <cell r="C55">
            <v>48</v>
          </cell>
          <cell r="D55" t="str">
            <v>93</v>
          </cell>
          <cell r="E55" t="str">
            <v>93 Community &amp; Human Services</v>
          </cell>
          <cell r="F55">
            <v>51</v>
          </cell>
          <cell r="G55" t="str">
            <v>1060</v>
          </cell>
          <cell r="H55" t="str">
            <v>Veterans Relief  Services</v>
          </cell>
          <cell r="I55" t="str">
            <v>0480</v>
          </cell>
          <cell r="J55" t="str">
            <v>Veterans Services</v>
          </cell>
          <cell r="K55" t="str">
            <v>HHS</v>
          </cell>
          <cell r="L55">
            <v>2767183</v>
          </cell>
          <cell r="M55">
            <v>2783934</v>
          </cell>
          <cell r="N55">
            <v>8</v>
          </cell>
        </row>
        <row r="56">
          <cell r="A56" t="str">
            <v>0490</v>
          </cell>
          <cell r="C56">
            <v>98</v>
          </cell>
          <cell r="D56" t="str">
            <v>14</v>
          </cell>
          <cell r="E56" t="str">
            <v>14 OIRM</v>
          </cell>
          <cell r="F56">
            <v>101</v>
          </cell>
          <cell r="G56" t="str">
            <v>4531</v>
          </cell>
          <cell r="H56" t="str">
            <v>I-NET Operations</v>
          </cell>
          <cell r="I56" t="str">
            <v>0490</v>
          </cell>
          <cell r="J56" t="str">
            <v>I-Net Operations</v>
          </cell>
          <cell r="K56" t="str">
            <v>GG</v>
          </cell>
          <cell r="L56">
            <v>2924237</v>
          </cell>
          <cell r="M56">
            <v>2975612</v>
          </cell>
          <cell r="N56">
            <v>8</v>
          </cell>
        </row>
        <row r="57">
          <cell r="A57" t="str">
            <v>0500</v>
          </cell>
          <cell r="C57">
            <v>24</v>
          </cell>
          <cell r="D57" t="str">
            <v>50</v>
          </cell>
          <cell r="E57" t="str">
            <v>50 Prosecuting Attorney</v>
          </cell>
          <cell r="F57">
            <v>27</v>
          </cell>
          <cell r="G57" t="str">
            <v>0010</v>
          </cell>
          <cell r="H57" t="str">
            <v>General</v>
          </cell>
          <cell r="I57" t="str">
            <v>0500</v>
          </cell>
          <cell r="J57" t="str">
            <v>Prosecuting Attorney</v>
          </cell>
          <cell r="K57" t="str">
            <v>LSJ</v>
          </cell>
          <cell r="L57">
            <v>55590780</v>
          </cell>
          <cell r="M57">
            <v>18226959</v>
          </cell>
          <cell r="N57">
            <v>449.8</v>
          </cell>
        </row>
        <row r="58">
          <cell r="A58" t="str">
            <v>0501</v>
          </cell>
          <cell r="C58">
            <v>25</v>
          </cell>
          <cell r="D58" t="str">
            <v>50</v>
          </cell>
          <cell r="E58" t="str">
            <v>50 Prosecuting Attorney</v>
          </cell>
          <cell r="F58">
            <v>28</v>
          </cell>
          <cell r="G58" t="str">
            <v>0010</v>
          </cell>
          <cell r="H58" t="str">
            <v>General</v>
          </cell>
          <cell r="I58" t="str">
            <v>0501</v>
          </cell>
          <cell r="J58" t="str">
            <v>Prosecuting Attorney Antiprofiteering</v>
          </cell>
          <cell r="K58" t="str">
            <v>LSJ</v>
          </cell>
          <cell r="L58">
            <v>119897</v>
          </cell>
          <cell r="M58">
            <v>0</v>
          </cell>
          <cell r="N58">
            <v>0</v>
          </cell>
        </row>
        <row r="59">
          <cell r="A59" t="str">
            <v>0505</v>
          </cell>
          <cell r="C59">
            <v>77</v>
          </cell>
          <cell r="D59" t="str">
            <v>32</v>
          </cell>
          <cell r="E59" t="str">
            <v>32 DDES</v>
          </cell>
          <cell r="F59">
            <v>80</v>
          </cell>
          <cell r="G59" t="str">
            <v>1344</v>
          </cell>
          <cell r="H59" t="str">
            <v>Tiger Mountain Community Fund Reserve Account</v>
          </cell>
          <cell r="I59" t="str">
            <v>0505</v>
          </cell>
          <cell r="J59" t="str">
            <v>Tiger Mountain Lawsuit Settlement</v>
          </cell>
          <cell r="K59" t="str">
            <v>PE</v>
          </cell>
          <cell r="L59">
            <v>20000</v>
          </cell>
          <cell r="M59">
            <v>0</v>
          </cell>
          <cell r="N59">
            <v>0</v>
          </cell>
        </row>
        <row r="60">
          <cell r="A60" t="str">
            <v>0506</v>
          </cell>
          <cell r="C60">
            <v>71</v>
          </cell>
          <cell r="D60" t="str">
            <v>96</v>
          </cell>
          <cell r="E60" t="str">
            <v>96 Administrative Offices</v>
          </cell>
          <cell r="F60">
            <v>74</v>
          </cell>
          <cell r="G60" t="str">
            <v>1240</v>
          </cell>
          <cell r="H60" t="str">
            <v>Citizen Counselor Network</v>
          </cell>
          <cell r="I60" t="str">
            <v>0506</v>
          </cell>
          <cell r="J60" t="str">
            <v>Citizen Counselor Network</v>
          </cell>
          <cell r="K60" t="str">
            <v>GG</v>
          </cell>
          <cell r="L60">
            <v>140511</v>
          </cell>
          <cell r="M60">
            <v>118554</v>
          </cell>
          <cell r="N60">
            <v>1.1</v>
          </cell>
        </row>
        <row r="61">
          <cell r="A61" t="str">
            <v>0510</v>
          </cell>
          <cell r="C61">
            <v>26</v>
          </cell>
          <cell r="D61" t="str">
            <v>51</v>
          </cell>
          <cell r="E61" t="str">
            <v>51 Superior Court</v>
          </cell>
          <cell r="F61">
            <v>29</v>
          </cell>
          <cell r="G61" t="str">
            <v>0010</v>
          </cell>
          <cell r="H61" t="str">
            <v>General</v>
          </cell>
          <cell r="I61" t="str">
            <v>0510</v>
          </cell>
          <cell r="J61" t="str">
            <v>Superior Court</v>
          </cell>
          <cell r="K61" t="str">
            <v>LSJ</v>
          </cell>
          <cell r="L61">
            <v>41047970</v>
          </cell>
          <cell r="M61">
            <v>3701706</v>
          </cell>
          <cell r="N61">
            <v>336.3</v>
          </cell>
        </row>
        <row r="62">
          <cell r="A62" t="str">
            <v>0521</v>
          </cell>
          <cell r="C62">
            <v>92</v>
          </cell>
          <cell r="D62" t="str">
            <v>96</v>
          </cell>
          <cell r="E62" t="str">
            <v>96 Administrative Offices</v>
          </cell>
          <cell r="F62">
            <v>95</v>
          </cell>
          <cell r="G62" t="str">
            <v>2165</v>
          </cell>
          <cell r="H62" t="str">
            <v>2010 Byrne Justice Assistance Grant</v>
          </cell>
          <cell r="I62" t="str">
            <v>0521</v>
          </cell>
          <cell r="J62" t="str">
            <v>Byrne Justice Assistance FFY10 Grant</v>
          </cell>
          <cell r="K62" t="str">
            <v>GG</v>
          </cell>
          <cell r="L62">
            <v>305931</v>
          </cell>
          <cell r="M62">
            <v>305931</v>
          </cell>
          <cell r="N62">
            <v>0</v>
          </cell>
        </row>
        <row r="63">
          <cell r="A63" t="str">
            <v>0530</v>
          </cell>
          <cell r="C63">
            <v>27</v>
          </cell>
          <cell r="D63" t="str">
            <v>53</v>
          </cell>
          <cell r="E63" t="str">
            <v>53 District Court</v>
          </cell>
          <cell r="F63">
            <v>30</v>
          </cell>
          <cell r="G63" t="str">
            <v>0010</v>
          </cell>
          <cell r="H63" t="str">
            <v>General</v>
          </cell>
          <cell r="I63" t="str">
            <v>0530</v>
          </cell>
          <cell r="J63" t="str">
            <v>District Court</v>
          </cell>
          <cell r="K63" t="str">
            <v>LSJ</v>
          </cell>
          <cell r="L63">
            <v>27410038</v>
          </cell>
          <cell r="M63">
            <v>17823775</v>
          </cell>
          <cell r="N63">
            <v>245.45</v>
          </cell>
        </row>
        <row r="64">
          <cell r="A64" t="str">
            <v>0534</v>
          </cell>
          <cell r="C64">
            <v>82</v>
          </cell>
          <cell r="D64" t="str">
            <v>40</v>
          </cell>
          <cell r="E64" t="str">
            <v>40 Executive Services</v>
          </cell>
          <cell r="F64">
            <v>85</v>
          </cell>
          <cell r="G64" t="str">
            <v>1431</v>
          </cell>
          <cell r="H64" t="str">
            <v>Animal Services</v>
          </cell>
          <cell r="I64" t="str">
            <v>0534</v>
          </cell>
          <cell r="J64" t="str">
            <v>Regional Animal Services of King County</v>
          </cell>
          <cell r="K64" t="str">
            <v>GG</v>
          </cell>
          <cell r="L64">
            <v>6983091</v>
          </cell>
          <cell r="M64">
            <v>7183102</v>
          </cell>
          <cell r="N64">
            <v>44.5</v>
          </cell>
        </row>
        <row r="65">
          <cell r="A65" t="str">
            <v>0535</v>
          </cell>
          <cell r="C65">
            <v>28</v>
          </cell>
          <cell r="D65" t="str">
            <v>55</v>
          </cell>
          <cell r="E65" t="str">
            <v>55 Elections</v>
          </cell>
          <cell r="F65">
            <v>31</v>
          </cell>
          <cell r="G65" t="str">
            <v>0010</v>
          </cell>
          <cell r="H65" t="str">
            <v>General</v>
          </cell>
          <cell r="I65" t="str">
            <v>0535</v>
          </cell>
          <cell r="J65" t="str">
            <v>Elections</v>
          </cell>
          <cell r="K65" t="str">
            <v>GG</v>
          </cell>
          <cell r="L65">
            <v>17655974</v>
          </cell>
          <cell r="M65">
            <v>10411720</v>
          </cell>
          <cell r="N65">
            <v>62</v>
          </cell>
        </row>
        <row r="66">
          <cell r="A66" t="str">
            <v>0538</v>
          </cell>
          <cell r="C66">
            <v>83</v>
          </cell>
          <cell r="D66" t="str">
            <v>40</v>
          </cell>
          <cell r="E66" t="str">
            <v>40 Executive Services</v>
          </cell>
          <cell r="F66">
            <v>86</v>
          </cell>
          <cell r="G66" t="str">
            <v>1432</v>
          </cell>
          <cell r="H66" t="str">
            <v>Animal Bequest</v>
          </cell>
          <cell r="I66" t="str">
            <v>0538</v>
          </cell>
          <cell r="J66" t="str">
            <v>Animal Bequest</v>
          </cell>
          <cell r="K66" t="str">
            <v>GG</v>
          </cell>
          <cell r="L66">
            <v>200000</v>
          </cell>
          <cell r="M66">
            <v>200000</v>
          </cell>
          <cell r="N66">
            <v>0</v>
          </cell>
        </row>
        <row r="67">
          <cell r="A67" t="str">
            <v>0540</v>
          </cell>
          <cell r="C67">
            <v>29</v>
          </cell>
          <cell r="D67" t="str">
            <v>54</v>
          </cell>
          <cell r="E67" t="str">
            <v>54 Judicial Administration</v>
          </cell>
          <cell r="F67">
            <v>32</v>
          </cell>
          <cell r="G67" t="str">
            <v>0010</v>
          </cell>
          <cell r="H67" t="str">
            <v>General</v>
          </cell>
          <cell r="I67" t="str">
            <v>0540</v>
          </cell>
          <cell r="J67" t="str">
            <v>Judicial Administration</v>
          </cell>
          <cell r="K67" t="str">
            <v>LSJ</v>
          </cell>
          <cell r="L67">
            <v>18526087</v>
          </cell>
          <cell r="M67">
            <v>12595131</v>
          </cell>
          <cell r="N67">
            <v>197</v>
          </cell>
        </row>
        <row r="68">
          <cell r="A68" t="str">
            <v>0561</v>
          </cell>
          <cell r="C68">
            <v>87</v>
          </cell>
          <cell r="D68" t="str">
            <v>38</v>
          </cell>
          <cell r="E68" t="str">
            <v>38 Natural Resources &amp; Parks</v>
          </cell>
          <cell r="F68">
            <v>90</v>
          </cell>
          <cell r="G68" t="str">
            <v>1561</v>
          </cell>
          <cell r="H68" t="str">
            <v>King County Flood Control Contract</v>
          </cell>
          <cell r="I68" t="str">
            <v>0561</v>
          </cell>
          <cell r="J68" t="str">
            <v>King County Flood Control Contract</v>
          </cell>
          <cell r="K68" t="str">
            <v>PE</v>
          </cell>
          <cell r="L68">
            <v>34602422</v>
          </cell>
          <cell r="M68">
            <v>34744895</v>
          </cell>
          <cell r="N68">
            <v>34</v>
          </cell>
        </row>
        <row r="69">
          <cell r="A69" t="str">
            <v>0583</v>
          </cell>
          <cell r="C69">
            <v>54</v>
          </cell>
          <cell r="D69" t="str">
            <v>93</v>
          </cell>
          <cell r="E69" t="str">
            <v>93 Community &amp; Human Services</v>
          </cell>
          <cell r="F69">
            <v>57</v>
          </cell>
          <cell r="G69" t="str">
            <v>1135</v>
          </cell>
          <cell r="H69" t="str">
            <v>Mental Illness and Drug Dependency</v>
          </cell>
          <cell r="I69" t="str">
            <v>0583</v>
          </cell>
          <cell r="J69" t="str">
            <v>Judicial Administration MIDD</v>
          </cell>
          <cell r="K69" t="str">
            <v>LSJ</v>
          </cell>
          <cell r="L69">
            <v>1465587</v>
          </cell>
          <cell r="M69">
            <v>0</v>
          </cell>
          <cell r="N69">
            <v>10.5</v>
          </cell>
        </row>
        <row r="70">
          <cell r="A70" t="str">
            <v>0601</v>
          </cell>
          <cell r="C70">
            <v>107</v>
          </cell>
          <cell r="D70" t="str">
            <v>40</v>
          </cell>
          <cell r="E70" t="str">
            <v>40 Executive Services</v>
          </cell>
          <cell r="F70">
            <v>110</v>
          </cell>
          <cell r="G70" t="str">
            <v>5511</v>
          </cell>
          <cell r="H70" t="str">
            <v>Facilities Management - Internal Service</v>
          </cell>
          <cell r="I70" t="str">
            <v>0601</v>
          </cell>
          <cell r="J70" t="str">
            <v>Facilities Management Internal Service</v>
          </cell>
          <cell r="K70" t="str">
            <v>GG</v>
          </cell>
          <cell r="L70">
            <v>47465129</v>
          </cell>
          <cell r="M70">
            <v>44548918</v>
          </cell>
          <cell r="N70">
            <v>326</v>
          </cell>
        </row>
        <row r="71">
          <cell r="A71" t="str">
            <v>0610</v>
          </cell>
          <cell r="C71">
            <v>30</v>
          </cell>
          <cell r="D71" t="str">
            <v>96</v>
          </cell>
          <cell r="E71" t="str">
            <v>96 Administrative Offices</v>
          </cell>
          <cell r="F71">
            <v>33</v>
          </cell>
          <cell r="G71" t="str">
            <v>0010</v>
          </cell>
          <cell r="H71" t="str">
            <v>General</v>
          </cell>
          <cell r="I71" t="str">
            <v>0610</v>
          </cell>
          <cell r="J71" t="str">
            <v>State Auditor</v>
          </cell>
          <cell r="K71" t="str">
            <v>GG</v>
          </cell>
          <cell r="L71">
            <v>807296</v>
          </cell>
          <cell r="M71">
            <v>0</v>
          </cell>
          <cell r="N71">
            <v>0</v>
          </cell>
        </row>
        <row r="72">
          <cell r="A72" t="str">
            <v>0630</v>
          </cell>
          <cell r="C72">
            <v>31</v>
          </cell>
          <cell r="D72" t="str">
            <v>96</v>
          </cell>
          <cell r="E72" t="str">
            <v>96 Administrative Offices</v>
          </cell>
          <cell r="F72">
            <v>34</v>
          </cell>
          <cell r="G72" t="str">
            <v>0010</v>
          </cell>
          <cell r="H72" t="str">
            <v>General</v>
          </cell>
          <cell r="I72" t="str">
            <v>0630</v>
          </cell>
          <cell r="J72" t="str">
            <v>Boundary Review Board</v>
          </cell>
          <cell r="K72" t="str">
            <v>GG</v>
          </cell>
          <cell r="L72">
            <v>336789</v>
          </cell>
          <cell r="M72">
            <v>2000</v>
          </cell>
          <cell r="N72">
            <v>2</v>
          </cell>
        </row>
        <row r="73">
          <cell r="A73" t="str">
            <v>0640</v>
          </cell>
          <cell r="C73">
            <v>84</v>
          </cell>
          <cell r="D73" t="str">
            <v>38</v>
          </cell>
          <cell r="E73" t="str">
            <v>38 Natural Resources &amp; Parks</v>
          </cell>
          <cell r="F73">
            <v>87</v>
          </cell>
          <cell r="G73" t="str">
            <v>1451</v>
          </cell>
          <cell r="H73" t="str">
            <v>Parks Operating Levy</v>
          </cell>
          <cell r="I73" t="str">
            <v>0640</v>
          </cell>
          <cell r="J73" t="str">
            <v>Parks and Recreation</v>
          </cell>
          <cell r="K73" t="str">
            <v>PE</v>
          </cell>
          <cell r="L73">
            <v>29260296</v>
          </cell>
          <cell r="M73">
            <v>26647910</v>
          </cell>
          <cell r="N73">
            <v>173.38</v>
          </cell>
        </row>
        <row r="74">
          <cell r="A74" t="str">
            <v>0641</v>
          </cell>
          <cell r="C74">
            <v>85</v>
          </cell>
          <cell r="D74" t="str">
            <v>38</v>
          </cell>
          <cell r="E74" t="str">
            <v>38 Natural Resources &amp; Parks</v>
          </cell>
          <cell r="F74">
            <v>88</v>
          </cell>
          <cell r="G74" t="str">
            <v>1452</v>
          </cell>
          <cell r="H74" t="str">
            <v>Open Space Trails and Zoo Levy</v>
          </cell>
          <cell r="I74" t="str">
            <v>0641</v>
          </cell>
          <cell r="J74" t="str">
            <v>Expansion Levy</v>
          </cell>
          <cell r="K74" t="str">
            <v>PE</v>
          </cell>
          <cell r="L74">
            <v>19194402</v>
          </cell>
          <cell r="M74">
            <v>19067400</v>
          </cell>
          <cell r="N74">
            <v>0</v>
          </cell>
        </row>
        <row r="75">
          <cell r="A75" t="str">
            <v>0645</v>
          </cell>
          <cell r="C75">
            <v>32</v>
          </cell>
          <cell r="D75" t="str">
            <v>96</v>
          </cell>
          <cell r="E75" t="str">
            <v>96 Administrative Offices</v>
          </cell>
          <cell r="F75">
            <v>35</v>
          </cell>
          <cell r="G75" t="str">
            <v>0010</v>
          </cell>
          <cell r="H75" t="str">
            <v>General</v>
          </cell>
          <cell r="I75" t="str">
            <v>0645</v>
          </cell>
          <cell r="J75" t="str">
            <v>Federal Lobbying</v>
          </cell>
          <cell r="K75" t="str">
            <v>GG</v>
          </cell>
          <cell r="L75">
            <v>368000</v>
          </cell>
          <cell r="M75">
            <v>0</v>
          </cell>
          <cell r="N75">
            <v>0</v>
          </cell>
        </row>
        <row r="76">
          <cell r="A76" t="str">
            <v>0650</v>
          </cell>
          <cell r="C76">
            <v>33</v>
          </cell>
          <cell r="D76" t="str">
            <v>96</v>
          </cell>
          <cell r="E76" t="str">
            <v>96 Administrative Offices</v>
          </cell>
          <cell r="F76">
            <v>36</v>
          </cell>
          <cell r="G76" t="str">
            <v>0010</v>
          </cell>
          <cell r="H76" t="str">
            <v>General</v>
          </cell>
          <cell r="I76" t="str">
            <v>0650</v>
          </cell>
          <cell r="J76" t="str">
            <v>Memberships and Dues</v>
          </cell>
          <cell r="K76" t="str">
            <v>GG</v>
          </cell>
          <cell r="L76">
            <v>161250</v>
          </cell>
          <cell r="M76">
            <v>0</v>
          </cell>
          <cell r="N76">
            <v>0</v>
          </cell>
        </row>
        <row r="77">
          <cell r="A77" t="str">
            <v>0655</v>
          </cell>
          <cell r="C77">
            <v>34</v>
          </cell>
          <cell r="D77" t="str">
            <v>96</v>
          </cell>
          <cell r="E77" t="str">
            <v>96 Administrative Offices</v>
          </cell>
          <cell r="F77">
            <v>37</v>
          </cell>
          <cell r="G77" t="str">
            <v>0010</v>
          </cell>
          <cell r="H77" t="str">
            <v>General</v>
          </cell>
          <cell r="I77" t="str">
            <v>0655</v>
          </cell>
          <cell r="J77" t="str">
            <v>Executive Contingency</v>
          </cell>
          <cell r="K77" t="str">
            <v>Othr</v>
          </cell>
          <cell r="L77">
            <v>100000</v>
          </cell>
          <cell r="M77">
            <v>0</v>
          </cell>
          <cell r="N77">
            <v>0</v>
          </cell>
        </row>
        <row r="78">
          <cell r="A78" t="str">
            <v>0656</v>
          </cell>
          <cell r="C78">
            <v>35</v>
          </cell>
          <cell r="D78" t="str">
            <v>96</v>
          </cell>
          <cell r="E78" t="str">
            <v>96 Administrative Offices</v>
          </cell>
          <cell r="F78">
            <v>38</v>
          </cell>
          <cell r="G78" t="str">
            <v>0010</v>
          </cell>
          <cell r="H78" t="str">
            <v>General</v>
          </cell>
          <cell r="I78" t="str">
            <v>0656</v>
          </cell>
          <cell r="J78" t="str">
            <v>Internal Support</v>
          </cell>
          <cell r="K78" t="str">
            <v>Othr</v>
          </cell>
          <cell r="L78">
            <v>9949401</v>
          </cell>
          <cell r="M78">
            <v>0</v>
          </cell>
          <cell r="N78">
            <v>0</v>
          </cell>
        </row>
        <row r="79">
          <cell r="A79" t="str">
            <v>0666</v>
          </cell>
          <cell r="C79">
            <v>100</v>
          </cell>
          <cell r="D79" t="str">
            <v>40</v>
          </cell>
          <cell r="E79" t="str">
            <v>40 Executive Services</v>
          </cell>
          <cell r="F79">
            <v>103</v>
          </cell>
          <cell r="G79" t="str">
            <v>5420</v>
          </cell>
          <cell r="H79" t="str">
            <v>Safety and Workers Compensation</v>
          </cell>
          <cell r="I79" t="str">
            <v>0666</v>
          </cell>
          <cell r="J79" t="str">
            <v>Safety and Claims Management</v>
          </cell>
          <cell r="K79" t="str">
            <v>GG</v>
          </cell>
          <cell r="L79">
            <v>36944719</v>
          </cell>
          <cell r="M79">
            <v>39034076</v>
          </cell>
          <cell r="N79">
            <v>29</v>
          </cell>
        </row>
        <row r="80">
          <cell r="A80" t="str">
            <v>0670</v>
          </cell>
          <cell r="C80">
            <v>36</v>
          </cell>
          <cell r="D80" t="str">
            <v>67</v>
          </cell>
          <cell r="E80" t="str">
            <v>67 County Assessor</v>
          </cell>
          <cell r="F80">
            <v>39</v>
          </cell>
          <cell r="G80" t="str">
            <v>0010</v>
          </cell>
          <cell r="H80" t="str">
            <v>General</v>
          </cell>
          <cell r="I80" t="str">
            <v>0670</v>
          </cell>
          <cell r="J80" t="str">
            <v>Assessments</v>
          </cell>
          <cell r="K80" t="str">
            <v>GG</v>
          </cell>
          <cell r="L80">
            <v>21243286</v>
          </cell>
          <cell r="M80">
            <v>113512</v>
          </cell>
          <cell r="N80">
            <v>206</v>
          </cell>
        </row>
        <row r="81">
          <cell r="A81" t="str">
            <v>0688</v>
          </cell>
          <cell r="C81">
            <v>55</v>
          </cell>
          <cell r="D81" t="str">
            <v>93</v>
          </cell>
          <cell r="E81" t="str">
            <v>93 Community &amp; Human Services</v>
          </cell>
          <cell r="F81">
            <v>58</v>
          </cell>
          <cell r="G81" t="str">
            <v>1135</v>
          </cell>
          <cell r="H81" t="str">
            <v>Mental Illness and Drug Dependency</v>
          </cell>
          <cell r="I81" t="str">
            <v>0688</v>
          </cell>
          <cell r="J81" t="str">
            <v>Prosecuting Attorney MIDD</v>
          </cell>
          <cell r="K81" t="str">
            <v>LSJ</v>
          </cell>
          <cell r="L81">
            <v>1149646</v>
          </cell>
          <cell r="M81">
            <v>0</v>
          </cell>
          <cell r="N81">
            <v>7.85</v>
          </cell>
        </row>
        <row r="82">
          <cell r="A82" t="str">
            <v>0694</v>
          </cell>
          <cell r="D82" t="str">
            <v>97</v>
          </cell>
          <cell r="E82" t="str">
            <v>97 General Fund Transfers</v>
          </cell>
          <cell r="G82" t="str">
            <v>0010</v>
          </cell>
          <cell r="H82" t="str">
            <v>General</v>
          </cell>
          <cell r="I82" t="str">
            <v>0694</v>
          </cell>
          <cell r="J82" t="str">
            <v>Human Services GF Transfers</v>
          </cell>
          <cell r="K82" t="str">
            <v>HHS</v>
          </cell>
          <cell r="L82">
            <v>0</v>
          </cell>
          <cell r="M82">
            <v>0</v>
          </cell>
          <cell r="N82">
            <v>0</v>
          </cell>
        </row>
        <row r="83">
          <cell r="A83" t="str">
            <v>0695</v>
          </cell>
          <cell r="C83">
            <v>37</v>
          </cell>
          <cell r="D83" t="str">
            <v>97</v>
          </cell>
          <cell r="E83" t="str">
            <v>97 General Fund Transfers</v>
          </cell>
          <cell r="F83">
            <v>40</v>
          </cell>
          <cell r="G83" t="str">
            <v>0010</v>
          </cell>
          <cell r="H83" t="str">
            <v>General</v>
          </cell>
          <cell r="I83" t="str">
            <v>0695</v>
          </cell>
          <cell r="J83" t="str">
            <v>General Government GF Transfers</v>
          </cell>
          <cell r="K83" t="str">
            <v>GG</v>
          </cell>
          <cell r="L83">
            <v>3073373</v>
          </cell>
          <cell r="M83">
            <v>0</v>
          </cell>
          <cell r="N83">
            <v>0</v>
          </cell>
        </row>
        <row r="84">
          <cell r="A84" t="str">
            <v>0696</v>
          </cell>
          <cell r="C84">
            <v>38</v>
          </cell>
          <cell r="D84" t="str">
            <v>97</v>
          </cell>
          <cell r="E84" t="str">
            <v>97 General Fund Transfers</v>
          </cell>
          <cell r="F84">
            <v>41</v>
          </cell>
          <cell r="G84" t="str">
            <v>0010</v>
          </cell>
          <cell r="H84" t="str">
            <v>General</v>
          </cell>
          <cell r="I84" t="str">
            <v>0696</v>
          </cell>
          <cell r="J84" t="str">
            <v>Public Health and Emergency Medical Services GF Transfers</v>
          </cell>
          <cell r="K84" t="str">
            <v>HHS</v>
          </cell>
          <cell r="L84">
            <v>24464977</v>
          </cell>
          <cell r="M84">
            <v>0</v>
          </cell>
          <cell r="N84">
            <v>0</v>
          </cell>
        </row>
        <row r="85">
          <cell r="A85" t="str">
            <v>0697</v>
          </cell>
          <cell r="C85">
            <v>39</v>
          </cell>
          <cell r="D85" t="str">
            <v>97</v>
          </cell>
          <cell r="E85" t="str">
            <v>97 General Fund Transfers</v>
          </cell>
          <cell r="F85">
            <v>42</v>
          </cell>
          <cell r="G85" t="str">
            <v>0010</v>
          </cell>
          <cell r="H85" t="str">
            <v>General</v>
          </cell>
          <cell r="I85" t="str">
            <v>0697</v>
          </cell>
          <cell r="J85" t="str">
            <v>Physical Environment GF Transfers</v>
          </cell>
          <cell r="K85" t="str">
            <v>PE</v>
          </cell>
          <cell r="L85">
            <v>2773339</v>
          </cell>
          <cell r="M85">
            <v>0</v>
          </cell>
          <cell r="N85">
            <v>0</v>
          </cell>
        </row>
        <row r="86">
          <cell r="A86" t="str">
            <v>0699</v>
          </cell>
          <cell r="C86">
            <v>40</v>
          </cell>
          <cell r="D86" t="str">
            <v>97</v>
          </cell>
          <cell r="E86" t="str">
            <v>97 General Fund Transfers</v>
          </cell>
          <cell r="F86">
            <v>43</v>
          </cell>
          <cell r="G86" t="str">
            <v>0010</v>
          </cell>
          <cell r="H86" t="str">
            <v>General</v>
          </cell>
          <cell r="I86" t="str">
            <v>0699</v>
          </cell>
          <cell r="J86" t="str">
            <v>CIP GF Transfers</v>
          </cell>
          <cell r="K86" t="str">
            <v>CIP</v>
          </cell>
          <cell r="L86">
            <v>9754629</v>
          </cell>
          <cell r="M86">
            <v>0</v>
          </cell>
          <cell r="N86">
            <v>0</v>
          </cell>
        </row>
        <row r="87">
          <cell r="A87" t="str">
            <v>0710</v>
          </cell>
          <cell r="B87" t="str">
            <v>Y</v>
          </cell>
          <cell r="C87">
            <v>129</v>
          </cell>
          <cell r="D87" t="str">
            <v>70</v>
          </cell>
          <cell r="E87" t="str">
            <v>70 Transportation</v>
          </cell>
          <cell r="F87">
            <v>129</v>
          </cell>
          <cell r="G87" t="str">
            <v>4290</v>
          </cell>
          <cell r="H87" t="str">
            <v>Airport</v>
          </cell>
          <cell r="I87" t="str">
            <v>0710</v>
          </cell>
          <cell r="J87" t="str">
            <v>Airport</v>
          </cell>
          <cell r="K87" t="str">
            <v>PE</v>
          </cell>
          <cell r="L87">
            <v>28315564</v>
          </cell>
          <cell r="M87">
            <v>35139478</v>
          </cell>
          <cell r="N87">
            <v>46</v>
          </cell>
        </row>
        <row r="88">
          <cell r="A88" t="str">
            <v>0715</v>
          </cell>
          <cell r="C88">
            <v>46</v>
          </cell>
          <cell r="D88" t="str">
            <v>38</v>
          </cell>
          <cell r="E88" t="str">
            <v>38 Natural Resources &amp; Parks</v>
          </cell>
          <cell r="F88">
            <v>49</v>
          </cell>
          <cell r="G88" t="str">
            <v>1040</v>
          </cell>
          <cell r="H88" t="str">
            <v>Solid Waste Post-Closure Landfill Maintenance</v>
          </cell>
          <cell r="I88" t="str">
            <v>0715</v>
          </cell>
          <cell r="J88" t="str">
            <v>Solid Waste Post-Closure Landfill Maintenance</v>
          </cell>
          <cell r="K88" t="str">
            <v>PE</v>
          </cell>
          <cell r="L88">
            <v>2589377</v>
          </cell>
          <cell r="M88">
            <v>107272</v>
          </cell>
          <cell r="N88">
            <v>1</v>
          </cell>
        </row>
        <row r="89">
          <cell r="A89" t="str">
            <v>0716</v>
          </cell>
          <cell r="B89" t="str">
            <v>Y</v>
          </cell>
          <cell r="C89">
            <v>130</v>
          </cell>
          <cell r="D89" t="str">
            <v>38</v>
          </cell>
          <cell r="E89" t="str">
            <v>38 Natural Resources &amp; Parks</v>
          </cell>
          <cell r="F89">
            <v>130</v>
          </cell>
          <cell r="G89" t="str">
            <v>4290</v>
          </cell>
          <cell r="H89" t="str">
            <v>Airport</v>
          </cell>
          <cell r="I89" t="str">
            <v>0716</v>
          </cell>
          <cell r="J89" t="str">
            <v>Airport Construction Transfer</v>
          </cell>
          <cell r="K89" t="str">
            <v>PE</v>
          </cell>
          <cell r="L89">
            <v>8500000</v>
          </cell>
          <cell r="M89">
            <v>0</v>
          </cell>
          <cell r="N89">
            <v>0</v>
          </cell>
        </row>
        <row r="90">
          <cell r="A90" t="str">
            <v>0720</v>
          </cell>
          <cell r="C90">
            <v>96</v>
          </cell>
          <cell r="D90" t="str">
            <v>38</v>
          </cell>
          <cell r="E90" t="str">
            <v>38 Natural Resources &amp; Parks</v>
          </cell>
          <cell r="F90">
            <v>99</v>
          </cell>
          <cell r="G90" t="str">
            <v>4040</v>
          </cell>
          <cell r="H90" t="str">
            <v>Solid Waste</v>
          </cell>
          <cell r="I90" t="str">
            <v>0720</v>
          </cell>
          <cell r="J90" t="str">
            <v>Solid Waste </v>
          </cell>
          <cell r="K90" t="str">
            <v>PE</v>
          </cell>
          <cell r="L90">
            <v>90874604</v>
          </cell>
          <cell r="M90">
            <v>83561177</v>
          </cell>
          <cell r="N90">
            <v>388.57</v>
          </cell>
        </row>
        <row r="91">
          <cell r="A91" t="str">
            <v>0726</v>
          </cell>
          <cell r="B91" t="str">
            <v>Y</v>
          </cell>
          <cell r="C91">
            <v>125</v>
          </cell>
          <cell r="D91" t="str">
            <v>70</v>
          </cell>
          <cell r="E91" t="str">
            <v>70 Transportation</v>
          </cell>
          <cell r="F91">
            <v>125</v>
          </cell>
          <cell r="G91" t="str">
            <v>1030</v>
          </cell>
          <cell r="H91" t="str">
            <v>Road</v>
          </cell>
          <cell r="I91" t="str">
            <v>0726</v>
          </cell>
          <cell r="J91" t="str">
            <v>Stormwater Decant Program</v>
          </cell>
          <cell r="K91" t="str">
            <v>PE</v>
          </cell>
          <cell r="L91">
            <v>1236737</v>
          </cell>
          <cell r="M91">
            <v>1530996</v>
          </cell>
          <cell r="N91">
            <v>0</v>
          </cell>
        </row>
        <row r="92">
          <cell r="A92" t="str">
            <v>0730</v>
          </cell>
          <cell r="B92" t="str">
            <v>Y</v>
          </cell>
          <cell r="C92">
            <v>126</v>
          </cell>
          <cell r="D92" t="str">
            <v>70</v>
          </cell>
          <cell r="E92" t="str">
            <v>70 Transportation</v>
          </cell>
          <cell r="F92">
            <v>126</v>
          </cell>
          <cell r="G92" t="str">
            <v>1030</v>
          </cell>
          <cell r="H92" t="str">
            <v>Road</v>
          </cell>
          <cell r="I92" t="str">
            <v>0730</v>
          </cell>
          <cell r="J92" t="str">
            <v>Roads</v>
          </cell>
          <cell r="K92" t="str">
            <v>PE</v>
          </cell>
          <cell r="L92">
            <v>179386288</v>
          </cell>
          <cell r="M92">
            <v>253723513</v>
          </cell>
          <cell r="N92">
            <v>588.55</v>
          </cell>
        </row>
        <row r="93">
          <cell r="A93" t="str">
            <v>0734</v>
          </cell>
          <cell r="B93" t="str">
            <v>Y</v>
          </cell>
          <cell r="C93">
            <v>127</v>
          </cell>
          <cell r="D93" t="str">
            <v>70</v>
          </cell>
          <cell r="E93" t="str">
            <v>70 Transportation</v>
          </cell>
          <cell r="F93">
            <v>127</v>
          </cell>
          <cell r="G93" t="str">
            <v>1030</v>
          </cell>
          <cell r="H93" t="str">
            <v>Road</v>
          </cell>
          <cell r="I93" t="str">
            <v>0734</v>
          </cell>
          <cell r="J93" t="str">
            <v>Roads Construction Transfer</v>
          </cell>
          <cell r="K93" t="str">
            <v>PE</v>
          </cell>
          <cell r="L93">
            <v>72397784</v>
          </cell>
          <cell r="M93">
            <v>0</v>
          </cell>
          <cell r="N93">
            <v>0</v>
          </cell>
        </row>
        <row r="94">
          <cell r="A94" t="str">
            <v>0740</v>
          </cell>
          <cell r="C94">
            <v>47</v>
          </cell>
          <cell r="D94" t="str">
            <v>38</v>
          </cell>
          <cell r="E94" t="str">
            <v>38 Natural Resources &amp; Parks</v>
          </cell>
          <cell r="F94">
            <v>50</v>
          </cell>
          <cell r="G94" t="str">
            <v>1050</v>
          </cell>
          <cell r="H94" t="str">
            <v>River Improvement</v>
          </cell>
          <cell r="I94" t="str">
            <v>0740</v>
          </cell>
          <cell r="J94" t="str">
            <v>River Improvement</v>
          </cell>
          <cell r="K94" t="str">
            <v>PE</v>
          </cell>
          <cell r="L94">
            <v>64000</v>
          </cell>
          <cell r="M94">
            <v>10000</v>
          </cell>
          <cell r="N94">
            <v>0</v>
          </cell>
        </row>
        <row r="95">
          <cell r="A95" t="str">
            <v>0741</v>
          </cell>
          <cell r="C95">
            <v>68</v>
          </cell>
          <cell r="D95" t="str">
            <v>38</v>
          </cell>
          <cell r="E95" t="str">
            <v>38 Natural Resources &amp; Parks</v>
          </cell>
          <cell r="F95">
            <v>71</v>
          </cell>
          <cell r="G95" t="str">
            <v>1210</v>
          </cell>
          <cell r="H95" t="str">
            <v>Water and Land Resources Shared Services</v>
          </cell>
          <cell r="I95" t="str">
            <v>0741</v>
          </cell>
          <cell r="J95" t="str">
            <v>Water and Land Resources Shared Services</v>
          </cell>
          <cell r="K95" t="str">
            <v>PE</v>
          </cell>
          <cell r="L95">
            <v>28589998</v>
          </cell>
          <cell r="M95">
            <v>28338673</v>
          </cell>
          <cell r="N95">
            <v>183.24</v>
          </cell>
        </row>
        <row r="96">
          <cell r="A96" t="str">
            <v>0750</v>
          </cell>
          <cell r="B96" t="str">
            <v>Y</v>
          </cell>
          <cell r="C96">
            <v>135</v>
          </cell>
          <cell r="D96" t="str">
            <v>70</v>
          </cell>
          <cell r="E96" t="str">
            <v>70 Transportation</v>
          </cell>
          <cell r="F96">
            <v>135</v>
          </cell>
          <cell r="G96" t="str">
            <v>5570</v>
          </cell>
          <cell r="H96" t="str">
            <v>Equipment Rental and Revolving</v>
          </cell>
          <cell r="I96" t="str">
            <v>0750</v>
          </cell>
          <cell r="J96" t="str">
            <v>Equipment Rental and Revolving</v>
          </cell>
          <cell r="K96" t="str">
            <v>PE</v>
          </cell>
          <cell r="L96">
            <v>27224886</v>
          </cell>
          <cell r="M96">
            <v>24103179</v>
          </cell>
          <cell r="N96">
            <v>56</v>
          </cell>
        </row>
        <row r="97">
          <cell r="A97" t="str">
            <v>0760</v>
          </cell>
          <cell r="C97">
            <v>90</v>
          </cell>
          <cell r="D97" t="str">
            <v>38</v>
          </cell>
          <cell r="E97" t="str">
            <v>38 Natural Resources &amp; Parks</v>
          </cell>
          <cell r="F97">
            <v>93</v>
          </cell>
          <cell r="G97" t="str">
            <v>1820</v>
          </cell>
          <cell r="H97" t="str">
            <v>Inter-County River Improvement</v>
          </cell>
          <cell r="I97" t="str">
            <v>0760</v>
          </cell>
          <cell r="J97" t="str">
            <v>Inter-County River Improvement</v>
          </cell>
          <cell r="K97" t="str">
            <v>PE</v>
          </cell>
          <cell r="L97">
            <v>50000</v>
          </cell>
          <cell r="M97">
            <v>50000</v>
          </cell>
          <cell r="N97">
            <v>0</v>
          </cell>
        </row>
        <row r="98">
          <cell r="A98" t="str">
            <v>0780</v>
          </cell>
          <cell r="B98" t="str">
            <v>Y</v>
          </cell>
          <cell r="C98">
            <v>136</v>
          </cell>
          <cell r="D98" t="str">
            <v>70</v>
          </cell>
          <cell r="E98" t="str">
            <v>70 Transportation</v>
          </cell>
          <cell r="F98">
            <v>136</v>
          </cell>
          <cell r="G98" t="str">
            <v>5580</v>
          </cell>
          <cell r="H98" t="str">
            <v>Motor Pool Equipment Rental</v>
          </cell>
          <cell r="I98" t="str">
            <v>0780</v>
          </cell>
          <cell r="J98" t="str">
            <v>Motor Pool Equipment Rental and Revolving</v>
          </cell>
          <cell r="K98" t="str">
            <v>PE</v>
          </cell>
          <cell r="L98">
            <v>25298387</v>
          </cell>
          <cell r="M98">
            <v>24969359</v>
          </cell>
          <cell r="N98">
            <v>19</v>
          </cell>
        </row>
        <row r="99">
          <cell r="A99" t="str">
            <v>0783</v>
          </cell>
          <cell r="C99">
            <v>56</v>
          </cell>
          <cell r="D99" t="str">
            <v>93</v>
          </cell>
          <cell r="E99" t="str">
            <v>93 Community &amp; Human Services</v>
          </cell>
          <cell r="F99">
            <v>59</v>
          </cell>
          <cell r="G99" t="str">
            <v>1135</v>
          </cell>
          <cell r="H99" t="str">
            <v>Mental Illness and Drug Dependency</v>
          </cell>
          <cell r="I99" t="str">
            <v>0783</v>
          </cell>
          <cell r="J99" t="str">
            <v>Superior Court MIDD</v>
          </cell>
          <cell r="K99" t="str">
            <v>LSJ</v>
          </cell>
          <cell r="L99">
            <v>1299325</v>
          </cell>
          <cell r="M99">
            <v>0</v>
          </cell>
          <cell r="N99">
            <v>12.5</v>
          </cell>
        </row>
        <row r="100">
          <cell r="A100" t="str">
            <v>0800</v>
          </cell>
          <cell r="C100">
            <v>88</v>
          </cell>
          <cell r="D100" t="str">
            <v>80</v>
          </cell>
          <cell r="E100" t="str">
            <v>80 Public Health</v>
          </cell>
          <cell r="F100">
            <v>91</v>
          </cell>
          <cell r="G100" t="str">
            <v>1800</v>
          </cell>
          <cell r="H100" t="str">
            <v>Public Health</v>
          </cell>
          <cell r="I100" t="str">
            <v>0800</v>
          </cell>
          <cell r="J100" t="str">
            <v>Public Health</v>
          </cell>
          <cell r="K100" t="str">
            <v>HHS</v>
          </cell>
          <cell r="L100">
            <v>208544702</v>
          </cell>
          <cell r="M100">
            <v>208544702</v>
          </cell>
          <cell r="N100">
            <v>1187.46</v>
          </cell>
        </row>
        <row r="101">
          <cell r="A101" t="str">
            <v>0810</v>
          </cell>
          <cell r="C101">
            <v>89</v>
          </cell>
          <cell r="D101" t="str">
            <v>80</v>
          </cell>
          <cell r="E101" t="str">
            <v>80 Public Health</v>
          </cell>
          <cell r="F101">
            <v>92</v>
          </cell>
          <cell r="G101" t="str">
            <v>1800</v>
          </cell>
          <cell r="H101" t="str">
            <v>Public Health</v>
          </cell>
          <cell r="I101" t="str">
            <v>0810</v>
          </cell>
          <cell r="J101" t="str">
            <v>Medical Examiner</v>
          </cell>
          <cell r="K101" t="str">
            <v>HHS</v>
          </cell>
          <cell r="L101">
            <v>4692125</v>
          </cell>
          <cell r="M101">
            <v>4692125</v>
          </cell>
          <cell r="N101">
            <v>25.46</v>
          </cell>
        </row>
        <row r="102">
          <cell r="A102" t="str">
            <v>0820</v>
          </cell>
          <cell r="C102">
            <v>41</v>
          </cell>
          <cell r="D102" t="str">
            <v>80</v>
          </cell>
          <cell r="E102" t="str">
            <v>80 Public Health</v>
          </cell>
          <cell r="F102">
            <v>44</v>
          </cell>
          <cell r="G102" t="str">
            <v>0010</v>
          </cell>
          <cell r="H102" t="str">
            <v>General</v>
          </cell>
          <cell r="I102" t="str">
            <v>0820</v>
          </cell>
          <cell r="J102" t="str">
            <v>Jail Health Services</v>
          </cell>
          <cell r="K102" t="str">
            <v>LSJ</v>
          </cell>
          <cell r="L102">
            <v>24623674</v>
          </cell>
          <cell r="M102">
            <v>557440</v>
          </cell>
          <cell r="N102">
            <v>139.47</v>
          </cell>
        </row>
        <row r="103">
          <cell r="A103" t="str">
            <v>0830</v>
          </cell>
          <cell r="C103">
            <v>67</v>
          </cell>
          <cell r="D103" t="str">
            <v>80</v>
          </cell>
          <cell r="E103" t="str">
            <v>80 Public Health</v>
          </cell>
          <cell r="F103">
            <v>70</v>
          </cell>
          <cell r="G103" t="str">
            <v>1190</v>
          </cell>
          <cell r="H103" t="str">
            <v>Emergency Medical Services</v>
          </cell>
          <cell r="I103" t="str">
            <v>0830</v>
          </cell>
          <cell r="J103" t="str">
            <v>Emergency Medical Services</v>
          </cell>
          <cell r="K103" t="str">
            <v>HHS</v>
          </cell>
          <cell r="L103">
            <v>68802602</v>
          </cell>
          <cell r="M103">
            <v>61165772</v>
          </cell>
          <cell r="N103">
            <v>119.37</v>
          </cell>
        </row>
        <row r="104">
          <cell r="A104" t="str">
            <v>0845</v>
          </cell>
          <cell r="C104">
            <v>69</v>
          </cell>
          <cell r="D104" t="str">
            <v>38</v>
          </cell>
          <cell r="E104" t="str">
            <v>38 Natural Resources &amp; Parks</v>
          </cell>
          <cell r="F104">
            <v>72</v>
          </cell>
          <cell r="G104" t="str">
            <v>1211</v>
          </cell>
          <cell r="H104" t="str">
            <v>Surface Water Management Local Drainage Services</v>
          </cell>
          <cell r="I104" t="str">
            <v>0845</v>
          </cell>
          <cell r="J104" t="str">
            <v>Surface Water Management Local Drainage Services</v>
          </cell>
          <cell r="K104" t="str">
            <v>PE</v>
          </cell>
          <cell r="L104">
            <v>25955655</v>
          </cell>
          <cell r="M104">
            <v>26839678</v>
          </cell>
          <cell r="N104">
            <v>104.8</v>
          </cell>
        </row>
        <row r="105">
          <cell r="A105" t="str">
            <v>0860</v>
          </cell>
          <cell r="C105">
            <v>73</v>
          </cell>
          <cell r="D105" t="str">
            <v>80</v>
          </cell>
          <cell r="E105" t="str">
            <v>80 Public Health</v>
          </cell>
          <cell r="F105">
            <v>76</v>
          </cell>
          <cell r="G105" t="str">
            <v>1280</v>
          </cell>
          <cell r="H105" t="str">
            <v>Local Hazardous Waste</v>
          </cell>
          <cell r="I105" t="str">
            <v>0860</v>
          </cell>
          <cell r="J105" t="str">
            <v>Local Hazardous Waste</v>
          </cell>
          <cell r="K105" t="str">
            <v>HHS</v>
          </cell>
          <cell r="L105">
            <v>14908204</v>
          </cell>
          <cell r="M105">
            <v>12212276</v>
          </cell>
          <cell r="N105">
            <v>0</v>
          </cell>
        </row>
        <row r="106">
          <cell r="A106" t="str">
            <v>0883</v>
          </cell>
          <cell r="C106">
            <v>57</v>
          </cell>
          <cell r="D106" t="str">
            <v>93</v>
          </cell>
          <cell r="E106" t="str">
            <v>93 Community &amp; Human Services</v>
          </cell>
          <cell r="F106">
            <v>60</v>
          </cell>
          <cell r="G106" t="str">
            <v>1135</v>
          </cell>
          <cell r="H106" t="str">
            <v>Mental Illness and Drug Dependency</v>
          </cell>
          <cell r="I106" t="str">
            <v>0883</v>
          </cell>
          <cell r="J106" t="str">
            <v>Sheriff MIDD</v>
          </cell>
          <cell r="K106" t="str">
            <v>LSJ</v>
          </cell>
          <cell r="L106">
            <v>164475</v>
          </cell>
          <cell r="M106">
            <v>0</v>
          </cell>
          <cell r="N106">
            <v>1</v>
          </cell>
        </row>
        <row r="107">
          <cell r="A107" t="str">
            <v>0887</v>
          </cell>
          <cell r="C107">
            <v>80</v>
          </cell>
          <cell r="D107" t="str">
            <v>93</v>
          </cell>
          <cell r="E107" t="str">
            <v>93 Community &amp; Human Services</v>
          </cell>
          <cell r="F107">
            <v>83</v>
          </cell>
          <cell r="G107" t="str">
            <v>1421</v>
          </cell>
          <cell r="H107" t="str">
            <v>Children and Family Services</v>
          </cell>
          <cell r="I107" t="str">
            <v>0887</v>
          </cell>
          <cell r="J107" t="str">
            <v>Children and Family Services Transfers to Community and Human Services</v>
          </cell>
          <cell r="K107" t="str">
            <v>HHS</v>
          </cell>
          <cell r="L107">
            <v>1426071</v>
          </cell>
          <cell r="M107">
            <v>0</v>
          </cell>
          <cell r="N107">
            <v>0</v>
          </cell>
        </row>
        <row r="108">
          <cell r="A108" t="str">
            <v>0888</v>
          </cell>
          <cell r="C108">
            <v>81</v>
          </cell>
          <cell r="D108" t="str">
            <v>93</v>
          </cell>
          <cell r="E108" t="str">
            <v>93 Community &amp; Human Services</v>
          </cell>
          <cell r="F108">
            <v>84</v>
          </cell>
          <cell r="G108" t="str">
            <v>1421</v>
          </cell>
          <cell r="H108" t="str">
            <v>Children and Family Services</v>
          </cell>
          <cell r="I108" t="str">
            <v>0888</v>
          </cell>
          <cell r="J108" t="str">
            <v>Children and Family Services Community Services - Operating</v>
          </cell>
          <cell r="K108" t="str">
            <v>HHS</v>
          </cell>
          <cell r="L108">
            <v>5105588</v>
          </cell>
          <cell r="M108">
            <v>1521686</v>
          </cell>
          <cell r="N108">
            <v>16.5</v>
          </cell>
        </row>
        <row r="109">
          <cell r="A109" t="str">
            <v>0904</v>
          </cell>
          <cell r="C109">
            <v>79</v>
          </cell>
          <cell r="D109" t="str">
            <v>96</v>
          </cell>
          <cell r="E109" t="str">
            <v>96 Administrative Offices</v>
          </cell>
          <cell r="F109">
            <v>82</v>
          </cell>
          <cell r="G109" t="str">
            <v>1396</v>
          </cell>
          <cell r="H109" t="str">
            <v>Risk Abatement/2006 Fund</v>
          </cell>
          <cell r="I109" t="str">
            <v>0904</v>
          </cell>
          <cell r="J109" t="str">
            <v>OMB/2006 Fund</v>
          </cell>
          <cell r="K109" t="str">
            <v>GG</v>
          </cell>
          <cell r="L109">
            <v>50000</v>
          </cell>
          <cell r="M109">
            <v>0</v>
          </cell>
          <cell r="N109">
            <v>0</v>
          </cell>
        </row>
        <row r="110">
          <cell r="A110" t="str">
            <v>0910</v>
          </cell>
          <cell r="C110">
            <v>42</v>
          </cell>
          <cell r="D110" t="str">
            <v>90</v>
          </cell>
          <cell r="E110" t="str">
            <v>90 Adult and Juvenile Detention</v>
          </cell>
          <cell r="F110">
            <v>45</v>
          </cell>
          <cell r="G110" t="str">
            <v>0010</v>
          </cell>
          <cell r="H110" t="str">
            <v>General</v>
          </cell>
          <cell r="I110" t="str">
            <v>0910</v>
          </cell>
          <cell r="J110" t="str">
            <v>Adult and Juvenile Detention</v>
          </cell>
          <cell r="K110" t="str">
            <v>LSJ</v>
          </cell>
          <cell r="L110">
            <v>124619031</v>
          </cell>
          <cell r="M110">
            <v>35486016</v>
          </cell>
          <cell r="N110">
            <v>935.5</v>
          </cell>
        </row>
        <row r="111">
          <cell r="A111" t="str">
            <v>0914</v>
          </cell>
          <cell r="C111">
            <v>44</v>
          </cell>
          <cell r="D111" t="str">
            <v>90</v>
          </cell>
          <cell r="E111" t="str">
            <v>90 Adult and Juvenile Detention</v>
          </cell>
          <cell r="F111">
            <v>47</v>
          </cell>
          <cell r="G111" t="str">
            <v>0016</v>
          </cell>
          <cell r="H111" t="str">
            <v>Inmate Welfare</v>
          </cell>
          <cell r="I111" t="str">
            <v>0914</v>
          </cell>
          <cell r="J111" t="str">
            <v>Inmate Welfare - Adult</v>
          </cell>
          <cell r="K111" t="str">
            <v>LSJ</v>
          </cell>
          <cell r="L111">
            <v>1132412</v>
          </cell>
          <cell r="M111">
            <v>900000</v>
          </cell>
          <cell r="N111">
            <v>0</v>
          </cell>
        </row>
        <row r="112">
          <cell r="A112" t="str">
            <v>0915</v>
          </cell>
          <cell r="C112">
            <v>45</v>
          </cell>
          <cell r="D112" t="str">
            <v>90</v>
          </cell>
          <cell r="E112" t="str">
            <v>90 Adult and Juvenile Detention</v>
          </cell>
          <cell r="F112">
            <v>48</v>
          </cell>
          <cell r="G112" t="str">
            <v>0016</v>
          </cell>
          <cell r="H112" t="str">
            <v>Inmate Welfare</v>
          </cell>
          <cell r="I112" t="str">
            <v>0915</v>
          </cell>
          <cell r="J112" t="str">
            <v>Inmate Welfare - Juvenile</v>
          </cell>
          <cell r="K112" t="str">
            <v>LSJ</v>
          </cell>
          <cell r="L112">
            <v>5000</v>
          </cell>
          <cell r="M112">
            <v>0</v>
          </cell>
          <cell r="N112">
            <v>0</v>
          </cell>
        </row>
        <row r="113">
          <cell r="A113" t="str">
            <v>0920</v>
          </cell>
          <cell r="C113">
            <v>49</v>
          </cell>
          <cell r="D113" t="str">
            <v>93</v>
          </cell>
          <cell r="E113" t="str">
            <v>93 Community &amp; Human Services</v>
          </cell>
          <cell r="F113">
            <v>52</v>
          </cell>
          <cell r="G113" t="str">
            <v>1070</v>
          </cell>
          <cell r="H113" t="str">
            <v>Developmental Disabilities</v>
          </cell>
          <cell r="I113" t="str">
            <v>0920</v>
          </cell>
          <cell r="J113" t="str">
            <v>Developmental Disabilities</v>
          </cell>
          <cell r="K113" t="str">
            <v>HHS</v>
          </cell>
          <cell r="L113">
            <v>28379501</v>
          </cell>
          <cell r="M113">
            <v>27881240</v>
          </cell>
          <cell r="N113">
            <v>16</v>
          </cell>
        </row>
        <row r="114">
          <cell r="A114" t="str">
            <v>0924</v>
          </cell>
          <cell r="C114">
            <v>53</v>
          </cell>
          <cell r="D114" t="str">
            <v>93</v>
          </cell>
          <cell r="E114" t="str">
            <v>93 Community &amp; Human Services</v>
          </cell>
          <cell r="F114">
            <v>56</v>
          </cell>
          <cell r="G114" t="str">
            <v>1120</v>
          </cell>
          <cell r="H114" t="str">
            <v>Mental Health</v>
          </cell>
          <cell r="I114" t="str">
            <v>0924</v>
          </cell>
          <cell r="J114" t="str">
            <v>MHCADS - Mental Health</v>
          </cell>
          <cell r="K114" t="str">
            <v>HHS</v>
          </cell>
          <cell r="L114">
            <v>174417973</v>
          </cell>
          <cell r="M114">
            <v>177480816</v>
          </cell>
          <cell r="N114">
            <v>73.5</v>
          </cell>
        </row>
        <row r="115">
          <cell r="A115" t="str">
            <v>0935</v>
          </cell>
          <cell r="C115">
            <v>50</v>
          </cell>
          <cell r="D115" t="str">
            <v>93</v>
          </cell>
          <cell r="E115" t="str">
            <v>93 Community &amp; Human Services</v>
          </cell>
          <cell r="F115">
            <v>53</v>
          </cell>
          <cell r="G115" t="str">
            <v>1070</v>
          </cell>
          <cell r="H115" t="str">
            <v>Developmental Disabilities</v>
          </cell>
          <cell r="I115" t="str">
            <v>0935</v>
          </cell>
          <cell r="J115" t="str">
            <v>Community and Human Services Administration</v>
          </cell>
          <cell r="K115" t="str">
            <v>HHS</v>
          </cell>
          <cell r="L115">
            <v>6461293</v>
          </cell>
          <cell r="M115">
            <v>6179866</v>
          </cell>
          <cell r="N115">
            <v>36</v>
          </cell>
        </row>
        <row r="116">
          <cell r="A116" t="str">
            <v>0936</v>
          </cell>
          <cell r="C116">
            <v>93</v>
          </cell>
          <cell r="D116" t="str">
            <v>93</v>
          </cell>
          <cell r="E116" t="str">
            <v>93 Community &amp; Human Services</v>
          </cell>
          <cell r="F116">
            <v>96</v>
          </cell>
          <cell r="G116" t="str">
            <v>2240</v>
          </cell>
          <cell r="H116" t="str">
            <v>Work Training</v>
          </cell>
          <cell r="I116" t="str">
            <v>0936</v>
          </cell>
          <cell r="J116" t="str">
            <v>Work Training Program</v>
          </cell>
          <cell r="K116" t="str">
            <v>HHS</v>
          </cell>
          <cell r="L116">
            <v>10361128</v>
          </cell>
          <cell r="M116">
            <v>10044941</v>
          </cell>
          <cell r="N116">
            <v>60.28</v>
          </cell>
        </row>
        <row r="117">
          <cell r="A117" t="str">
            <v>0950</v>
          </cell>
          <cell r="C117">
            <v>43</v>
          </cell>
          <cell r="D117" t="str">
            <v>93</v>
          </cell>
          <cell r="E117" t="str">
            <v>93 Community &amp; Human Services</v>
          </cell>
          <cell r="F117">
            <v>46</v>
          </cell>
          <cell r="G117" t="str">
            <v>0010</v>
          </cell>
          <cell r="H117" t="str">
            <v>General</v>
          </cell>
          <cell r="I117" t="str">
            <v>0950</v>
          </cell>
          <cell r="J117" t="str">
            <v>Office of the Public Defender</v>
          </cell>
          <cell r="K117" t="str">
            <v>LSJ</v>
          </cell>
          <cell r="L117">
            <v>36598164</v>
          </cell>
          <cell r="M117">
            <v>2619354</v>
          </cell>
          <cell r="N117">
            <v>16.75</v>
          </cell>
        </row>
        <row r="118">
          <cell r="A118" t="str">
            <v>0960</v>
          </cell>
          <cell r="C118">
            <v>72</v>
          </cell>
          <cell r="D118" t="str">
            <v>93</v>
          </cell>
          <cell r="E118" t="str">
            <v>93 Community &amp; Human Services</v>
          </cell>
          <cell r="F118">
            <v>75</v>
          </cell>
          <cell r="G118" t="str">
            <v>1260</v>
          </cell>
          <cell r="H118" t="str">
            <v>Alcoholism and Substance Abuse Services</v>
          </cell>
          <cell r="I118" t="str">
            <v>0960</v>
          </cell>
          <cell r="J118" t="str">
            <v>MHCADS - Alcoholism and Substance Abuse</v>
          </cell>
          <cell r="K118" t="str">
            <v>HHS</v>
          </cell>
          <cell r="L118">
            <v>30731877</v>
          </cell>
          <cell r="M118">
            <v>30585856</v>
          </cell>
          <cell r="N118">
            <v>36.9</v>
          </cell>
        </row>
        <row r="119">
          <cell r="A119" t="str">
            <v>0983</v>
          </cell>
          <cell r="C119">
            <v>58</v>
          </cell>
          <cell r="D119" t="str">
            <v>93</v>
          </cell>
          <cell r="E119" t="str">
            <v>93 Community &amp; Human Services</v>
          </cell>
          <cell r="F119">
            <v>61</v>
          </cell>
          <cell r="G119" t="str">
            <v>1135</v>
          </cell>
          <cell r="H119" t="str">
            <v>Mental Illness and Drug Dependency</v>
          </cell>
          <cell r="I119" t="str">
            <v>0983</v>
          </cell>
          <cell r="J119" t="str">
            <v>Office of Public Defender MIDD</v>
          </cell>
          <cell r="K119" t="str">
            <v>LSJ</v>
          </cell>
          <cell r="L119">
            <v>1797396</v>
          </cell>
          <cell r="M119">
            <v>0</v>
          </cell>
          <cell r="N119">
            <v>0</v>
          </cell>
        </row>
        <row r="120">
          <cell r="A120" t="str">
            <v>0984</v>
          </cell>
          <cell r="C120">
            <v>59</v>
          </cell>
          <cell r="D120" t="str">
            <v>93</v>
          </cell>
          <cell r="E120" t="str">
            <v>93 Community &amp; Human Services</v>
          </cell>
          <cell r="F120">
            <v>62</v>
          </cell>
          <cell r="G120" t="str">
            <v>1135</v>
          </cell>
          <cell r="H120" t="str">
            <v>Mental Illness and Drug Dependency</v>
          </cell>
          <cell r="I120" t="str">
            <v>0984</v>
          </cell>
          <cell r="J120" t="str">
            <v>District Court MIDD</v>
          </cell>
          <cell r="K120" t="str">
            <v>LSJ</v>
          </cell>
          <cell r="L120">
            <v>964832</v>
          </cell>
          <cell r="M120">
            <v>0</v>
          </cell>
          <cell r="N120">
            <v>7.5</v>
          </cell>
        </row>
        <row r="121">
          <cell r="A121" t="str">
            <v>0985</v>
          </cell>
          <cell r="C121">
            <v>60</v>
          </cell>
          <cell r="D121" t="str">
            <v>93</v>
          </cell>
          <cell r="E121" t="str">
            <v>93 Community &amp; Human Services</v>
          </cell>
          <cell r="F121">
            <v>63</v>
          </cell>
          <cell r="G121" t="str">
            <v>1135</v>
          </cell>
          <cell r="H121" t="str">
            <v>Mental Illness and Drug Dependency</v>
          </cell>
          <cell r="I121" t="str">
            <v>0985</v>
          </cell>
          <cell r="J121" t="str">
            <v>Adult and Juvenile Detention MIDD</v>
          </cell>
          <cell r="K121" t="str">
            <v>LSJ</v>
          </cell>
          <cell r="L121">
            <v>406000</v>
          </cell>
          <cell r="M121">
            <v>0</v>
          </cell>
          <cell r="N121">
            <v>0</v>
          </cell>
        </row>
        <row r="122">
          <cell r="A122" t="str">
            <v>0986</v>
          </cell>
          <cell r="C122">
            <v>61</v>
          </cell>
          <cell r="D122" t="str">
            <v>93</v>
          </cell>
          <cell r="E122" t="str">
            <v>93 Community &amp; Human Services</v>
          </cell>
          <cell r="F122">
            <v>64</v>
          </cell>
          <cell r="G122" t="str">
            <v>1135</v>
          </cell>
          <cell r="H122" t="str">
            <v>Mental Illness and Drug Dependency</v>
          </cell>
          <cell r="I122" t="str">
            <v>0986</v>
          </cell>
          <cell r="J122" t="str">
            <v>Jail Health Services MIDD</v>
          </cell>
          <cell r="K122" t="str">
            <v>LSJ</v>
          </cell>
          <cell r="L122">
            <v>3250372</v>
          </cell>
          <cell r="M122">
            <v>0</v>
          </cell>
          <cell r="N122">
            <v>18.85</v>
          </cell>
        </row>
        <row r="123">
          <cell r="A123" t="str">
            <v>0987</v>
          </cell>
          <cell r="C123">
            <v>62</v>
          </cell>
          <cell r="D123" t="str">
            <v>93</v>
          </cell>
          <cell r="E123" t="str">
            <v>93 Community &amp; Human Services</v>
          </cell>
          <cell r="F123">
            <v>65</v>
          </cell>
          <cell r="G123" t="str">
            <v>1135</v>
          </cell>
          <cell r="H123" t="str">
            <v>Mental Illness and Drug Dependency</v>
          </cell>
          <cell r="I123" t="str">
            <v>0987</v>
          </cell>
          <cell r="J123" t="str">
            <v>Mental Health and Substance Abuse MIDD</v>
          </cell>
          <cell r="K123" t="str">
            <v>HHS</v>
          </cell>
          <cell r="L123">
            <v>4979122</v>
          </cell>
          <cell r="M123">
            <v>0</v>
          </cell>
          <cell r="N123">
            <v>2.75</v>
          </cell>
        </row>
        <row r="124">
          <cell r="A124" t="str">
            <v>0990</v>
          </cell>
          <cell r="C124">
            <v>63</v>
          </cell>
          <cell r="D124" t="str">
            <v>93</v>
          </cell>
          <cell r="E124" t="str">
            <v>93 Community &amp; Human Services</v>
          </cell>
          <cell r="F124">
            <v>66</v>
          </cell>
          <cell r="G124" t="str">
            <v>1135</v>
          </cell>
          <cell r="H124" t="str">
            <v>Mental Illness and Drug Dependency</v>
          </cell>
          <cell r="I124" t="str">
            <v>0990</v>
          </cell>
          <cell r="J124" t="str">
            <v>Mental Illness and Drug Dependency Fund</v>
          </cell>
          <cell r="K124" t="str">
            <v>HHS</v>
          </cell>
          <cell r="L124">
            <v>40809577</v>
          </cell>
          <cell r="M124">
            <v>42345122</v>
          </cell>
          <cell r="N124">
            <v>13.75</v>
          </cell>
        </row>
        <row r="125">
          <cell r="A125" t="str">
            <v>1460M</v>
          </cell>
          <cell r="B125" t="str">
            <v>Y</v>
          </cell>
          <cell r="C125">
            <v>128</v>
          </cell>
          <cell r="D125" t="str">
            <v>70</v>
          </cell>
          <cell r="E125" t="str">
            <v>70 Transportation</v>
          </cell>
          <cell r="F125">
            <v>128</v>
          </cell>
          <cell r="G125" t="str">
            <v>1590</v>
          </cell>
          <cell r="H125" t="str">
            <v>King County Marine Operations</v>
          </cell>
          <cell r="I125" t="str">
            <v>1460M</v>
          </cell>
          <cell r="J125" t="str">
            <v>Marine Division</v>
          </cell>
          <cell r="K125" t="str">
            <v>PE</v>
          </cell>
          <cell r="L125">
            <v>18427469</v>
          </cell>
          <cell r="M125">
            <v>18427469</v>
          </cell>
          <cell r="N125">
            <v>19</v>
          </cell>
        </row>
        <row r="126">
          <cell r="A126" t="str">
            <v>1550M</v>
          </cell>
          <cell r="C126">
            <v>103</v>
          </cell>
          <cell r="D126" t="str">
            <v>14</v>
          </cell>
          <cell r="E126" t="str">
            <v>14 OIRM</v>
          </cell>
          <cell r="F126">
            <v>106</v>
          </cell>
          <cell r="G126" t="str">
            <v>5471</v>
          </cell>
          <cell r="H126" t="str">
            <v>Information Resource Management</v>
          </cell>
          <cell r="I126" t="str">
            <v>1550M</v>
          </cell>
          <cell r="J126" t="str">
            <v>Office of Information Resource Management</v>
          </cell>
          <cell r="K126" t="str">
            <v>GG</v>
          </cell>
          <cell r="L126">
            <v>4039792</v>
          </cell>
          <cell r="M126">
            <v>3218406</v>
          </cell>
          <cell r="N126">
            <v>27</v>
          </cell>
        </row>
        <row r="127">
          <cell r="A127" t="str">
            <v>2140</v>
          </cell>
          <cell r="C127">
            <v>91</v>
          </cell>
          <cell r="D127" t="str">
            <v>96</v>
          </cell>
          <cell r="E127" t="str">
            <v>96 Administrative Offices</v>
          </cell>
          <cell r="F127">
            <v>94</v>
          </cell>
          <cell r="G127" t="str">
            <v>2140</v>
          </cell>
          <cell r="H127" t="str">
            <v>Grants</v>
          </cell>
          <cell r="I127" t="str">
            <v>2140</v>
          </cell>
          <cell r="J127" t="str">
            <v>Grants</v>
          </cell>
          <cell r="K127" t="str">
            <v>GG</v>
          </cell>
          <cell r="L127">
            <v>21257683</v>
          </cell>
          <cell r="M127">
            <v>21257683</v>
          </cell>
          <cell r="N127">
            <v>72.6</v>
          </cell>
        </row>
        <row r="128">
          <cell r="A128" t="str">
            <v>3000</v>
          </cell>
          <cell r="C128">
            <v>115</v>
          </cell>
          <cell r="D128" t="str">
            <v>300</v>
          </cell>
          <cell r="E128" t="str">
            <v>300 Capital Improvement Program</v>
          </cell>
          <cell r="F128">
            <v>118</v>
          </cell>
          <cell r="G128" t="str">
            <v>3000</v>
          </cell>
          <cell r="H128" t="str">
            <v>Capital Improvement Program</v>
          </cell>
          <cell r="I128" t="str">
            <v>3000</v>
          </cell>
          <cell r="J128" t="str">
            <v>General Capital Improvement Programs</v>
          </cell>
          <cell r="K128" t="str">
            <v>CIP</v>
          </cell>
          <cell r="L128">
            <v>119025049</v>
          </cell>
          <cell r="M128">
            <v>119025049</v>
          </cell>
          <cell r="N128">
            <v>0</v>
          </cell>
        </row>
        <row r="129">
          <cell r="A129" t="str">
            <v>3001</v>
          </cell>
          <cell r="B129" t="str">
            <v>Y</v>
          </cell>
          <cell r="C129">
            <v>137</v>
          </cell>
          <cell r="D129" t="str">
            <v>300</v>
          </cell>
          <cell r="E129" t="str">
            <v>300 Capital Improvement Program</v>
          </cell>
          <cell r="F129">
            <v>137</v>
          </cell>
          <cell r="G129" t="str">
            <v>3000</v>
          </cell>
          <cell r="H129" t="str">
            <v>Capital Improvement Program</v>
          </cell>
          <cell r="I129" t="str">
            <v>3001</v>
          </cell>
          <cell r="J129" t="str">
            <v>Roads Capital Improvement Program</v>
          </cell>
          <cell r="K129" t="str">
            <v>CIP</v>
          </cell>
          <cell r="L129">
            <v>246818243</v>
          </cell>
          <cell r="M129">
            <v>246818243</v>
          </cell>
          <cell r="N129">
            <v>0</v>
          </cell>
        </row>
        <row r="130">
          <cell r="A130" t="str">
            <v>3003</v>
          </cell>
          <cell r="C130">
            <v>116</v>
          </cell>
          <cell r="D130" t="str">
            <v>300</v>
          </cell>
          <cell r="E130" t="str">
            <v>300 Capital Improvement Program</v>
          </cell>
          <cell r="F130">
            <v>119</v>
          </cell>
          <cell r="G130" t="str">
            <v>3000</v>
          </cell>
          <cell r="H130" t="str">
            <v>Capital Improvement Program</v>
          </cell>
          <cell r="I130" t="str">
            <v>3003</v>
          </cell>
          <cell r="J130" t="str">
            <v>Wastewater Treatment Capital Improvement Program</v>
          </cell>
          <cell r="K130" t="str">
            <v>CIP</v>
          </cell>
          <cell r="L130">
            <v>231755571</v>
          </cell>
          <cell r="M130">
            <v>231755571</v>
          </cell>
          <cell r="N130">
            <v>0</v>
          </cell>
        </row>
        <row r="131">
          <cell r="A131" t="str">
            <v>3004</v>
          </cell>
          <cell r="C131">
            <v>117</v>
          </cell>
          <cell r="D131" t="str">
            <v>300</v>
          </cell>
          <cell r="E131" t="str">
            <v>300 Capital Improvement Program</v>
          </cell>
          <cell r="F131">
            <v>120</v>
          </cell>
          <cell r="G131" t="str">
            <v>3000</v>
          </cell>
          <cell r="H131" t="str">
            <v>Capital Improvement Program</v>
          </cell>
          <cell r="I131" t="str">
            <v>3004</v>
          </cell>
          <cell r="J131" t="str">
            <v>Surface Water Capital Improvement Program</v>
          </cell>
          <cell r="K131" t="str">
            <v>CIP</v>
          </cell>
          <cell r="L131">
            <v>18920310</v>
          </cell>
          <cell r="M131">
            <v>18920310</v>
          </cell>
          <cell r="N131">
            <v>0</v>
          </cell>
        </row>
        <row r="132">
          <cell r="A132" t="str">
            <v>3005</v>
          </cell>
          <cell r="C132">
            <v>118</v>
          </cell>
          <cell r="D132" t="str">
            <v>300</v>
          </cell>
          <cell r="E132" t="str">
            <v>300 Capital Improvement Program</v>
          </cell>
          <cell r="F132">
            <v>121</v>
          </cell>
          <cell r="G132" t="str">
            <v>3000</v>
          </cell>
          <cell r="H132" t="str">
            <v>Capital Improvement Program</v>
          </cell>
          <cell r="I132" t="str">
            <v>3005</v>
          </cell>
          <cell r="J132" t="str">
            <v>Major Maintenance Capital Improvement Program</v>
          </cell>
          <cell r="K132" t="str">
            <v>CIP</v>
          </cell>
          <cell r="L132">
            <v>15611834</v>
          </cell>
          <cell r="M132">
            <v>15611834</v>
          </cell>
          <cell r="N132">
            <v>0</v>
          </cell>
        </row>
        <row r="133">
          <cell r="A133" t="str">
            <v>3006</v>
          </cell>
          <cell r="C133">
            <v>119</v>
          </cell>
          <cell r="D133" t="str">
            <v>300</v>
          </cell>
          <cell r="E133" t="str">
            <v>300 Capital Improvement Program</v>
          </cell>
          <cell r="F133">
            <v>122</v>
          </cell>
          <cell r="G133" t="str">
            <v>3000</v>
          </cell>
          <cell r="H133" t="str">
            <v>Capital Improvement Program</v>
          </cell>
          <cell r="I133" t="str">
            <v>3006</v>
          </cell>
          <cell r="J133" t="str">
            <v>Solid Waste Capital Improvement Program</v>
          </cell>
          <cell r="K133" t="str">
            <v>CIP</v>
          </cell>
          <cell r="L133">
            <v>13463012</v>
          </cell>
          <cell r="M133">
            <v>13463012</v>
          </cell>
          <cell r="N133">
            <v>0</v>
          </cell>
        </row>
        <row r="134">
          <cell r="A134" t="str">
            <v>3007</v>
          </cell>
          <cell r="B134" t="str">
            <v>Y</v>
          </cell>
          <cell r="C134">
            <v>139</v>
          </cell>
          <cell r="D134" t="str">
            <v>300</v>
          </cell>
          <cell r="E134" t="str">
            <v>300 Capital Improvement Program</v>
          </cell>
          <cell r="F134">
            <v>139</v>
          </cell>
          <cell r="G134" t="str">
            <v>3007</v>
          </cell>
          <cell r="H134" t="str">
            <v>Public Transportation Construction</v>
          </cell>
          <cell r="I134" t="str">
            <v>3007</v>
          </cell>
          <cell r="J134" t="str">
            <v>Public Transportation Capital (Transfer to Transit Operating)</v>
          </cell>
          <cell r="K134" t="str">
            <v>CIP</v>
          </cell>
          <cell r="L134">
            <v>65270621</v>
          </cell>
          <cell r="M134">
            <v>65270621</v>
          </cell>
          <cell r="N134">
            <v>0</v>
          </cell>
        </row>
        <row r="135">
          <cell r="A135" t="str">
            <v>3008</v>
          </cell>
          <cell r="B135" t="str">
            <v>Y</v>
          </cell>
          <cell r="C135">
            <v>138</v>
          </cell>
          <cell r="D135" t="str">
            <v>300</v>
          </cell>
          <cell r="E135" t="str">
            <v>300 Capital Improvement Program</v>
          </cell>
          <cell r="F135">
            <v>138</v>
          </cell>
          <cell r="G135" t="str">
            <v>3000</v>
          </cell>
          <cell r="H135" t="str">
            <v>Capital Improvement Program</v>
          </cell>
          <cell r="I135" t="str">
            <v>3008</v>
          </cell>
          <cell r="J135" t="str">
            <v>Public Transportation Capital Improvement Program</v>
          </cell>
          <cell r="K135" t="str">
            <v>CIP</v>
          </cell>
          <cell r="L135">
            <v>167160580</v>
          </cell>
          <cell r="M135">
            <v>167160580</v>
          </cell>
          <cell r="N135">
            <v>0</v>
          </cell>
        </row>
        <row r="136">
          <cell r="A136" t="str">
            <v>3180M</v>
          </cell>
          <cell r="C136">
            <v>104</v>
          </cell>
          <cell r="D136" t="str">
            <v>38</v>
          </cell>
          <cell r="E136" t="str">
            <v>38 Natural Resources &amp; Parks</v>
          </cell>
          <cell r="F136">
            <v>107</v>
          </cell>
          <cell r="G136" t="str">
            <v>5481</v>
          </cell>
          <cell r="H136" t="str">
            <v>Geographic Information Systems (GIS)</v>
          </cell>
          <cell r="I136" t="str">
            <v>3180M</v>
          </cell>
          <cell r="J136" t="str">
            <v>Geographic Information Systems</v>
          </cell>
          <cell r="K136" t="str">
            <v>PE</v>
          </cell>
          <cell r="L136">
            <v>4572242</v>
          </cell>
          <cell r="M136">
            <v>4593103</v>
          </cell>
          <cell r="N136">
            <v>27</v>
          </cell>
        </row>
        <row r="137">
          <cell r="A137" t="str">
            <v>4000M</v>
          </cell>
          <cell r="C137">
            <v>99</v>
          </cell>
          <cell r="D137" t="str">
            <v>38</v>
          </cell>
          <cell r="E137" t="str">
            <v>38 Natural Resources &amp; Parks</v>
          </cell>
          <cell r="F137">
            <v>102</v>
          </cell>
          <cell r="G137" t="str">
            <v>4610</v>
          </cell>
          <cell r="H137" t="str">
            <v>Water Quality</v>
          </cell>
          <cell r="I137" t="str">
            <v>4000M</v>
          </cell>
          <cell r="J137" t="str">
            <v>Wastewater Treatment</v>
          </cell>
          <cell r="K137" t="str">
            <v>PE</v>
          </cell>
          <cell r="L137">
            <v>111159987</v>
          </cell>
          <cell r="M137">
            <v>342095303</v>
          </cell>
          <cell r="N137">
            <v>595.2</v>
          </cell>
        </row>
        <row r="138">
          <cell r="A138" t="str">
            <v>4999M</v>
          </cell>
          <cell r="C138">
            <v>114</v>
          </cell>
          <cell r="D138" t="str">
            <v>98</v>
          </cell>
          <cell r="E138" t="str">
            <v>98 Debt Service</v>
          </cell>
          <cell r="F138">
            <v>117</v>
          </cell>
          <cell r="G138" t="str">
            <v>4610</v>
          </cell>
          <cell r="H138" t="str">
            <v>Water Quality</v>
          </cell>
          <cell r="I138" t="str">
            <v>4999M</v>
          </cell>
          <cell r="J138" t="str">
            <v>Wastewater Treatment Debt Service</v>
          </cell>
          <cell r="K138" t="str">
            <v>DS</v>
          </cell>
          <cell r="L138">
            <v>188627713</v>
          </cell>
          <cell r="M138">
            <v>0</v>
          </cell>
          <cell r="N138">
            <v>0</v>
          </cell>
        </row>
        <row r="139">
          <cell r="A139" t="str">
            <v>5000M</v>
          </cell>
          <cell r="B139" t="str">
            <v>Y</v>
          </cell>
          <cell r="C139">
            <v>131</v>
          </cell>
          <cell r="D139" t="str">
            <v>70</v>
          </cell>
          <cell r="E139" t="str">
            <v>70 Transportation</v>
          </cell>
          <cell r="F139">
            <v>131</v>
          </cell>
          <cell r="G139" t="str">
            <v>4640</v>
          </cell>
          <cell r="H139" t="str">
            <v>Public Transportation</v>
          </cell>
          <cell r="I139" t="str">
            <v>5000M</v>
          </cell>
          <cell r="J139" t="str">
            <v>Transit</v>
          </cell>
          <cell r="K139" t="str">
            <v>PE</v>
          </cell>
          <cell r="L139">
            <v>1208870057</v>
          </cell>
          <cell r="M139">
            <v>1114072597</v>
          </cell>
          <cell r="N139">
            <v>4030.07</v>
          </cell>
        </row>
        <row r="140">
          <cell r="A140" t="str">
            <v>5002M</v>
          </cell>
          <cell r="B140" t="str">
            <v>Y</v>
          </cell>
          <cell r="C140">
            <v>133</v>
          </cell>
          <cell r="D140" t="str">
            <v>70</v>
          </cell>
          <cell r="E140" t="str">
            <v>70 Transportation</v>
          </cell>
          <cell r="F140">
            <v>133</v>
          </cell>
          <cell r="G140" t="str">
            <v>4647</v>
          </cell>
          <cell r="H140" t="str">
            <v>Revenue Fleet Replacement</v>
          </cell>
          <cell r="I140" t="str">
            <v>5002M</v>
          </cell>
          <cell r="J140" t="str">
            <v>Transit Revenue Vehicle Replacement</v>
          </cell>
          <cell r="K140" t="str">
            <v>PE</v>
          </cell>
          <cell r="L140">
            <v>135099610</v>
          </cell>
          <cell r="M140">
            <v>68294000</v>
          </cell>
          <cell r="N140">
            <v>0</v>
          </cell>
        </row>
        <row r="141">
          <cell r="A141" t="str">
            <v>5010M</v>
          </cell>
          <cell r="B141" t="str">
            <v>Y</v>
          </cell>
          <cell r="C141">
            <v>132</v>
          </cell>
          <cell r="D141" t="str">
            <v>70</v>
          </cell>
          <cell r="E141" t="str">
            <v>70 Transportation</v>
          </cell>
          <cell r="F141">
            <v>132</v>
          </cell>
          <cell r="G141" t="str">
            <v>4640</v>
          </cell>
          <cell r="H141" t="str">
            <v>Public Transportation</v>
          </cell>
          <cell r="I141" t="str">
            <v>5010M</v>
          </cell>
          <cell r="J141" t="str">
            <v>DOT Director's Office</v>
          </cell>
          <cell r="K141" t="str">
            <v>PE</v>
          </cell>
          <cell r="L141">
            <v>26581928</v>
          </cell>
          <cell r="M141">
            <v>6919469</v>
          </cell>
          <cell r="N141">
            <v>92.15</v>
          </cell>
        </row>
      </sheetData>
      <sheetData sheetId="2"/>
      <sheetData sheetId="3"/>
      <sheetData sheetId="4"/>
      <sheetData sheetId="5"/>
      <sheetData sheetId="6"/>
      <sheetData sheetId="7"/>
      <sheetData sheetId="8"/>
      <sheetData sheetId="9"/>
      <sheetData sheetId="10"/>
      <sheetData sheetId="11"/>
      <sheetData sheetId="12">
        <row r="6">
          <cell r="M6" t="str">
            <v>SECTION</v>
          </cell>
          <cell r="N6" t="str">
            <v>SECTION NAME</v>
          </cell>
        </row>
        <row r="7">
          <cell r="M7" t="str">
            <v>0010.1041</v>
          </cell>
          <cell r="N7" t="str">
            <v>INTERFUND TRANSFERS</v>
          </cell>
        </row>
        <row r="8">
          <cell r="M8" t="str">
            <v>0010.6661</v>
          </cell>
          <cell r="N8" t="str">
            <v>COUNCIL DISTRICT 1</v>
          </cell>
        </row>
        <row r="9">
          <cell r="M9" t="str">
            <v>0010.6661</v>
          </cell>
          <cell r="N9" t="str">
            <v>COUNCIL DISTRICT 1</v>
          </cell>
        </row>
        <row r="10">
          <cell r="M10" t="str">
            <v>0010.6662</v>
          </cell>
          <cell r="N10" t="str">
            <v>COUNCIL DISTRICT 2</v>
          </cell>
        </row>
        <row r="11">
          <cell r="M11" t="str">
            <v>0010.6662</v>
          </cell>
          <cell r="N11" t="str">
            <v>COUNCIL DISTRICT 2</v>
          </cell>
        </row>
        <row r="12">
          <cell r="M12" t="str">
            <v>0010.6663</v>
          </cell>
          <cell r="N12" t="str">
            <v>COUNCIL DISTRICT 3</v>
          </cell>
        </row>
        <row r="13">
          <cell r="M13" t="str">
            <v>0010.6663</v>
          </cell>
          <cell r="N13" t="str">
            <v>COUNCIL DISTRICT 3</v>
          </cell>
        </row>
        <row r="14">
          <cell r="M14" t="str">
            <v>0010.6664</v>
          </cell>
          <cell r="N14" t="str">
            <v>COUNCIL DISTRICT 4</v>
          </cell>
        </row>
        <row r="15">
          <cell r="M15" t="str">
            <v>0010.6664</v>
          </cell>
          <cell r="N15" t="str">
            <v>COUNCIL DISTRICT 4</v>
          </cell>
        </row>
        <row r="16">
          <cell r="M16" t="str">
            <v>0010.6665</v>
          </cell>
          <cell r="N16" t="str">
            <v>COUNCIL DISTRICT 5</v>
          </cell>
        </row>
        <row r="17">
          <cell r="M17" t="str">
            <v>0010.6665</v>
          </cell>
          <cell r="N17" t="str">
            <v>COUNCIL DISTRICT 5</v>
          </cell>
        </row>
        <row r="18">
          <cell r="M18" t="str">
            <v>0010.6666</v>
          </cell>
          <cell r="N18" t="str">
            <v>COUNCIL DISTRICT 6</v>
          </cell>
        </row>
        <row r="19">
          <cell r="M19" t="str">
            <v>0010.6666</v>
          </cell>
          <cell r="N19" t="str">
            <v>COUNCIL DISTRICT 6</v>
          </cell>
        </row>
        <row r="20">
          <cell r="M20" t="str">
            <v>0010.6667</v>
          </cell>
          <cell r="N20" t="str">
            <v>COUNCIL DISTRICT 7</v>
          </cell>
        </row>
        <row r="21">
          <cell r="M21" t="str">
            <v>0010.6667</v>
          </cell>
          <cell r="N21" t="str">
            <v>COUNCIL DISTRICT 7</v>
          </cell>
        </row>
        <row r="22">
          <cell r="M22" t="str">
            <v>0010.6668</v>
          </cell>
          <cell r="N22" t="str">
            <v>COUNCIL DISTRICT 8</v>
          </cell>
        </row>
        <row r="23">
          <cell r="M23" t="str">
            <v>0010.6668</v>
          </cell>
          <cell r="N23" t="str">
            <v>COUNCIL DISTRICT 8</v>
          </cell>
        </row>
        <row r="24">
          <cell r="M24" t="str">
            <v>0010.6669</v>
          </cell>
          <cell r="N24" t="str">
            <v>COUNCIL DISTRICT 9</v>
          </cell>
        </row>
        <row r="25">
          <cell r="M25" t="str">
            <v>0010.6669</v>
          </cell>
          <cell r="N25" t="str">
            <v>COUNCIL DISTRICT 9</v>
          </cell>
        </row>
        <row r="26">
          <cell r="M26" t="str">
            <v>0020.1043</v>
          </cell>
          <cell r="N26" t="str">
            <v>COUNCIL ADMINISTRATION ANALYTICAL STAFF</v>
          </cell>
        </row>
        <row r="27">
          <cell r="M27" t="str">
            <v>0020.1043</v>
          </cell>
          <cell r="N27" t="str">
            <v>COUNCIL ADMINISTRATION ANALYTICAL STAFF</v>
          </cell>
        </row>
        <row r="28">
          <cell r="M28" t="str">
            <v>0020.1043</v>
          </cell>
          <cell r="N28" t="str">
            <v>COUNCIL ADMINISTRATION ANALYTICAL STAFF</v>
          </cell>
        </row>
        <row r="29">
          <cell r="M29" t="str">
            <v>0020.1046</v>
          </cell>
          <cell r="N29" t="str">
            <v>COUNCIL ADMINISTRATIVE AND LEGAL SUPPORT</v>
          </cell>
        </row>
        <row r="30">
          <cell r="M30" t="str">
            <v>0020.1046</v>
          </cell>
          <cell r="N30" t="str">
            <v>COUNCIL ADMINISTRATIVE AND LEGAL SUPPORT</v>
          </cell>
        </row>
        <row r="31">
          <cell r="M31" t="str">
            <v>0020.1046</v>
          </cell>
          <cell r="N31" t="str">
            <v>COUNCIL ADMINISTRATIVE AND LEGAL SUPPORT</v>
          </cell>
        </row>
        <row r="32">
          <cell r="M32" t="str">
            <v>0020.1046</v>
          </cell>
          <cell r="N32" t="str">
            <v>COUNCIL ADMINISTRATIVE AND LEGAL SUPPORT</v>
          </cell>
        </row>
        <row r="33">
          <cell r="M33" t="str">
            <v>0020.10XX</v>
          </cell>
          <cell r="N33" t="str">
            <v>DISTRICT SUPPORT &amp; CONSTITUENT SERVICES</v>
          </cell>
        </row>
        <row r="34">
          <cell r="M34" t="str">
            <v>0030</v>
          </cell>
          <cell r="N34" t="str">
            <v>HEARING EXAMINER</v>
          </cell>
        </row>
        <row r="35">
          <cell r="M35" t="str">
            <v>0030</v>
          </cell>
          <cell r="N35" t="str">
            <v>HEARING EXAMINER</v>
          </cell>
        </row>
        <row r="36">
          <cell r="M36" t="str">
            <v>0040.1045</v>
          </cell>
          <cell r="N36" t="str">
            <v>FINANCIAL AND PERFORMANCE AUDITS</v>
          </cell>
        </row>
        <row r="37">
          <cell r="M37" t="str">
            <v>0040.1045</v>
          </cell>
          <cell r="N37" t="str">
            <v>FINANCIAL AND PERFORMANCE AUDITS</v>
          </cell>
        </row>
        <row r="38">
          <cell r="M38" t="str">
            <v>0040.1045</v>
          </cell>
          <cell r="N38" t="str">
            <v>FINANCIAL AND PERFORMANCE AUDITS</v>
          </cell>
        </row>
        <row r="39">
          <cell r="M39" t="str">
            <v>0040.1045</v>
          </cell>
          <cell r="N39" t="str">
            <v>FINANCIAL AND PERFORMANCE AUDITS</v>
          </cell>
        </row>
        <row r="40">
          <cell r="M40" t="str">
            <v>0040.6670</v>
          </cell>
          <cell r="N40" t="str">
            <v>AUDITOR CAPITAL PROJECT OVERSIGHT</v>
          </cell>
        </row>
        <row r="41">
          <cell r="M41" t="str">
            <v>0050.1047</v>
          </cell>
          <cell r="N41" t="str">
            <v>TAX ADVISOR</v>
          </cell>
        </row>
        <row r="42">
          <cell r="M42" t="str">
            <v>0050.1048</v>
          </cell>
          <cell r="N42" t="str">
            <v>OMBUDSMAN</v>
          </cell>
        </row>
        <row r="43">
          <cell r="M43" t="str">
            <v>0050.1048</v>
          </cell>
          <cell r="N43" t="str">
            <v>OMBUDSMAN</v>
          </cell>
        </row>
        <row r="44">
          <cell r="M44" t="str">
            <v>0050.1048</v>
          </cell>
          <cell r="N44" t="str">
            <v>OMBUDSMAN</v>
          </cell>
        </row>
        <row r="45">
          <cell r="M45" t="str">
            <v>0060</v>
          </cell>
          <cell r="N45" t="str">
            <v>KING COUNTY CIVIC TELEVISION</v>
          </cell>
        </row>
        <row r="46">
          <cell r="M46" t="str">
            <v>0060</v>
          </cell>
          <cell r="N46" t="str">
            <v>KING COUNTY CIVIC TELEVISION</v>
          </cell>
        </row>
        <row r="47">
          <cell r="M47" t="str">
            <v>0070</v>
          </cell>
          <cell r="N47" t="str">
            <v>BOARD OF APPEALS</v>
          </cell>
        </row>
        <row r="48">
          <cell r="M48" t="str">
            <v>0070</v>
          </cell>
          <cell r="N48" t="str">
            <v>BOARD OF APPEALS</v>
          </cell>
        </row>
        <row r="49">
          <cell r="M49" t="str">
            <v>0085</v>
          </cell>
          <cell r="N49" t="str">
            <v>OFFICE OF LAW ENFORCEMENT OVERSIGHT</v>
          </cell>
        </row>
        <row r="50">
          <cell r="M50" t="str">
            <v>0085</v>
          </cell>
          <cell r="N50" t="str">
            <v>OFFICE OF LAW ENFORCEMENT OVERSIGHT</v>
          </cell>
        </row>
        <row r="51">
          <cell r="M51" t="str">
            <v>0086</v>
          </cell>
          <cell r="N51" t="str">
            <v>DISTRICTING COMMITTEE</v>
          </cell>
        </row>
        <row r="52">
          <cell r="M52" t="str">
            <v>0086</v>
          </cell>
          <cell r="N52" t="str">
            <v>DISTRICTING COMMITTEE</v>
          </cell>
        </row>
        <row r="53">
          <cell r="M53" t="str">
            <v>0087</v>
          </cell>
          <cell r="N53" t="str">
            <v>OFFICE OF ECONOMIC AND FINANCIAL ANALYSIS</v>
          </cell>
        </row>
        <row r="54">
          <cell r="M54" t="str">
            <v>0110</v>
          </cell>
          <cell r="N54" t="str">
            <v>COUNTY EXECUTIVE</v>
          </cell>
        </row>
        <row r="55">
          <cell r="M55" t="str">
            <v>0120</v>
          </cell>
          <cell r="N55" t="str">
            <v>OFFICE OF THE EXECUTIVE</v>
          </cell>
        </row>
        <row r="56">
          <cell r="M56" t="str">
            <v>0120</v>
          </cell>
          <cell r="N56" t="str">
            <v>OFFICE OF THE EXECUTIVE</v>
          </cell>
        </row>
        <row r="57">
          <cell r="M57" t="str">
            <v>0120</v>
          </cell>
          <cell r="N57" t="str">
            <v>OFFICE OF THE EXECUTIVE</v>
          </cell>
        </row>
        <row r="58">
          <cell r="M58" t="str">
            <v>0140</v>
          </cell>
          <cell r="N58" t="str">
            <v>OFFICE OF PERFORMANCE, STRATEGY AND BUDGET</v>
          </cell>
        </row>
        <row r="59">
          <cell r="M59" t="str">
            <v>0140</v>
          </cell>
          <cell r="N59" t="str">
            <v>OFFICE OF PERFORMANCE, STRATEGY AND BUDGET</v>
          </cell>
        </row>
        <row r="60">
          <cell r="M60" t="str">
            <v>0140</v>
          </cell>
          <cell r="N60" t="str">
            <v>OFFICE OF PERFORMANCE, STRATEGY AND BUDGET</v>
          </cell>
        </row>
        <row r="61">
          <cell r="M61" t="str">
            <v>0150</v>
          </cell>
          <cell r="N61" t="str">
            <v>FINANCE - GF</v>
          </cell>
        </row>
        <row r="62">
          <cell r="M62" t="str">
            <v>0150</v>
          </cell>
          <cell r="N62" t="str">
            <v>FINANCE - GF</v>
          </cell>
        </row>
        <row r="63">
          <cell r="M63" t="str">
            <v>0186</v>
          </cell>
          <cell r="N63" t="str">
            <v>OFFICE OF LABOR RELATIONS</v>
          </cell>
        </row>
        <row r="64">
          <cell r="M64" t="str">
            <v>0186</v>
          </cell>
          <cell r="N64" t="str">
            <v>OFFICE OF LABOR RELATIONS</v>
          </cell>
        </row>
        <row r="65">
          <cell r="M65" t="str">
            <v>0200.1938</v>
          </cell>
          <cell r="N65" t="str">
            <v>911 COMMUNICATIONS</v>
          </cell>
        </row>
        <row r="66">
          <cell r="M66" t="str">
            <v>0200.1938</v>
          </cell>
          <cell r="N66" t="str">
            <v>911 COMMUNICATIONS</v>
          </cell>
        </row>
        <row r="67">
          <cell r="M67" t="str">
            <v>0200.1938</v>
          </cell>
          <cell r="N67" t="str">
            <v>911 COMMUNICATIONS</v>
          </cell>
        </row>
        <row r="68">
          <cell r="M68" t="str">
            <v>0200.1938</v>
          </cell>
          <cell r="N68" t="str">
            <v>911 COMMUNICATIONS</v>
          </cell>
        </row>
        <row r="69">
          <cell r="M69" t="str">
            <v>0200.1943</v>
          </cell>
          <cell r="N69" t="str">
            <v>SHERIFF ADMINISTRATION</v>
          </cell>
        </row>
        <row r="70">
          <cell r="M70" t="str">
            <v>0200.1943</v>
          </cell>
          <cell r="N70" t="str">
            <v>SHERIFF ADMINISTRATION</v>
          </cell>
        </row>
        <row r="71">
          <cell r="M71" t="str">
            <v>0200.1943</v>
          </cell>
          <cell r="N71" t="str">
            <v>SHERIFF ADMINISTRATION</v>
          </cell>
        </row>
        <row r="72">
          <cell r="M72" t="str">
            <v>0200.1943</v>
          </cell>
          <cell r="N72" t="str">
            <v>SHERIFF ADMINISTRATION</v>
          </cell>
        </row>
        <row r="73">
          <cell r="M73" t="str">
            <v>0200.1954</v>
          </cell>
          <cell r="N73" t="str">
            <v>FIELD OPERATIONS UNINCORPORATED</v>
          </cell>
        </row>
        <row r="74">
          <cell r="M74" t="str">
            <v>0200.1954</v>
          </cell>
          <cell r="N74" t="str">
            <v>FIELD OPERATIONS UNINCORPORATED</v>
          </cell>
        </row>
        <row r="75">
          <cell r="M75" t="str">
            <v>0200.1954</v>
          </cell>
          <cell r="N75" t="str">
            <v>FIELD OPERATIONS UNINCORPORATED</v>
          </cell>
        </row>
        <row r="76">
          <cell r="M76" t="str">
            <v>0200.1954</v>
          </cell>
          <cell r="N76" t="str">
            <v>FIELD OPERATIONS UNINCORPORATED</v>
          </cell>
        </row>
        <row r="77">
          <cell r="M77" t="str">
            <v>0200.8331</v>
          </cell>
          <cell r="N77" t="str">
            <v>FIELD OPERATIONS CONTRACT SERVICES</v>
          </cell>
        </row>
        <row r="78">
          <cell r="M78" t="str">
            <v>0200.8331</v>
          </cell>
          <cell r="N78" t="str">
            <v>FIELD OPERATIONS CONTRACT SERVICES</v>
          </cell>
        </row>
        <row r="79">
          <cell r="M79" t="str">
            <v>0200.8331</v>
          </cell>
          <cell r="N79" t="str">
            <v>FIELD OPERATIONS CONTRACT SERVICES</v>
          </cell>
        </row>
        <row r="80">
          <cell r="M80" t="str">
            <v>0200.8331</v>
          </cell>
          <cell r="N80" t="str">
            <v>FIELD OPERATIONS CONTRACT SERVICES</v>
          </cell>
        </row>
        <row r="81">
          <cell r="M81" t="str">
            <v>0200.8331</v>
          </cell>
          <cell r="N81" t="str">
            <v>FIELD OPERATIONS CONTRACT SERVICES</v>
          </cell>
        </row>
        <row r="82">
          <cell r="M82" t="str">
            <v>0200.8339</v>
          </cell>
          <cell r="N82" t="str">
            <v>PROFESSIONAL STANDARDS</v>
          </cell>
        </row>
        <row r="83">
          <cell r="M83" t="str">
            <v>0200.8339</v>
          </cell>
          <cell r="N83" t="str">
            <v>PROFESSIONAL STANDARDS</v>
          </cell>
        </row>
        <row r="84">
          <cell r="M84" t="str">
            <v>0200.8340</v>
          </cell>
          <cell r="N84" t="str">
            <v>SPECIAL OPERATIONS OTHER TRANSIT CONTRACT SERVICES</v>
          </cell>
        </row>
        <row r="85">
          <cell r="M85" t="str">
            <v>0200.8340</v>
          </cell>
          <cell r="N85" t="str">
            <v>SPECIAL OPERATIONS OTHER TRANSIT CONTRACT SERVICES</v>
          </cell>
        </row>
        <row r="86">
          <cell r="M86" t="str">
            <v>0200.8340</v>
          </cell>
          <cell r="N86" t="str">
            <v>SPECIAL OPERATIONS OTHER TRANSIT CONTRACT SERVICES</v>
          </cell>
        </row>
        <row r="87">
          <cell r="M87" t="str">
            <v>0200.8341</v>
          </cell>
          <cell r="N87" t="str">
            <v>SPECIAL OPERATIONS CRITICAL INCIDENT RESPONSE</v>
          </cell>
        </row>
        <row r="88">
          <cell r="M88" t="str">
            <v>0200.8341</v>
          </cell>
          <cell r="N88" t="str">
            <v>SPECIAL OPERATIONS CRITICAL INCIDENT RESPONSE</v>
          </cell>
        </row>
        <row r="89">
          <cell r="M89" t="str">
            <v>0200.8341</v>
          </cell>
          <cell r="N89" t="str">
            <v>SPECIAL OPERATIONS CRITICAL INCIDENT RESPONSE</v>
          </cell>
        </row>
        <row r="90">
          <cell r="M90" t="str">
            <v>0200.8341</v>
          </cell>
          <cell r="N90" t="str">
            <v>SPECIAL OPERATIONS CRITICAL INCIDENT RESPONSE</v>
          </cell>
        </row>
        <row r="91">
          <cell r="M91" t="str">
            <v>0200.8342</v>
          </cell>
          <cell r="N91" t="str">
            <v>SPECIAL OPERATIONS PATROL SUPPORT</v>
          </cell>
        </row>
        <row r="92">
          <cell r="M92" t="str">
            <v>0200.8342</v>
          </cell>
          <cell r="N92" t="str">
            <v>SPECIAL OPERATIONS PATROL SUPPORT</v>
          </cell>
        </row>
        <row r="93">
          <cell r="M93" t="str">
            <v>0200.8342</v>
          </cell>
          <cell r="N93" t="str">
            <v>SPECIAL OPERATIONS PATROL SUPPORT</v>
          </cell>
        </row>
        <row r="94">
          <cell r="M94" t="str">
            <v>0200.8350</v>
          </cell>
          <cell r="N94" t="str">
            <v>CRIMINAL INVESTIGATIONS MAJOR INVESTIGATIONS</v>
          </cell>
        </row>
        <row r="95">
          <cell r="M95" t="str">
            <v>0200.8350</v>
          </cell>
          <cell r="N95" t="str">
            <v>CRIMINAL INVESTIGATIONS MAJOR INVESTIGATIONS</v>
          </cell>
        </row>
        <row r="96">
          <cell r="M96" t="str">
            <v>0200.8350</v>
          </cell>
          <cell r="N96" t="str">
            <v>CRIMINAL INVESTIGATIONS MAJOR INVESTIGATIONS</v>
          </cell>
        </row>
        <row r="97">
          <cell r="M97" t="str">
            <v>0200.8360</v>
          </cell>
          <cell r="N97" t="str">
            <v>COURT SECURITY AND SPECIAL INVESTIGATIONS</v>
          </cell>
        </row>
        <row r="98">
          <cell r="M98" t="str">
            <v>0200.8360</v>
          </cell>
          <cell r="N98" t="str">
            <v>COURT SECURITY AND SPECIAL INVESTIGATIONS</v>
          </cell>
        </row>
        <row r="99">
          <cell r="M99" t="str">
            <v>0200.8360</v>
          </cell>
          <cell r="N99" t="str">
            <v>COURT SECURITY AND SPECIAL INVESTIGATIONS</v>
          </cell>
        </row>
        <row r="100">
          <cell r="M100" t="str">
            <v>0200.8360</v>
          </cell>
          <cell r="N100" t="str">
            <v>COURT SECURITY AND SPECIAL INVESTIGATIONS</v>
          </cell>
        </row>
        <row r="101">
          <cell r="M101" t="str">
            <v>0200.8350</v>
          </cell>
          <cell r="N101" t="str">
            <v>CRIMINAL INVESTIGATIONS MAJOR INVESTIGATIONS</v>
          </cell>
        </row>
        <row r="102">
          <cell r="M102" t="str">
            <v>0200.1943</v>
          </cell>
          <cell r="N102" t="str">
            <v>SHERIFF ADMINISTRATION</v>
          </cell>
        </row>
        <row r="103">
          <cell r="M103" t="str">
            <v>0205</v>
          </cell>
          <cell r="N103" t="str">
            <v>DRUG ENFORCEMENT FORFEITS</v>
          </cell>
        </row>
        <row r="104">
          <cell r="M104" t="str">
            <v>0205</v>
          </cell>
          <cell r="N104" t="str">
            <v>DRUG ENFORCEMENT FORFEITS</v>
          </cell>
        </row>
        <row r="105">
          <cell r="M105" t="str">
            <v>0401</v>
          </cell>
          <cell r="N105" t="str">
            <v>OFFICE OF EMERGENCY MANAGEMENT</v>
          </cell>
        </row>
        <row r="106">
          <cell r="M106" t="str">
            <v>0417.9500</v>
          </cell>
          <cell r="N106" t="str">
            <v>DES ADMINISTRATION</v>
          </cell>
        </row>
        <row r="107">
          <cell r="M107" t="str">
            <v>0417.9500</v>
          </cell>
          <cell r="N107" t="str">
            <v>DES ADMINISTRATION</v>
          </cell>
        </row>
        <row r="108">
          <cell r="M108" t="str">
            <v>0417.9501</v>
          </cell>
          <cell r="N108" t="str">
            <v>DES CIVIL RIGHTS</v>
          </cell>
        </row>
        <row r="109">
          <cell r="M109" t="str">
            <v>0420.3012M</v>
          </cell>
          <cell r="N109" t="str">
            <v>HUMAN RESOURCES SERVICES</v>
          </cell>
        </row>
        <row r="110">
          <cell r="M110" t="str">
            <v>0420.3013M</v>
          </cell>
          <cell r="N110" t="str">
            <v>HUMAN RESOURCES CUSTOMER SERVICES</v>
          </cell>
        </row>
        <row r="111">
          <cell r="M111" t="str">
            <v>0420.3013M</v>
          </cell>
          <cell r="N111" t="str">
            <v>HUMAN RESOURCES CUSTOMER SERVICES</v>
          </cell>
        </row>
        <row r="112">
          <cell r="M112" t="str">
            <v>0420.3013M</v>
          </cell>
          <cell r="N112" t="str">
            <v>HUMAN RESOURCES CUSTOMER SERVICES</v>
          </cell>
        </row>
        <row r="113">
          <cell r="M113" t="str">
            <v>0437</v>
          </cell>
          <cell r="N113" t="str">
            <v>CABLE COMMUNICATIONS</v>
          </cell>
        </row>
        <row r="114">
          <cell r="M114" t="str">
            <v>0440</v>
          </cell>
          <cell r="N114" t="str">
            <v>REAL ESTATE SERVICES</v>
          </cell>
        </row>
        <row r="115">
          <cell r="M115" t="str">
            <v>0440</v>
          </cell>
          <cell r="N115" t="str">
            <v>REAL ESTATE SERVICES</v>
          </cell>
        </row>
        <row r="116">
          <cell r="M116" t="str">
            <v>0440</v>
          </cell>
          <cell r="N116" t="str">
            <v>REAL ESTATE SERVICES</v>
          </cell>
        </row>
        <row r="117">
          <cell r="M117" t="str">
            <v>0470.1437</v>
          </cell>
          <cell r="N117" t="str">
            <v>RECORDS MANAGEMENT MAIL SERVICES</v>
          </cell>
        </row>
        <row r="118">
          <cell r="M118" t="str">
            <v>0470.1550</v>
          </cell>
          <cell r="N118" t="str">
            <v>RALS RECORDS AND LICENSING SERVICES</v>
          </cell>
        </row>
        <row r="119">
          <cell r="M119" t="str">
            <v>0470.1550</v>
          </cell>
          <cell r="N119" t="str">
            <v>RALS RECORDS AND LICENSING SERVICES</v>
          </cell>
        </row>
        <row r="120">
          <cell r="M120" t="str">
            <v>0470.6434</v>
          </cell>
          <cell r="N120" t="str">
            <v>RALS ADMINISTRATION</v>
          </cell>
        </row>
        <row r="121">
          <cell r="M121" t="str">
            <v>0470.6434</v>
          </cell>
          <cell r="N121" t="str">
            <v>RALS ADMINISTRATION</v>
          </cell>
        </row>
        <row r="122">
          <cell r="M122" t="str">
            <v>0500.5028</v>
          </cell>
          <cell r="N122" t="str">
            <v>PAO ADMINISTRATIVE DIVISION</v>
          </cell>
        </row>
        <row r="123">
          <cell r="M123" t="str">
            <v>0500.8570</v>
          </cell>
          <cell r="N123" t="str">
            <v>CRIMINAL DIVISION ECONOMIC CRIMES</v>
          </cell>
        </row>
        <row r="124">
          <cell r="M124" t="str">
            <v>0500.8571</v>
          </cell>
          <cell r="N124" t="str">
            <v>CRIMINAL DIVISION SPECIAL VICTIMS</v>
          </cell>
        </row>
        <row r="125">
          <cell r="M125" t="str">
            <v>0500.8572</v>
          </cell>
          <cell r="N125" t="str">
            <v>CRIMINAL DIVISION VIOLENT CRIMES</v>
          </cell>
        </row>
        <row r="126">
          <cell r="M126" t="str">
            <v>0500.8572</v>
          </cell>
          <cell r="N126" t="str">
            <v>CRIMINAL DIVISION VIOLENT CRIMES</v>
          </cell>
        </row>
        <row r="127">
          <cell r="M127" t="str">
            <v>0500.8573</v>
          </cell>
          <cell r="N127" t="str">
            <v>CRIMINAL DIVISION JUVENILE</v>
          </cell>
        </row>
        <row r="128">
          <cell r="M128" t="str">
            <v>0500.8574</v>
          </cell>
          <cell r="N128" t="str">
            <v>CRIMINAL DIVISION DISTRICT COURT</v>
          </cell>
        </row>
        <row r="129">
          <cell r="M129" t="str">
            <v>0500.8574</v>
          </cell>
          <cell r="N129" t="str">
            <v>CRIMINAL DIVISION DISTRICT COURT</v>
          </cell>
        </row>
        <row r="130">
          <cell r="M130" t="str">
            <v>0500.8575</v>
          </cell>
          <cell r="N130" t="str">
            <v>CRIMINAL DIVISION APPELLATE</v>
          </cell>
        </row>
        <row r="131">
          <cell r="M131" t="str">
            <v>0500.8576</v>
          </cell>
          <cell r="N131" t="str">
            <v>CRIMINAL DIVISION ADMINISTRATION</v>
          </cell>
        </row>
        <row r="132">
          <cell r="M132" t="str">
            <v>0500.8577</v>
          </cell>
          <cell r="N132" t="str">
            <v>CIVIL DIVISION LITIGATION</v>
          </cell>
        </row>
        <row r="133">
          <cell r="M133" t="str">
            <v>0500.8578</v>
          </cell>
          <cell r="N133" t="str">
            <v>CIVIL DIVISION PROPERTY/ENVIRONMENT</v>
          </cell>
        </row>
        <row r="134">
          <cell r="M134" t="str">
            <v>0500.8578</v>
          </cell>
          <cell r="N134" t="str">
            <v>CIVIL DIVISION PROPERTY/ENVIRONMENT</v>
          </cell>
        </row>
        <row r="135">
          <cell r="M135" t="str">
            <v>0500.8905</v>
          </cell>
          <cell r="N135" t="str">
            <v>CIVIL DIVISION GENERAL COUNTY SERVICES</v>
          </cell>
        </row>
        <row r="136">
          <cell r="M136" t="str">
            <v>0500.8905</v>
          </cell>
          <cell r="N136" t="str">
            <v>CIVIL DIVISION GENERAL COUNTY SERVICES</v>
          </cell>
        </row>
        <row r="137">
          <cell r="M137" t="str">
            <v>0500.8905</v>
          </cell>
          <cell r="N137" t="str">
            <v>CIVIL DIVISION GENERAL COUNTY SERVICES</v>
          </cell>
        </row>
        <row r="138">
          <cell r="M138" t="str">
            <v>0500.8905</v>
          </cell>
          <cell r="N138" t="str">
            <v>CIVIL DIVISION GENERAL COUNTY SERVICES</v>
          </cell>
        </row>
        <row r="139">
          <cell r="M139" t="str">
            <v>0500.8906</v>
          </cell>
          <cell r="N139" t="str">
            <v>FAMILY SUPPORT</v>
          </cell>
        </row>
        <row r="140">
          <cell r="M140" t="str">
            <v>0501</v>
          </cell>
          <cell r="N140" t="str">
            <v>PROSECUTING ATTORNEY ANTIPROFITEERING</v>
          </cell>
        </row>
        <row r="141">
          <cell r="M141" t="str">
            <v>0510.6435</v>
          </cell>
          <cell r="N141" t="str">
            <v>SC ADMINISTRATION</v>
          </cell>
        </row>
        <row r="142">
          <cell r="M142" t="str">
            <v>0510.6435</v>
          </cell>
          <cell r="N142" t="str">
            <v>SC ADMINISTRATION</v>
          </cell>
        </row>
        <row r="143">
          <cell r="M143" t="str">
            <v>0510.6442</v>
          </cell>
          <cell r="N143" t="str">
            <v>COURT OPS CIVIL &amp; CRIMINAL SUPPORT SERVICES</v>
          </cell>
        </row>
        <row r="144">
          <cell r="M144" t="str">
            <v>0510.6442</v>
          </cell>
          <cell r="N144" t="str">
            <v>COURT OPS CIVIL &amp; CRIMINAL SUPPORT SERVICES</v>
          </cell>
        </row>
        <row r="145">
          <cell r="M145" t="str">
            <v>0510.6458</v>
          </cell>
          <cell r="N145" t="str">
            <v>COURT OPERATIONS INTERPRETERS</v>
          </cell>
        </row>
        <row r="146">
          <cell r="M146" t="str">
            <v>0510.6478</v>
          </cell>
          <cell r="N146" t="str">
            <v>COURT OPERATIONS JURY SERVICES</v>
          </cell>
        </row>
        <row r="147">
          <cell r="M147" t="str">
            <v>0510.6481</v>
          </cell>
          <cell r="N147" t="str">
            <v>FAMILY COURT DEPENDENCY CASA</v>
          </cell>
        </row>
        <row r="148">
          <cell r="M148" t="str">
            <v>0510.6483</v>
          </cell>
          <cell r="N148" t="str">
            <v>FAMILY COURT SUPPORT SERVICES</v>
          </cell>
        </row>
        <row r="149">
          <cell r="M149" t="str">
            <v>0510.6491</v>
          </cell>
          <cell r="N149" t="str">
            <v>JUVENILE COURT SUPPORT</v>
          </cell>
        </row>
        <row r="150">
          <cell r="M150" t="str">
            <v>0510.6498</v>
          </cell>
          <cell r="N150" t="str">
            <v>JUVENILE COURT DIVERSION</v>
          </cell>
        </row>
        <row r="151">
          <cell r="M151" t="str">
            <v>0510.6500</v>
          </cell>
          <cell r="N151" t="str">
            <v>SC JUDICIAL FTES</v>
          </cell>
        </row>
        <row r="152">
          <cell r="M152" t="str">
            <v>0510.6510</v>
          </cell>
          <cell r="N152" t="str">
            <v>JUVENILE COURT PROBATION</v>
          </cell>
        </row>
        <row r="153">
          <cell r="M153" t="str">
            <v>0530.6695</v>
          </cell>
          <cell r="N153" t="str">
            <v>DC PROBATION DIVISION</v>
          </cell>
        </row>
        <row r="154">
          <cell r="M154" t="str">
            <v>0530.6696</v>
          </cell>
          <cell r="N154" t="str">
            <v>DC ADMINISTRATION</v>
          </cell>
        </row>
        <row r="155">
          <cell r="M155" t="str">
            <v>0530.6696</v>
          </cell>
          <cell r="N155" t="str">
            <v>DC ADMINISTRATION</v>
          </cell>
        </row>
        <row r="156">
          <cell r="M156" t="str">
            <v>0530.6696</v>
          </cell>
          <cell r="N156" t="str">
            <v>DC ADMINISTRATION</v>
          </cell>
        </row>
        <row r="157">
          <cell r="M157" t="str">
            <v>0530.6697</v>
          </cell>
          <cell r="N157" t="str">
            <v>DC OPERATIONS</v>
          </cell>
        </row>
        <row r="158">
          <cell r="M158" t="str">
            <v>0530.6697</v>
          </cell>
          <cell r="N158" t="str">
            <v>DC OPERATIONS</v>
          </cell>
        </row>
        <row r="159">
          <cell r="M159" t="str">
            <v>0530.6700</v>
          </cell>
          <cell r="N159" t="str">
            <v>DC JUDICIAL FTES</v>
          </cell>
        </row>
        <row r="160">
          <cell r="M160" t="str">
            <v>0535.1421</v>
          </cell>
          <cell r="N160" t="str">
            <v>ELECTIONS ADMINISTRATION</v>
          </cell>
        </row>
        <row r="161">
          <cell r="M161" t="str">
            <v>0535.1422</v>
          </cell>
          <cell r="N161" t="str">
            <v>ELECTIONS OPERATIONS</v>
          </cell>
        </row>
        <row r="162">
          <cell r="M162" t="str">
            <v>0535.1423</v>
          </cell>
          <cell r="N162" t="str">
            <v>BALLOT PROCESSING AND DELIVERY</v>
          </cell>
        </row>
        <row r="163">
          <cell r="M163" t="str">
            <v>0535.1424</v>
          </cell>
          <cell r="N163" t="str">
            <v>VOTER SERVICES</v>
          </cell>
        </row>
        <row r="164">
          <cell r="M164" t="str">
            <v>0535.1425</v>
          </cell>
          <cell r="N164" t="str">
            <v>ELECTIONS TECHNICAL SERVICES</v>
          </cell>
        </row>
        <row r="165">
          <cell r="M165" t="str">
            <v>0535.1425</v>
          </cell>
          <cell r="N165" t="str">
            <v>ELECTIONS TECHNICAL SERVICES</v>
          </cell>
        </row>
        <row r="166">
          <cell r="M166" t="str">
            <v>0535.1425</v>
          </cell>
          <cell r="N166" t="str">
            <v>ELECTIONS TECHNICAL SERVICES</v>
          </cell>
        </row>
        <row r="167">
          <cell r="M167" t="str">
            <v>0535.1426</v>
          </cell>
          <cell r="N167" t="str">
            <v>ELECTIONS SERVICES</v>
          </cell>
        </row>
        <row r="168">
          <cell r="M168" t="str">
            <v>0540.6600</v>
          </cell>
          <cell r="N168" t="str">
            <v>DJA ADMINISTRATOR</v>
          </cell>
        </row>
        <row r="169">
          <cell r="M169" t="str">
            <v>0540.6600</v>
          </cell>
          <cell r="N169" t="str">
            <v>DJA ADMINISTRATOR</v>
          </cell>
        </row>
        <row r="170">
          <cell r="M170" t="str">
            <v>0540.6600</v>
          </cell>
          <cell r="N170" t="str">
            <v>DJA ADMINISTRATOR</v>
          </cell>
        </row>
        <row r="171">
          <cell r="M171" t="str">
            <v>0540.6603</v>
          </cell>
          <cell r="N171" t="str">
            <v>DJA SATELLITE SITES</v>
          </cell>
        </row>
        <row r="172">
          <cell r="M172" t="str">
            <v>0540.6606</v>
          </cell>
          <cell r="N172" t="str">
            <v>DJA RECORDS AND FINANCE</v>
          </cell>
        </row>
        <row r="173">
          <cell r="M173" t="str">
            <v>0540.6609</v>
          </cell>
          <cell r="N173" t="str">
            <v>DJA CASEFLOW</v>
          </cell>
        </row>
        <row r="174">
          <cell r="M174" t="str">
            <v>0540.6611</v>
          </cell>
          <cell r="N174" t="str">
            <v>DJA LAW LIBRARY</v>
          </cell>
        </row>
        <row r="175">
          <cell r="M175" t="str">
            <v>0610</v>
          </cell>
          <cell r="N175" t="str">
            <v>STATE AUDITOR</v>
          </cell>
        </row>
        <row r="176">
          <cell r="M176" t="str">
            <v>0630</v>
          </cell>
          <cell r="N176" t="str">
            <v>BOUNDARY REVIEW BOARD</v>
          </cell>
        </row>
        <row r="177">
          <cell r="M177" t="str">
            <v>0645</v>
          </cell>
          <cell r="N177" t="str">
            <v>FEDERAL LOBBYING</v>
          </cell>
        </row>
        <row r="178">
          <cell r="M178" t="str">
            <v>0645</v>
          </cell>
          <cell r="N178" t="str">
            <v>FEDERAL LOBBYING</v>
          </cell>
        </row>
        <row r="179">
          <cell r="M179" t="str">
            <v>0650</v>
          </cell>
          <cell r="N179" t="str">
            <v>MEMBERSHIPS AND DUES</v>
          </cell>
        </row>
        <row r="180">
          <cell r="M180" t="str">
            <v>0650</v>
          </cell>
          <cell r="N180" t="str">
            <v>MEMBERSHIPS AND DUES</v>
          </cell>
        </row>
        <row r="181">
          <cell r="M181" t="str">
            <v>0655</v>
          </cell>
          <cell r="N181" t="str">
            <v>EXECUTIVE CONTINGENCY</v>
          </cell>
        </row>
        <row r="182">
          <cell r="M182" t="str">
            <v>0656</v>
          </cell>
          <cell r="N182" t="str">
            <v>INTERNAL SUPPORT</v>
          </cell>
        </row>
        <row r="183">
          <cell r="M183" t="str">
            <v>0656</v>
          </cell>
          <cell r="N183" t="str">
            <v>INTERNAL SUPPORT</v>
          </cell>
        </row>
        <row r="184">
          <cell r="M184" t="str">
            <v>0656</v>
          </cell>
          <cell r="N184" t="str">
            <v>INTERNAL SUPPORT</v>
          </cell>
        </row>
        <row r="185">
          <cell r="M185" t="str">
            <v>0656</v>
          </cell>
          <cell r="N185" t="str">
            <v>INTERNAL SUPPORT</v>
          </cell>
        </row>
        <row r="186">
          <cell r="M186" t="str">
            <v>0656</v>
          </cell>
          <cell r="N186" t="str">
            <v>INTERNAL SUPPORT</v>
          </cell>
        </row>
        <row r="187">
          <cell r="M187" t="str">
            <v>0670.1597</v>
          </cell>
          <cell r="N187" t="str">
            <v>ASM ADMINISTRATION</v>
          </cell>
        </row>
        <row r="188">
          <cell r="M188" t="str">
            <v>0670.1597</v>
          </cell>
          <cell r="N188" t="str">
            <v>ASM ADMINISTRATION</v>
          </cell>
        </row>
        <row r="189">
          <cell r="M189" t="str">
            <v>0670.1601</v>
          </cell>
          <cell r="N189" t="str">
            <v>ASM ACCOUNTING OPERATIONS</v>
          </cell>
        </row>
        <row r="190">
          <cell r="M190" t="str">
            <v>0670.1606</v>
          </cell>
          <cell r="N190" t="str">
            <v>ASM INFORMATION SERVICES</v>
          </cell>
        </row>
        <row r="191">
          <cell r="M191" t="str">
            <v>0670.1612</v>
          </cell>
          <cell r="N191" t="str">
            <v>RESIDENTIAL</v>
          </cell>
        </row>
        <row r="192">
          <cell r="M192" t="str">
            <v>0670.1618</v>
          </cell>
          <cell r="N192" t="str">
            <v>COMMERICIAL - BUSINESS</v>
          </cell>
        </row>
        <row r="193">
          <cell r="M193" t="str">
            <v>0670.1618</v>
          </cell>
          <cell r="N193" t="str">
            <v>COMMERICIAL - BUSINESS</v>
          </cell>
        </row>
        <row r="194">
          <cell r="M194" t="str">
            <v>0694</v>
          </cell>
          <cell r="N194" t="str">
            <v>HUMAN SERVICES GF TRANSFERS</v>
          </cell>
        </row>
        <row r="195">
          <cell r="M195" t="str">
            <v>0694</v>
          </cell>
          <cell r="N195" t="str">
            <v>HUMAN SERVICES GF TRANSFERS</v>
          </cell>
        </row>
        <row r="196">
          <cell r="M196" t="str">
            <v>0695</v>
          </cell>
          <cell r="N196" t="str">
            <v>GENERAL GOVERNMENT GF TRANSFERS</v>
          </cell>
        </row>
        <row r="197">
          <cell r="M197" t="str">
            <v>0695</v>
          </cell>
          <cell r="N197" t="str">
            <v>GENERAL GOVERNMENT GF TRANSFERS</v>
          </cell>
        </row>
        <row r="198">
          <cell r="M198" t="str">
            <v>0696</v>
          </cell>
          <cell r="N198" t="str">
            <v>PUBLIC HEALTH GF TRANSFERS</v>
          </cell>
        </row>
        <row r="199">
          <cell r="M199" t="str">
            <v>0697</v>
          </cell>
          <cell r="N199" t="str">
            <v>PHYSICAL ENVIRONMENT GF TRANSFERS</v>
          </cell>
        </row>
        <row r="200">
          <cell r="M200" t="str">
            <v>0697</v>
          </cell>
          <cell r="N200" t="str">
            <v>PHYSICAL ENVIRONMENT GF TRANSFERS</v>
          </cell>
        </row>
        <row r="201">
          <cell r="M201" t="str">
            <v>0697</v>
          </cell>
          <cell r="N201" t="str">
            <v>PHYSICAL ENVIRONMENT GF TRANSFERS</v>
          </cell>
        </row>
        <row r="202">
          <cell r="M202" t="str">
            <v>0699</v>
          </cell>
          <cell r="N202" t="str">
            <v>CIP GF TRANSFERS</v>
          </cell>
        </row>
        <row r="203">
          <cell r="M203" t="str">
            <v>0699</v>
          </cell>
          <cell r="N203" t="str">
            <v>CIP GF TRANSFERS</v>
          </cell>
        </row>
        <row r="204">
          <cell r="M204" t="str">
            <v>0699</v>
          </cell>
          <cell r="N204" t="str">
            <v>CIP GF TRANSFERS</v>
          </cell>
        </row>
        <row r="205">
          <cell r="M205" t="str">
            <v>0699</v>
          </cell>
          <cell r="N205" t="str">
            <v>CIP GF TRANSFERS</v>
          </cell>
        </row>
        <row r="206">
          <cell r="M206" t="str">
            <v>0820.8124</v>
          </cell>
          <cell r="N206" t="str">
            <v>PROVISION: JAIL HEALTH SHARED CLINICAL SERVICES</v>
          </cell>
        </row>
        <row r="207">
          <cell r="M207" t="str">
            <v>0820.8124</v>
          </cell>
          <cell r="N207" t="str">
            <v>PROVISION: JAIL HEALTH SHARED CLINICAL SERVICES</v>
          </cell>
        </row>
        <row r="208">
          <cell r="M208" t="str">
            <v>0820.8124</v>
          </cell>
          <cell r="N208" t="str">
            <v>PROVISION: JAIL HEALTH SHARED CLINICAL SERVICES</v>
          </cell>
        </row>
        <row r="209">
          <cell r="M209" t="str">
            <v>0820.8125</v>
          </cell>
          <cell r="N209" t="str">
            <v>PROVISION: JAIL HEALTH SITE-BASED CLINICAL SERVICES</v>
          </cell>
        </row>
        <row r="210">
          <cell r="M210" t="str">
            <v>0910.7192</v>
          </cell>
          <cell r="N210" t="str">
            <v>DAJD ADMINISTRATION</v>
          </cell>
        </row>
        <row r="211">
          <cell r="M211" t="str">
            <v>0910.7192</v>
          </cell>
          <cell r="N211" t="str">
            <v>DAJD ADMINISTRATION</v>
          </cell>
        </row>
        <row r="212">
          <cell r="M212" t="str">
            <v>0910.7545</v>
          </cell>
          <cell r="N212" t="str">
            <v>DAJD JUVENILE DETENTION</v>
          </cell>
        </row>
        <row r="213">
          <cell r="M213" t="str">
            <v>0910.7545</v>
          </cell>
          <cell r="N213" t="str">
            <v>DAJD JUVENILE DETENTION</v>
          </cell>
        </row>
        <row r="214">
          <cell r="M214" t="str">
            <v>0910.7840</v>
          </cell>
          <cell r="N214" t="str">
            <v>DAJD COMMUNITY CORRECTIONS</v>
          </cell>
        </row>
        <row r="215">
          <cell r="M215" t="str">
            <v>0910.7855</v>
          </cell>
          <cell r="N215" t="str">
            <v>SEATTLE KING COUNTY CORRECTIONAL FACILITY</v>
          </cell>
        </row>
        <row r="216">
          <cell r="M216" t="str">
            <v>0910.7880</v>
          </cell>
          <cell r="N216" t="str">
            <v>KENT MALENG REGIONAL JUSTICE CENTER</v>
          </cell>
        </row>
        <row r="217">
          <cell r="M217" t="str">
            <v>0950.2300</v>
          </cell>
          <cell r="N217" t="str">
            <v>OPD DIRECT SERVICES AND ADMINISTRATION</v>
          </cell>
        </row>
        <row r="218">
          <cell r="M218" t="str">
            <v>0950.2300</v>
          </cell>
          <cell r="N218" t="str">
            <v>OPD DIRECT SERVICES AND ADMINISTRATION</v>
          </cell>
        </row>
        <row r="219">
          <cell r="M219" t="str">
            <v>0950.6525</v>
          </cell>
          <cell r="N219" t="str">
            <v>OPD LEGAL SERVICES SECTION</v>
          </cell>
        </row>
        <row r="220">
          <cell r="M220" t="str">
            <v>0914</v>
          </cell>
          <cell r="N220" t="str">
            <v>INMATE WELFARE - ADULT</v>
          </cell>
        </row>
        <row r="221">
          <cell r="M221" t="str">
            <v>0914</v>
          </cell>
          <cell r="N221" t="str">
            <v>INMATE WELFARE - ADULT</v>
          </cell>
        </row>
        <row r="222">
          <cell r="M222" t="str">
            <v>0915</v>
          </cell>
          <cell r="N222" t="str">
            <v>INMATE WELFARE - JUVENILE</v>
          </cell>
        </row>
        <row r="223">
          <cell r="M223" t="str">
            <v>0726</v>
          </cell>
          <cell r="N223" t="str">
            <v>STORMWATER DECANT PROGRAM</v>
          </cell>
        </row>
        <row r="224">
          <cell r="M224" t="str">
            <v>0726</v>
          </cell>
          <cell r="N224" t="str">
            <v>STORMWATER DECANT PROGRAM</v>
          </cell>
        </row>
        <row r="225">
          <cell r="M225" t="str">
            <v>0726</v>
          </cell>
          <cell r="N225" t="str">
            <v>STORMWATER DECANT PROGRAM</v>
          </cell>
        </row>
        <row r="226">
          <cell r="M226" t="str">
            <v>0726</v>
          </cell>
          <cell r="N226" t="str">
            <v>STORMWATER DECANT PROGRAM</v>
          </cell>
        </row>
        <row r="227">
          <cell r="M227" t="str">
            <v>0730.1664</v>
          </cell>
          <cell r="N227" t="str">
            <v>ROADS ADMINISTRATION</v>
          </cell>
        </row>
        <row r="228">
          <cell r="M228" t="str">
            <v>0730.1664</v>
          </cell>
          <cell r="N228" t="str">
            <v>ROADS ADMINISTRATION</v>
          </cell>
        </row>
        <row r="229">
          <cell r="M229" t="str">
            <v>0730.1664</v>
          </cell>
          <cell r="N229" t="str">
            <v>ROADS ADMINISTRATION</v>
          </cell>
        </row>
        <row r="230">
          <cell r="M230" t="str">
            <v>0730.1664</v>
          </cell>
          <cell r="N230" t="str">
            <v>ROADS ADMINISTRATION</v>
          </cell>
        </row>
        <row r="231">
          <cell r="M231" t="str">
            <v>0730.1664</v>
          </cell>
          <cell r="N231" t="str">
            <v>ROADS ADMINISTRATION</v>
          </cell>
        </row>
        <row r="232">
          <cell r="M232" t="str">
            <v>0730.1664</v>
          </cell>
          <cell r="N232" t="str">
            <v>ROADS ADMINISTRATION</v>
          </cell>
        </row>
        <row r="233">
          <cell r="M233" t="str">
            <v>0730.1664</v>
          </cell>
          <cell r="N233" t="str">
            <v>ROADS ADMINISTRATION</v>
          </cell>
        </row>
        <row r="234">
          <cell r="M234" t="str">
            <v>0730.1664</v>
          </cell>
          <cell r="N234" t="str">
            <v>ROADS ADMINISTRATION</v>
          </cell>
        </row>
        <row r="235">
          <cell r="M235" t="str">
            <v>0730.1664</v>
          </cell>
          <cell r="N235" t="str">
            <v>ROADS ADMINISTRATION</v>
          </cell>
        </row>
        <row r="236">
          <cell r="M236" t="str">
            <v>0730.1664</v>
          </cell>
          <cell r="N236" t="str">
            <v>ROADS ADMINISTRATION</v>
          </cell>
        </row>
        <row r="237">
          <cell r="M237" t="str">
            <v>0730.1664</v>
          </cell>
          <cell r="N237" t="str">
            <v>ROADS ADMINISTRATION</v>
          </cell>
        </row>
        <row r="238">
          <cell r="M238" t="str">
            <v>0730.1669</v>
          </cell>
          <cell r="N238" t="str">
            <v>ROADS ENGINEERING SERVICES</v>
          </cell>
        </row>
        <row r="239">
          <cell r="M239" t="str">
            <v>0730.1669</v>
          </cell>
          <cell r="N239" t="str">
            <v>ROADS ENGINEERING SERVICES</v>
          </cell>
        </row>
        <row r="240">
          <cell r="M240" t="str">
            <v>0730.1669</v>
          </cell>
          <cell r="N240" t="str">
            <v>ROADS ENGINEERING SERVICES</v>
          </cell>
        </row>
        <row r="241">
          <cell r="M241" t="str">
            <v>0730.1669</v>
          </cell>
          <cell r="N241" t="str">
            <v>ROADS ENGINEERING SERVICES</v>
          </cell>
        </row>
        <row r="242">
          <cell r="M242" t="str">
            <v>0730.1669</v>
          </cell>
          <cell r="N242" t="str">
            <v>ROADS ENGINEERING SERVICES</v>
          </cell>
        </row>
        <row r="243">
          <cell r="M243" t="str">
            <v>0730.1669</v>
          </cell>
          <cell r="N243" t="str">
            <v>ROADS ENGINEERING SERVICES</v>
          </cell>
        </row>
        <row r="244">
          <cell r="M244" t="str">
            <v>0730.1674</v>
          </cell>
          <cell r="N244" t="str">
            <v>ROADS MAINTENANCE</v>
          </cell>
        </row>
        <row r="245">
          <cell r="M245" t="str">
            <v>0730.1674</v>
          </cell>
          <cell r="N245" t="str">
            <v>ROADS MAINTENANCE</v>
          </cell>
        </row>
        <row r="246">
          <cell r="M246" t="str">
            <v>0730.1674</v>
          </cell>
          <cell r="N246" t="str">
            <v>ROADS MAINTENANCE</v>
          </cell>
        </row>
        <row r="247">
          <cell r="M247" t="str">
            <v>0730.1674</v>
          </cell>
          <cell r="N247" t="str">
            <v>ROADS MAINTENANCE</v>
          </cell>
        </row>
        <row r="248">
          <cell r="M248" t="str">
            <v>0730.1674</v>
          </cell>
          <cell r="N248" t="str">
            <v>ROADS MAINTENANCE</v>
          </cell>
        </row>
        <row r="249">
          <cell r="M249" t="str">
            <v>0730.1674</v>
          </cell>
          <cell r="N249" t="str">
            <v>ROADS MAINTENANCE</v>
          </cell>
        </row>
        <row r="250">
          <cell r="M250" t="str">
            <v>0730.1674</v>
          </cell>
          <cell r="N250" t="str">
            <v>ROADS MAINTENANCE</v>
          </cell>
        </row>
        <row r="251">
          <cell r="M251" t="str">
            <v>0730.1674</v>
          </cell>
          <cell r="N251" t="str">
            <v>ROADS MAINTENANCE</v>
          </cell>
        </row>
        <row r="252">
          <cell r="M252" t="str">
            <v>0730.1681</v>
          </cell>
          <cell r="N252" t="str">
            <v>ROADS TRAFFIC ENGINEERING</v>
          </cell>
        </row>
        <row r="253">
          <cell r="M253" t="str">
            <v>0730.1681</v>
          </cell>
          <cell r="N253" t="str">
            <v>ROADS TRAFFIC ENGINEERING</v>
          </cell>
        </row>
        <row r="254">
          <cell r="M254" t="str">
            <v>0730.1681</v>
          </cell>
          <cell r="N254" t="str">
            <v>ROADS TRAFFIC ENGINEERING</v>
          </cell>
        </row>
        <row r="255">
          <cell r="M255" t="str">
            <v>0730.1681</v>
          </cell>
          <cell r="N255" t="str">
            <v>ROADS TRAFFIC ENGINEERING</v>
          </cell>
        </row>
        <row r="256">
          <cell r="M256" t="str">
            <v>0730.1681</v>
          </cell>
          <cell r="N256" t="str">
            <v>ROADS TRAFFIC ENGINEERING</v>
          </cell>
        </row>
        <row r="257">
          <cell r="M257" t="str">
            <v>0730.1681</v>
          </cell>
          <cell r="N257" t="str">
            <v>ROADS TRAFFIC ENGINEERING</v>
          </cell>
        </row>
        <row r="258">
          <cell r="M258" t="str">
            <v>0730.7594</v>
          </cell>
          <cell r="N258" t="str">
            <v>ROADS CIP AND PLANNING</v>
          </cell>
        </row>
        <row r="259">
          <cell r="M259" t="str">
            <v>0730.7594</v>
          </cell>
          <cell r="N259" t="str">
            <v>ROADS CIP AND PLANNING</v>
          </cell>
        </row>
        <row r="260">
          <cell r="M260" t="str">
            <v>0730.7594</v>
          </cell>
          <cell r="N260" t="str">
            <v>ROADS CIP AND PLANNING</v>
          </cell>
        </row>
        <row r="261">
          <cell r="M261" t="str">
            <v>0730.7594</v>
          </cell>
          <cell r="N261" t="str">
            <v>ROADS CIP AND PLANNING</v>
          </cell>
        </row>
        <row r="262">
          <cell r="M262" t="str">
            <v>0730.7594</v>
          </cell>
          <cell r="N262" t="str">
            <v>ROADS CIP AND PLANNING</v>
          </cell>
        </row>
        <row r="263">
          <cell r="M263" t="str">
            <v>0734</v>
          </cell>
          <cell r="N263" t="str">
            <v>ROADS CONSTRUCTION TRANSFER</v>
          </cell>
        </row>
        <row r="264">
          <cell r="M264" t="str">
            <v>0734</v>
          </cell>
          <cell r="N264" t="str">
            <v>ROADS CONSTRUCTION TRANSFER</v>
          </cell>
        </row>
        <row r="265">
          <cell r="M265" t="str">
            <v>0734</v>
          </cell>
          <cell r="N265" t="str">
            <v>ROADS CONSTRUCTION TRANSFER</v>
          </cell>
        </row>
        <row r="266">
          <cell r="M266" t="str">
            <v>0734</v>
          </cell>
          <cell r="N266" t="str">
            <v>ROADS CONSTRUCTION TRANSFER</v>
          </cell>
        </row>
        <row r="267">
          <cell r="M267" t="str">
            <v>0734</v>
          </cell>
          <cell r="N267" t="str">
            <v>ROADS CONSTRUCTION TRANSFER</v>
          </cell>
        </row>
        <row r="268">
          <cell r="M268" t="str">
            <v>0715</v>
          </cell>
          <cell r="N268" t="str">
            <v>SOLID WASTE POST-CLOSURE LANDFILL MAINTENANCE</v>
          </cell>
        </row>
        <row r="269">
          <cell r="M269" t="str">
            <v>0715</v>
          </cell>
          <cell r="N269" t="str">
            <v>SOLID WASTE POST-CLOSURE LANDFILL MAINTENANCE</v>
          </cell>
        </row>
        <row r="270">
          <cell r="M270" t="str">
            <v>0740</v>
          </cell>
          <cell r="N270" t="str">
            <v>RIVER IMPROVEMENT</v>
          </cell>
        </row>
        <row r="271">
          <cell r="M271" t="str">
            <v>0480</v>
          </cell>
          <cell r="N271" t="str">
            <v>VETERANS SERVICES</v>
          </cell>
        </row>
        <row r="272">
          <cell r="M272" t="str">
            <v>0920.9250</v>
          </cell>
          <cell r="N272" t="str">
            <v>DD EARLY INTERVENTION</v>
          </cell>
        </row>
        <row r="273">
          <cell r="M273" t="str">
            <v>0920.9260</v>
          </cell>
          <cell r="N273" t="str">
            <v>DD COMMUNITY, YOUTH &amp; ADULT SERVICES</v>
          </cell>
        </row>
        <row r="274">
          <cell r="M274" t="str">
            <v>0935</v>
          </cell>
          <cell r="N274" t="str">
            <v>COMMUNITY AND HUMAN SERVICES ADMINISTRATION</v>
          </cell>
        </row>
        <row r="275">
          <cell r="M275" t="str">
            <v>0935</v>
          </cell>
          <cell r="N275" t="str">
            <v>COMMUNITY AND HUMAN SERVICES ADMINISTRATION</v>
          </cell>
        </row>
        <row r="276">
          <cell r="M276" t="str">
            <v>0935</v>
          </cell>
          <cell r="N276" t="str">
            <v>COMMUNITY AND HUMAN SERVICES ADMINISTRATION</v>
          </cell>
        </row>
        <row r="277">
          <cell r="M277" t="str">
            <v>0471</v>
          </cell>
          <cell r="N277" t="str">
            <v>RECORDER'S OPERATIONS AND MAINTENANCE</v>
          </cell>
        </row>
        <row r="278">
          <cell r="M278" t="str">
            <v>0471</v>
          </cell>
          <cell r="N278" t="str">
            <v>RECORDER'S OPERATIONS AND MAINTENANCE</v>
          </cell>
        </row>
        <row r="279">
          <cell r="M279" t="str">
            <v>0431</v>
          </cell>
          <cell r="N279" t="str">
            <v>ENHANCED-911</v>
          </cell>
        </row>
        <row r="280">
          <cell r="M280" t="str">
            <v>0431</v>
          </cell>
          <cell r="N280" t="str">
            <v>ENHANCED-911</v>
          </cell>
        </row>
        <row r="281">
          <cell r="M281" t="str">
            <v>0431</v>
          </cell>
          <cell r="N281" t="str">
            <v>ENHANCED-911</v>
          </cell>
        </row>
        <row r="282">
          <cell r="M282" t="str">
            <v>0924.9800</v>
          </cell>
          <cell r="N282" t="str">
            <v>MENTAL HEALTH CONTRACTS</v>
          </cell>
        </row>
        <row r="283">
          <cell r="M283" t="str">
            <v>0924.9800</v>
          </cell>
          <cell r="N283" t="str">
            <v>MENTAL HEALTH CONTRACTS</v>
          </cell>
        </row>
        <row r="284">
          <cell r="M284" t="str">
            <v>0924.9800</v>
          </cell>
          <cell r="N284" t="str">
            <v>MENTAL HEALTH CONTRACTS</v>
          </cell>
        </row>
        <row r="285">
          <cell r="M285" t="str">
            <v>0924.9827</v>
          </cell>
          <cell r="N285" t="str">
            <v>MENTAL HEALTH DIRECT SERVICE</v>
          </cell>
        </row>
        <row r="286">
          <cell r="M286" t="str">
            <v>0583</v>
          </cell>
          <cell r="N286" t="str">
            <v>JUDICIAL ADMINISTRATION MIDD</v>
          </cell>
        </row>
        <row r="287">
          <cell r="M287" t="str">
            <v>0583</v>
          </cell>
          <cell r="N287" t="str">
            <v>JUDICIAL ADMINISTRATION MIDD</v>
          </cell>
        </row>
        <row r="288">
          <cell r="M288" t="str">
            <v>0688</v>
          </cell>
          <cell r="N288" t="str">
            <v>PROSECUTING ATTORNEY MIDD</v>
          </cell>
        </row>
        <row r="289">
          <cell r="M289" t="str">
            <v>0783</v>
          </cell>
          <cell r="N289" t="str">
            <v>SUPERIOR COURT MIDD</v>
          </cell>
        </row>
        <row r="290">
          <cell r="M290" t="str">
            <v>0883</v>
          </cell>
          <cell r="N290" t="str">
            <v>SHERIFF MIDD</v>
          </cell>
        </row>
        <row r="291">
          <cell r="M291" t="str">
            <v>0983</v>
          </cell>
          <cell r="N291" t="str">
            <v>OFFICE OF PUBLIC DEFENDER MIDD</v>
          </cell>
        </row>
        <row r="292">
          <cell r="M292" t="str">
            <v>0984</v>
          </cell>
          <cell r="N292" t="str">
            <v>DISTRICT COURT MIDD</v>
          </cell>
        </row>
        <row r="293">
          <cell r="M293" t="str">
            <v>0985</v>
          </cell>
          <cell r="N293" t="str">
            <v>ADULT AND JUVENILE DETENTION MIDD</v>
          </cell>
        </row>
        <row r="294">
          <cell r="M294" t="str">
            <v>0986</v>
          </cell>
          <cell r="N294" t="str">
            <v>JAIL HEALTH SERVICES MIDD</v>
          </cell>
        </row>
        <row r="295">
          <cell r="M295" t="str">
            <v>0987</v>
          </cell>
          <cell r="N295" t="str">
            <v>MENTAL HEALTH AND SUBSTANCE ABUSE MIDD</v>
          </cell>
        </row>
        <row r="296">
          <cell r="M296" t="str">
            <v>0987</v>
          </cell>
          <cell r="N296" t="str">
            <v>MENTAL HEALTH AND SUBSTANCE ABUSE MIDD</v>
          </cell>
        </row>
        <row r="297">
          <cell r="M297" t="str">
            <v>0987</v>
          </cell>
          <cell r="N297" t="str">
            <v>MENTAL HEALTH AND SUBSTANCE ABUSE MIDD</v>
          </cell>
        </row>
        <row r="298">
          <cell r="M298" t="str">
            <v>0990</v>
          </cell>
          <cell r="N298" t="str">
            <v>MENTAL HEALTH AND SUBSTANCE ABUSE MIDD</v>
          </cell>
        </row>
        <row r="299">
          <cell r="M299" t="str">
            <v>0990.9863</v>
          </cell>
          <cell r="N299" t="str">
            <v>MIDD OPERATING</v>
          </cell>
        </row>
        <row r="300">
          <cell r="M300" t="str">
            <v>0990.9863</v>
          </cell>
          <cell r="N300" t="str">
            <v>MIDD OPERATING</v>
          </cell>
        </row>
        <row r="301">
          <cell r="M301" t="str">
            <v>0990.9863</v>
          </cell>
          <cell r="N301" t="str">
            <v>MIDD OPERATING</v>
          </cell>
        </row>
        <row r="302">
          <cell r="M302" t="str">
            <v>0117.9759</v>
          </cell>
          <cell r="N302" t="str">
            <v>VETERAN'S LEVY OPERATING</v>
          </cell>
        </row>
        <row r="303">
          <cell r="M303" t="str">
            <v>0117.9759</v>
          </cell>
          <cell r="N303" t="str">
            <v>VETERAN'S LEVY OPERATING</v>
          </cell>
        </row>
        <row r="304">
          <cell r="M304" t="str">
            <v>0117.9759</v>
          </cell>
          <cell r="N304" t="str">
            <v>VETERAN'S LEVY OPERATING</v>
          </cell>
        </row>
        <row r="305">
          <cell r="M305" t="str">
            <v>0117.9770</v>
          </cell>
          <cell r="N305" t="str">
            <v>VETERAN'S LEVY CAPITAL</v>
          </cell>
        </row>
        <row r="306">
          <cell r="M306" t="str">
            <v>0118.9775</v>
          </cell>
          <cell r="N306" t="str">
            <v>HUMAN SERVICES LEVY OPERATING</v>
          </cell>
        </row>
        <row r="307">
          <cell r="M307" t="str">
            <v>0118.9775</v>
          </cell>
          <cell r="N307" t="str">
            <v>HUMAN SERVICES LEVY OPERATING</v>
          </cell>
        </row>
        <row r="308">
          <cell r="M308" t="str">
            <v>0118.9786</v>
          </cell>
          <cell r="N308" t="str">
            <v>HUMAN SERVICES LEVY CAPITAL</v>
          </cell>
        </row>
        <row r="309">
          <cell r="M309" t="str">
            <v>0301</v>
          </cell>
          <cell r="N309" t="str">
            <v>CULTURAL DEVELOPMENT AUTHORITY</v>
          </cell>
        </row>
        <row r="310">
          <cell r="M310" t="str">
            <v>0301</v>
          </cell>
          <cell r="N310" t="str">
            <v>CULTURAL DEVELOPMENT AUTHORITY</v>
          </cell>
        </row>
        <row r="311">
          <cell r="M311" t="str">
            <v>0830.5803</v>
          </cell>
          <cell r="N311" t="str">
            <v>PROVISION: BLS PROVIDER SERVICES</v>
          </cell>
        </row>
        <row r="312">
          <cell r="M312" t="str">
            <v>0830.5806</v>
          </cell>
          <cell r="N312" t="str">
            <v>PROVISION: ALS PROVIDER SERVICES</v>
          </cell>
        </row>
        <row r="313">
          <cell r="M313" t="str">
            <v>0830.5806</v>
          </cell>
          <cell r="N313" t="str">
            <v>PROVISION: ALS PROVIDER SERVICES</v>
          </cell>
        </row>
        <row r="314">
          <cell r="M314" t="str">
            <v>0830.8800</v>
          </cell>
          <cell r="N314" t="str">
            <v>PROVISION: EMS CONTINGENCY RESERVES</v>
          </cell>
        </row>
        <row r="315">
          <cell r="M315" t="str">
            <v>0830.8802</v>
          </cell>
          <cell r="N315" t="str">
            <v>PROVISION: EMS REGIONAL SUPPORT SERVICES</v>
          </cell>
        </row>
        <row r="316">
          <cell r="M316" t="str">
            <v>0830.8802</v>
          </cell>
          <cell r="N316" t="str">
            <v>PROVISION: EMS REGIONAL SUPPORT SERVICES</v>
          </cell>
        </row>
        <row r="317">
          <cell r="M317" t="str">
            <v>0830.8803</v>
          </cell>
          <cell r="N317" t="str">
            <v>PROVISION: EMS INITIATIVES</v>
          </cell>
        </row>
        <row r="318">
          <cell r="M318" t="str">
            <v>0741.2700</v>
          </cell>
          <cell r="N318" t="str">
            <v>WLR SHARED SERVICES ADMINISTRATION</v>
          </cell>
        </row>
        <row r="319">
          <cell r="M319" t="str">
            <v>0741.2700</v>
          </cell>
          <cell r="N319" t="str">
            <v>WLR SHARED SERVICES ADMINISTRATION</v>
          </cell>
        </row>
        <row r="320">
          <cell r="M320" t="str">
            <v>0741.3200</v>
          </cell>
          <cell r="N320" t="str">
            <v>WLR REGIONAL AND SCIENCE SERVICES</v>
          </cell>
        </row>
        <row r="321">
          <cell r="M321" t="str">
            <v>0741.3200</v>
          </cell>
          <cell r="N321" t="str">
            <v>WLR REGIONAL AND SCIENCE SERVICES</v>
          </cell>
        </row>
        <row r="322">
          <cell r="M322" t="str">
            <v>0741.4210M</v>
          </cell>
          <cell r="N322" t="str">
            <v>WLR ENVIRONMENTAL LABORATORY</v>
          </cell>
        </row>
        <row r="323">
          <cell r="M323" t="str">
            <v>0741.4210M</v>
          </cell>
          <cell r="N323" t="str">
            <v>WLR ENVIRONMENTAL LABORATORY</v>
          </cell>
        </row>
        <row r="324">
          <cell r="M324" t="str">
            <v>0741.4820M</v>
          </cell>
          <cell r="N324" t="str">
            <v>WLR LOCAL HAZARDOUS WASTE</v>
          </cell>
        </row>
        <row r="325">
          <cell r="M325" t="str">
            <v>0845.6915</v>
          </cell>
          <cell r="N325" t="str">
            <v>SWM TRANSFER TO CIP</v>
          </cell>
        </row>
        <row r="326">
          <cell r="M326" t="str">
            <v>0845.6915</v>
          </cell>
          <cell r="N326" t="str">
            <v>SWM TRANSFER TO CIP</v>
          </cell>
        </row>
        <row r="327">
          <cell r="M327" t="str">
            <v>0845.6958</v>
          </cell>
          <cell r="N327" t="str">
            <v>SWM CENTRAL SERVICES</v>
          </cell>
        </row>
        <row r="328">
          <cell r="M328" t="str">
            <v>0845.6958</v>
          </cell>
          <cell r="N328" t="str">
            <v>SWM CENTRAL SERVICES</v>
          </cell>
        </row>
        <row r="329">
          <cell r="M329" t="str">
            <v>0845.6959</v>
          </cell>
          <cell r="N329" t="str">
            <v>SWM RURAL PROGRAMS</v>
          </cell>
        </row>
        <row r="330">
          <cell r="M330" t="str">
            <v>0845.6959</v>
          </cell>
          <cell r="N330" t="str">
            <v>SWM RURAL PROGRAMS</v>
          </cell>
        </row>
        <row r="331">
          <cell r="M331" t="str">
            <v>0845.6959</v>
          </cell>
          <cell r="N331" t="str">
            <v>SWM RURAL PROGRAMS</v>
          </cell>
        </row>
        <row r="332">
          <cell r="M332" t="str">
            <v>0845.6961</v>
          </cell>
          <cell r="N332" t="str">
            <v>SWM OPERATING</v>
          </cell>
        </row>
        <row r="333">
          <cell r="M333" t="str">
            <v>0845.6961</v>
          </cell>
          <cell r="N333" t="str">
            <v>SWM OPERATING</v>
          </cell>
        </row>
        <row r="334">
          <cell r="M334" t="str">
            <v>0208</v>
          </cell>
          <cell r="N334" t="str">
            <v>AUTOMATED FINGERPRINT IDENTIFICATION SYSTEM</v>
          </cell>
        </row>
        <row r="335">
          <cell r="M335" t="str">
            <v>0208</v>
          </cell>
          <cell r="N335" t="str">
            <v>AUTOMATED FINGERPRINT IDENTIFICATION SYSTEM</v>
          </cell>
        </row>
        <row r="336">
          <cell r="M336" t="str">
            <v>0208</v>
          </cell>
          <cell r="N336" t="str">
            <v>AUTOMATED FINGERPRINT IDENTIFICATION SYSTEM</v>
          </cell>
        </row>
        <row r="337">
          <cell r="M337" t="str">
            <v>0208</v>
          </cell>
          <cell r="N337" t="str">
            <v>AUTOMATED FINGERPRINT IDENTIFICATION SYSTEM</v>
          </cell>
        </row>
        <row r="338">
          <cell r="M338" t="str">
            <v>0506</v>
          </cell>
          <cell r="N338" t="str">
            <v>CITIZEN COUNCILOR REV FUND</v>
          </cell>
        </row>
        <row r="339">
          <cell r="M339" t="str">
            <v>0960.9837</v>
          </cell>
          <cell r="N339" t="str">
            <v>SUBSTANCE ABUSE CONTRACTS</v>
          </cell>
        </row>
        <row r="340">
          <cell r="M340" t="str">
            <v>0960.9837</v>
          </cell>
          <cell r="N340" t="str">
            <v>SUBSTANCE ABUSE CONTRACTS</v>
          </cell>
        </row>
        <row r="341">
          <cell r="M341" t="str">
            <v>0960.9837</v>
          </cell>
          <cell r="N341" t="str">
            <v>SUBSTANCE ABUSE CONTRACTS</v>
          </cell>
        </row>
        <row r="342">
          <cell r="M342" t="str">
            <v>0960.9855</v>
          </cell>
          <cell r="N342" t="str">
            <v>SUBSTANCE ABUSE DIRECT SERVICE</v>
          </cell>
        </row>
        <row r="343">
          <cell r="M343" t="str">
            <v>0860</v>
          </cell>
          <cell r="N343" t="str">
            <v>LOCAL HAZARDOUS WASTE</v>
          </cell>
        </row>
        <row r="344">
          <cell r="M344" t="str">
            <v>0355</v>
          </cell>
          <cell r="N344" t="str">
            <v>YOUTH SPORTS FACILITIES GRANT</v>
          </cell>
        </row>
        <row r="345">
          <cell r="M345" t="str">
            <v>0355</v>
          </cell>
          <cell r="N345" t="str">
            <v>YOUTH SPORTS FACILITIES GRANT</v>
          </cell>
        </row>
        <row r="346">
          <cell r="M346" t="str">
            <v>0384</v>
          </cell>
          <cell r="N346" t="str">
            <v>NOXIOUS WEED CONTROL PROGRAM</v>
          </cell>
        </row>
        <row r="347">
          <cell r="M347" t="str">
            <v>0384</v>
          </cell>
          <cell r="N347" t="str">
            <v>NOXIOUS WEED CONTROL PROGRAM</v>
          </cell>
        </row>
        <row r="348">
          <cell r="M348" t="str">
            <v>0325.3400</v>
          </cell>
          <cell r="N348" t="str">
            <v>DDES DIRECTOR'S OFFICE</v>
          </cell>
        </row>
        <row r="349">
          <cell r="M349" t="str">
            <v>0325.3408</v>
          </cell>
          <cell r="N349" t="str">
            <v>DDES ADMINISTRATIVE SERVICES</v>
          </cell>
        </row>
        <row r="350">
          <cell r="M350" t="str">
            <v>0325.3408</v>
          </cell>
          <cell r="N350" t="str">
            <v>DDES ADMINISTRATIVE SERVICES</v>
          </cell>
        </row>
        <row r="351">
          <cell r="M351" t="str">
            <v>0325.3408</v>
          </cell>
          <cell r="N351" t="str">
            <v>DDES ADMINISTRATIVE SERVICES</v>
          </cell>
        </row>
        <row r="352">
          <cell r="M352" t="str">
            <v>0325.3408</v>
          </cell>
          <cell r="N352" t="str">
            <v>DDES ADMINISTRATIVE SERVICES</v>
          </cell>
        </row>
        <row r="353">
          <cell r="M353" t="str">
            <v>0325.3408</v>
          </cell>
          <cell r="N353" t="str">
            <v>DDES ADMINISTRATIVE SERVICES</v>
          </cell>
        </row>
        <row r="354">
          <cell r="M354" t="str">
            <v>0325.3408</v>
          </cell>
          <cell r="N354" t="str">
            <v>DDES ADMINISTRATIVE SERVICES</v>
          </cell>
        </row>
        <row r="355">
          <cell r="M355" t="str">
            <v>0325.3424</v>
          </cell>
          <cell r="N355" t="str">
            <v>DDES BUILDING SERVICES</v>
          </cell>
        </row>
        <row r="356">
          <cell r="M356" t="str">
            <v>0325.3450</v>
          </cell>
          <cell r="N356" t="str">
            <v>DDES LAND USE SERVICES</v>
          </cell>
        </row>
        <row r="357">
          <cell r="M357" t="str">
            <v>0325.3450</v>
          </cell>
          <cell r="N357" t="str">
            <v>DDES LAND USE SERVICES</v>
          </cell>
        </row>
        <row r="358">
          <cell r="M358" t="str">
            <v>0525</v>
          </cell>
          <cell r="N358" t="str">
            <v>DDES ABATEMENT FUND</v>
          </cell>
        </row>
        <row r="359">
          <cell r="M359" t="str">
            <v>0091</v>
          </cell>
          <cell r="N359" t="str">
            <v>OMB/DUNCAN/ROBERTS LAWSUIT ADMINISTRATION</v>
          </cell>
        </row>
        <row r="360">
          <cell r="M360" t="str">
            <v>0904</v>
          </cell>
          <cell r="N360" t="str">
            <v>OMB/2006 FUND</v>
          </cell>
        </row>
        <row r="361">
          <cell r="M361" t="str">
            <v>0887</v>
          </cell>
          <cell r="N361" t="str">
            <v>CHILDREN AND FAMILY SERVICES TRANSFERS TO COMMUNITY AND HUMAN SERVICES</v>
          </cell>
        </row>
        <row r="362">
          <cell r="M362" t="str">
            <v>0887</v>
          </cell>
          <cell r="N362" t="str">
            <v>CHILDREN AND FAMILY SERVICES TRANSFERS TO COMMUNITY AND HUMAN SERVICES</v>
          </cell>
        </row>
        <row r="363">
          <cell r="M363" t="str">
            <v>0888.8400</v>
          </cell>
          <cell r="N363" t="str">
            <v>CFS DIVISION ADMINISTRATION</v>
          </cell>
        </row>
        <row r="364">
          <cell r="M364" t="str">
            <v>0888.8410</v>
          </cell>
          <cell r="N364" t="str">
            <v>CFS COMMUNITY SERVICES</v>
          </cell>
        </row>
        <row r="365">
          <cell r="M365" t="str">
            <v>0888.8410</v>
          </cell>
          <cell r="N365" t="str">
            <v>CFS COMMUNITY SERVICES</v>
          </cell>
        </row>
        <row r="366">
          <cell r="M366" t="str">
            <v>0888.8400</v>
          </cell>
          <cell r="N366" t="str">
            <v>CFS DIVISION ADMINISTRATION</v>
          </cell>
        </row>
        <row r="367">
          <cell r="M367" t="str">
            <v>0888.8400</v>
          </cell>
          <cell r="N367" t="str">
            <v>CFS DIVISION ADMINISTRATION</v>
          </cell>
        </row>
        <row r="368">
          <cell r="M368" t="str">
            <v>0534</v>
          </cell>
          <cell r="N368" t="str">
            <v>ANIMAL SERVICES</v>
          </cell>
        </row>
        <row r="369">
          <cell r="M369" t="str">
            <v>0534</v>
          </cell>
          <cell r="N369" t="str">
            <v>ANIMAL SERVICES</v>
          </cell>
        </row>
        <row r="370">
          <cell r="M370" t="str">
            <v>0538</v>
          </cell>
          <cell r="N370" t="str">
            <v>ANIMAL BEQUEST</v>
          </cell>
        </row>
        <row r="371">
          <cell r="M371" t="str">
            <v>0640.8640</v>
          </cell>
          <cell r="N371" t="str">
            <v>PARKS MAINTENANCE</v>
          </cell>
        </row>
        <row r="372">
          <cell r="M372" t="str">
            <v>0640.8640</v>
          </cell>
          <cell r="N372" t="str">
            <v>PARKS MAINTENANCE</v>
          </cell>
        </row>
        <row r="373">
          <cell r="M373" t="str">
            <v>0640.8700</v>
          </cell>
          <cell r="N373" t="str">
            <v>PARKS ADMINISTRATION, CAPITAL AND BUSINESS PLANNING</v>
          </cell>
        </row>
        <row r="374">
          <cell r="M374" t="str">
            <v>0640.8700</v>
          </cell>
          <cell r="N374" t="str">
            <v>PARKS ADMINISTRATION, CAPITAL AND BUSINESS PLANNING</v>
          </cell>
        </row>
        <row r="375">
          <cell r="M375" t="str">
            <v>0640.8700</v>
          </cell>
          <cell r="N375" t="str">
            <v>PARKS ADMINISTRATION, CAPITAL AND BUSINESS PLANNING</v>
          </cell>
        </row>
        <row r="376">
          <cell r="M376" t="str">
            <v>0640.8700</v>
          </cell>
          <cell r="N376" t="str">
            <v>PARKS ADMINISTRATION, CAPITAL AND BUSINESS PLANNING</v>
          </cell>
        </row>
        <row r="377">
          <cell r="M377" t="str">
            <v>0640.8720</v>
          </cell>
          <cell r="N377" t="str">
            <v>PARKS AND RECREATION RPPR</v>
          </cell>
        </row>
        <row r="378">
          <cell r="M378" t="str">
            <v>0640.8720</v>
          </cell>
          <cell r="N378" t="str">
            <v>PARKS AND RECREATION RPPR</v>
          </cell>
        </row>
        <row r="379">
          <cell r="M379" t="str">
            <v>0640.8720</v>
          </cell>
          <cell r="N379" t="str">
            <v>PARKS AND RECREATION RPPR</v>
          </cell>
        </row>
        <row r="380">
          <cell r="M380" t="str">
            <v>0641</v>
          </cell>
          <cell r="N380" t="str">
            <v>EXPANSION LEVY</v>
          </cell>
        </row>
        <row r="381">
          <cell r="M381" t="str">
            <v>0641</v>
          </cell>
          <cell r="N381" t="str">
            <v>EXPANSION LEVY</v>
          </cell>
        </row>
        <row r="382">
          <cell r="M382" t="str">
            <v>0846</v>
          </cell>
          <cell r="N382" t="str">
            <v>HISTORIC PRESERVATION PROGRAM</v>
          </cell>
        </row>
        <row r="383">
          <cell r="M383" t="str">
            <v>0561</v>
          </cell>
          <cell r="N383" t="str">
            <v>KING COUNTY FLOOD CONTROL CONTRACT</v>
          </cell>
        </row>
        <row r="384">
          <cell r="M384" t="str">
            <v>0561</v>
          </cell>
          <cell r="N384" t="str">
            <v>KING COUNTY FLOOD CONTROL CONTRACT</v>
          </cell>
        </row>
        <row r="385">
          <cell r="M385" t="str">
            <v>0561</v>
          </cell>
          <cell r="N385" t="str">
            <v>KING COUNTY FLOOD CONTROL CONTRACT</v>
          </cell>
        </row>
        <row r="386">
          <cell r="M386" t="str">
            <v>1460M</v>
          </cell>
          <cell r="N386" t="str">
            <v>MARINE DIVISION</v>
          </cell>
        </row>
        <row r="387">
          <cell r="M387" t="str">
            <v>1460M</v>
          </cell>
          <cell r="N387" t="str">
            <v>MARINE DIVISION</v>
          </cell>
        </row>
        <row r="388">
          <cell r="M388" t="str">
            <v>1460M</v>
          </cell>
          <cell r="N388" t="str">
            <v>MARINE DIVISION</v>
          </cell>
        </row>
        <row r="389">
          <cell r="M389" t="str">
            <v>1460M</v>
          </cell>
          <cell r="N389" t="str">
            <v>MARINE DIVISION</v>
          </cell>
        </row>
        <row r="390">
          <cell r="M390" t="str">
            <v>1460M</v>
          </cell>
          <cell r="N390" t="str">
            <v>MARINE DIVISION</v>
          </cell>
        </row>
        <row r="391">
          <cell r="M391" t="str">
            <v>1460M</v>
          </cell>
          <cell r="N391" t="str">
            <v>MARINE DIVISION</v>
          </cell>
        </row>
        <row r="392">
          <cell r="M392" t="str">
            <v>1460M</v>
          </cell>
          <cell r="N392" t="str">
            <v>MARINE DIVISION</v>
          </cell>
        </row>
        <row r="393">
          <cell r="M393" t="str">
            <v>1460M</v>
          </cell>
          <cell r="N393" t="str">
            <v>MARINE DIVISION</v>
          </cell>
        </row>
        <row r="394">
          <cell r="M394" t="str">
            <v>1460M</v>
          </cell>
          <cell r="N394" t="str">
            <v>MARINE DIVISION</v>
          </cell>
        </row>
        <row r="395">
          <cell r="M395" t="str">
            <v>1460M</v>
          </cell>
          <cell r="N395" t="str">
            <v>MARINE DIVISION</v>
          </cell>
        </row>
        <row r="396">
          <cell r="M396" t="str">
            <v>1460M</v>
          </cell>
          <cell r="N396" t="str">
            <v>MARINE DIVISION</v>
          </cell>
        </row>
        <row r="397">
          <cell r="M397" t="str">
            <v>0800.8026</v>
          </cell>
          <cell r="N397" t="str">
            <v>ORG ATTRIBUTES: CROSS-CUTTING BUSINESS SERVICES</v>
          </cell>
        </row>
        <row r="398">
          <cell r="M398" t="str">
            <v>0800.8026</v>
          </cell>
          <cell r="N398" t="str">
            <v>ORG ATTRIBUTES: CROSS-CUTTING BUSINESS SERVICES</v>
          </cell>
        </row>
        <row r="399">
          <cell r="M399" t="str">
            <v>0800.8026</v>
          </cell>
          <cell r="N399" t="str">
            <v>ORG ATTRIBUTES: CROSS-CUTTING BUSINESS SERVICES</v>
          </cell>
        </row>
        <row r="400">
          <cell r="M400" t="str">
            <v>0800.8026</v>
          </cell>
          <cell r="N400" t="str">
            <v>ORG ATTRIBUTES: CROSS-CUTTING BUSINESS SERVICES</v>
          </cell>
        </row>
        <row r="401">
          <cell r="M401" t="str">
            <v>0800.8027</v>
          </cell>
          <cell r="N401" t="str">
            <v>PROTECTION: PREPAREDNESS</v>
          </cell>
        </row>
        <row r="402">
          <cell r="M402" t="str">
            <v>0800.8027</v>
          </cell>
          <cell r="N402" t="str">
            <v>PROTECTION: PREPAREDNESS</v>
          </cell>
        </row>
        <row r="403">
          <cell r="M403" t="str">
            <v>0800.8027</v>
          </cell>
          <cell r="N403" t="str">
            <v>PROTECTION: PREPAREDNESS</v>
          </cell>
        </row>
        <row r="404">
          <cell r="M404" t="str">
            <v>0800.8030</v>
          </cell>
          <cell r="N404" t="str">
            <v>PROVISION: EMS GRANTS</v>
          </cell>
        </row>
        <row r="405">
          <cell r="M405" t="str">
            <v>0800.8030</v>
          </cell>
          <cell r="N405" t="str">
            <v>PROVISION: EMS GRANTS</v>
          </cell>
        </row>
        <row r="406">
          <cell r="M406" t="str">
            <v>0800.8034</v>
          </cell>
          <cell r="N406" t="str">
            <v>PROMOTION: HEALTH PROMOTION AND DISEASE/INJURY PREVENTION</v>
          </cell>
        </row>
        <row r="407">
          <cell r="M407" t="str">
            <v>0800.8034</v>
          </cell>
          <cell r="N407" t="str">
            <v>PROMOTION: HEALTH PROMOTION AND DISEASE/INJURY PREVENTION</v>
          </cell>
        </row>
        <row r="408">
          <cell r="M408" t="str">
            <v>0800.8034</v>
          </cell>
          <cell r="N408" t="str">
            <v>PROMOTION: HEALTH PROMOTION AND DISEASE/INJURY PREVENTION</v>
          </cell>
        </row>
        <row r="409">
          <cell r="M409" t="str">
            <v>0800.8036</v>
          </cell>
          <cell r="N409" t="str">
            <v>PROTECTION: INFECTIOUS DISEASE PREVENTION AND CONTROL</v>
          </cell>
        </row>
        <row r="410">
          <cell r="M410" t="str">
            <v>0800.8036</v>
          </cell>
          <cell r="N410" t="str">
            <v>PROTECTION: INFECTIOUS DISEASE PREVENTION AND CONTROL</v>
          </cell>
        </row>
        <row r="411">
          <cell r="M411" t="str">
            <v>0800.8041</v>
          </cell>
          <cell r="N411" t="str">
            <v>PROVISION: REGIONAL AND COMMUNITY BASED PROGRAMS</v>
          </cell>
        </row>
        <row r="412">
          <cell r="M412" t="str">
            <v>0800.8041</v>
          </cell>
          <cell r="N412" t="str">
            <v>PROVISION: REGIONAL AND COMMUNITY BASED PROGRAMS</v>
          </cell>
        </row>
        <row r="413">
          <cell r="M413" t="str">
            <v>0800.8041</v>
          </cell>
          <cell r="N413" t="str">
            <v>PROVISION: REGIONAL AND COMMUNITY BASED PROGRAMS</v>
          </cell>
        </row>
        <row r="414">
          <cell r="M414" t="str">
            <v>0800.8049</v>
          </cell>
          <cell r="N414" t="str">
            <v>ORG ATTRIBUTES: REGIONAL AND CROSS-CUTTING SERVICES</v>
          </cell>
        </row>
        <row r="415">
          <cell r="M415" t="str">
            <v>0800.8049</v>
          </cell>
          <cell r="N415" t="str">
            <v>ORG ATTRIBUTES: REGIONAL AND CROSS-CUTTING SERVICES</v>
          </cell>
        </row>
        <row r="416">
          <cell r="M416" t="str">
            <v>0800.8049</v>
          </cell>
          <cell r="N416" t="str">
            <v>ORG ATTRIBUTES: REGIONAL AND CROSS-CUTTING SERVICES</v>
          </cell>
        </row>
        <row r="417">
          <cell r="M417" t="str">
            <v>0800.8067</v>
          </cell>
          <cell r="N417" t="str">
            <v>PROTECTION: ENVIRONMENTAL HEALTH FIELD BASED SERVICES</v>
          </cell>
        </row>
        <row r="418">
          <cell r="M418" t="str">
            <v>0800.8078</v>
          </cell>
          <cell r="N418" t="str">
            <v>PROVISION: PUBLIC HEALTH CENTER BASED SERVICES</v>
          </cell>
        </row>
        <row r="419">
          <cell r="M419" t="str">
            <v>0800.8078</v>
          </cell>
          <cell r="N419" t="str">
            <v>PROVISION: PUBLIC HEALTH CENTER BASED SERVICES</v>
          </cell>
        </row>
        <row r="420">
          <cell r="M420" t="str">
            <v>0800.8078</v>
          </cell>
          <cell r="N420" t="str">
            <v>PROVISION: PUBLIC HEALTH CENTER BASED SERVICES</v>
          </cell>
        </row>
        <row r="421">
          <cell r="M421" t="str">
            <v>0800.8114</v>
          </cell>
          <cell r="N421" t="str">
            <v>PROMOTION: REGIONAL AND COMMUNITY BASED PROGRAMS</v>
          </cell>
        </row>
        <row r="422">
          <cell r="M422" t="str">
            <v>0800.8184</v>
          </cell>
          <cell r="N422" t="str">
            <v>PROTECTION: REGIONAL AND COMMUNITY BASED PROGRAMS</v>
          </cell>
        </row>
        <row r="423">
          <cell r="M423" t="str">
            <v>0800.8184</v>
          </cell>
          <cell r="N423" t="str">
            <v>PROTECTION: REGIONAL AND COMMUNITY BASED PROGRAMS</v>
          </cell>
        </row>
        <row r="424">
          <cell r="M424" t="str">
            <v>0810</v>
          </cell>
          <cell r="N424" t="str">
            <v>MEDICAL EXAMINER</v>
          </cell>
        </row>
        <row r="425">
          <cell r="M425" t="str">
            <v>0760</v>
          </cell>
          <cell r="N425" t="str">
            <v>INTER-COUNTY RIVER IMPROVEMENT</v>
          </cell>
        </row>
        <row r="426">
          <cell r="M426" t="str">
            <v>2140</v>
          </cell>
          <cell r="N426" t="str">
            <v>GRANTS</v>
          </cell>
        </row>
        <row r="427">
          <cell r="M427" t="str">
            <v>2140</v>
          </cell>
          <cell r="N427" t="str">
            <v>GRANTS</v>
          </cell>
        </row>
        <row r="428">
          <cell r="M428" t="str">
            <v>2140</v>
          </cell>
          <cell r="N428" t="str">
            <v>GRANTS</v>
          </cell>
        </row>
        <row r="429">
          <cell r="M429" t="str">
            <v>0521</v>
          </cell>
          <cell r="N429" t="str">
            <v>2010 BYRNE JUSTICE ASSISTANCE GRANT</v>
          </cell>
        </row>
        <row r="430">
          <cell r="M430" t="str">
            <v>0936.6800</v>
          </cell>
          <cell r="N430" t="str">
            <v>YOUTH TRAINING PROGRAMS</v>
          </cell>
        </row>
        <row r="431">
          <cell r="M431" t="str">
            <v>0936.6800</v>
          </cell>
          <cell r="N431" t="str">
            <v>YOUTH TRAINING PROGRAMS</v>
          </cell>
        </row>
        <row r="432">
          <cell r="M432" t="str">
            <v>0936.6810</v>
          </cell>
          <cell r="N432" t="str">
            <v>ADULT TRAINING PROGRAMS</v>
          </cell>
        </row>
        <row r="433">
          <cell r="M433" t="str">
            <v>0350.9650</v>
          </cell>
          <cell r="N433" t="str">
            <v>CDBG</v>
          </cell>
        </row>
        <row r="434">
          <cell r="M434" t="str">
            <v>0350.9650</v>
          </cell>
          <cell r="N434" t="str">
            <v>CDBG</v>
          </cell>
        </row>
        <row r="435">
          <cell r="M435" t="str">
            <v>0350.9653</v>
          </cell>
          <cell r="N435" t="str">
            <v>HOME</v>
          </cell>
        </row>
        <row r="436">
          <cell r="M436" t="str">
            <v>0350.9653</v>
          </cell>
          <cell r="N436" t="str">
            <v>HOME</v>
          </cell>
        </row>
        <row r="437">
          <cell r="M437" t="str">
            <v>0350.9656</v>
          </cell>
          <cell r="N437" t="str">
            <v>OTHER HOUSING &amp; COMMUNITY DEVELOPMENT</v>
          </cell>
        </row>
        <row r="438">
          <cell r="M438" t="str">
            <v>0350.9656</v>
          </cell>
          <cell r="N438" t="str">
            <v>OTHER HOUSING &amp; COMMUNITY DEVELOPMENT</v>
          </cell>
        </row>
        <row r="439">
          <cell r="M439" t="str">
            <v>0350.9656</v>
          </cell>
          <cell r="N439" t="str">
            <v>OTHER HOUSING &amp; COMMUNITY DEVELOPMENT</v>
          </cell>
        </row>
        <row r="440">
          <cell r="M440" t="str">
            <v>3000</v>
          </cell>
          <cell r="N440" t="str">
            <v>CAPITAL IMPROVEMENT PROGRAM</v>
          </cell>
        </row>
        <row r="441">
          <cell r="M441" t="str">
            <v>3000</v>
          </cell>
          <cell r="N441" t="str">
            <v>CAPITAL IMPROVEMENT PROGRAM</v>
          </cell>
        </row>
        <row r="442">
          <cell r="M442" t="str">
            <v>3000</v>
          </cell>
          <cell r="N442" t="str">
            <v>CAPITAL IMPROVEMENT PROGRAM</v>
          </cell>
        </row>
        <row r="443">
          <cell r="M443" t="str">
            <v>3000</v>
          </cell>
          <cell r="N443" t="str">
            <v>CAPITAL IMPROVEMENT PROGRAM</v>
          </cell>
        </row>
        <row r="444">
          <cell r="M444" t="str">
            <v>3000</v>
          </cell>
          <cell r="N444" t="str">
            <v>CAPITAL IMPROVEMENT PROGRAM</v>
          </cell>
        </row>
        <row r="445">
          <cell r="M445" t="str">
            <v>3000</v>
          </cell>
          <cell r="N445" t="str">
            <v>CAPITAL IMPROVEMENT PROGRAM</v>
          </cell>
        </row>
        <row r="446">
          <cell r="M446" t="str">
            <v>3000</v>
          </cell>
          <cell r="N446" t="str">
            <v>CAPITAL IMPROVEMENT PROGRAM</v>
          </cell>
        </row>
        <row r="447">
          <cell r="M447" t="str">
            <v>3000</v>
          </cell>
          <cell r="N447" t="str">
            <v>CAPITAL IMPROVEMENT PROGRAM</v>
          </cell>
        </row>
        <row r="448">
          <cell r="M448" t="str">
            <v>3000</v>
          </cell>
          <cell r="N448" t="str">
            <v>CAPITAL IMPROVEMENT PROGRAM</v>
          </cell>
        </row>
        <row r="449">
          <cell r="M449" t="str">
            <v>3000</v>
          </cell>
          <cell r="N449" t="str">
            <v>CAPITAL IMPROVEMENT PROGRAM</v>
          </cell>
        </row>
        <row r="450">
          <cell r="M450" t="str">
            <v>3000</v>
          </cell>
          <cell r="N450" t="str">
            <v>CAPITAL IMPROVEMENT PROGRAM</v>
          </cell>
        </row>
        <row r="451">
          <cell r="M451" t="str">
            <v>3000</v>
          </cell>
          <cell r="N451" t="str">
            <v>CAPITAL IMPROVEMENT PROGRAM</v>
          </cell>
        </row>
        <row r="452">
          <cell r="M452" t="str">
            <v>3000</v>
          </cell>
          <cell r="N452" t="str">
            <v>CAPITAL IMPROVEMENT PROGRAM</v>
          </cell>
        </row>
        <row r="453">
          <cell r="M453" t="str">
            <v>3000</v>
          </cell>
          <cell r="N453" t="str">
            <v>CAPITAL IMPROVEMENT PROGRAM</v>
          </cell>
        </row>
        <row r="454">
          <cell r="M454" t="str">
            <v>3000</v>
          </cell>
          <cell r="N454" t="str">
            <v>CAPITAL IMPROVEMENT PROGRAM</v>
          </cell>
        </row>
        <row r="455">
          <cell r="M455" t="str">
            <v>3000</v>
          </cell>
          <cell r="N455" t="str">
            <v>CAPITAL IMPROVEMENT PROGRAM</v>
          </cell>
        </row>
        <row r="456">
          <cell r="M456" t="str">
            <v>3000</v>
          </cell>
          <cell r="N456" t="str">
            <v>CAPITAL IMPROVEMENT PROGRAM</v>
          </cell>
        </row>
        <row r="457">
          <cell r="M457" t="str">
            <v>3000</v>
          </cell>
          <cell r="N457" t="str">
            <v>CAPITAL IMPROVEMENT PROGRAM</v>
          </cell>
        </row>
        <row r="458">
          <cell r="M458" t="str">
            <v>3000</v>
          </cell>
          <cell r="N458" t="str">
            <v>CAPITAL IMPROVEMENT PROGRAM</v>
          </cell>
        </row>
        <row r="459">
          <cell r="M459" t="str">
            <v>3000</v>
          </cell>
          <cell r="N459" t="str">
            <v>CAPITAL IMPROVEMENT PROGRAM</v>
          </cell>
        </row>
        <row r="460">
          <cell r="M460" t="str">
            <v>3000</v>
          </cell>
          <cell r="N460" t="str">
            <v>CAPITAL IMPROVEMENT PROGRAM</v>
          </cell>
        </row>
        <row r="461">
          <cell r="M461" t="str">
            <v>3000</v>
          </cell>
          <cell r="N461" t="str">
            <v>CAPITAL IMPROVEMENT PROGRAM</v>
          </cell>
        </row>
        <row r="462">
          <cell r="M462" t="str">
            <v>3000</v>
          </cell>
          <cell r="N462" t="str">
            <v>CAPITAL IMPROVEMENT PROGRAM</v>
          </cell>
        </row>
        <row r="463">
          <cell r="M463" t="str">
            <v>3000</v>
          </cell>
          <cell r="N463" t="str">
            <v>CAPITAL IMPROVEMENT PROGRAM</v>
          </cell>
        </row>
        <row r="464">
          <cell r="M464" t="str">
            <v>3000</v>
          </cell>
          <cell r="N464" t="str">
            <v>CAPITAL IMPROVEMENT PROGRAM</v>
          </cell>
        </row>
        <row r="465">
          <cell r="M465" t="str">
            <v>3000</v>
          </cell>
          <cell r="N465" t="str">
            <v>CAPITAL IMPROVEMENT PROGRAM</v>
          </cell>
        </row>
        <row r="466">
          <cell r="M466" t="str">
            <v>3000</v>
          </cell>
          <cell r="N466" t="str">
            <v>CAPITAL IMPROVEMENT PROGRAM</v>
          </cell>
        </row>
        <row r="467">
          <cell r="M467" t="str">
            <v>3000</v>
          </cell>
          <cell r="N467" t="str">
            <v>CAPITAL IMPROVEMENT PROGRAM</v>
          </cell>
        </row>
        <row r="468">
          <cell r="M468" t="str">
            <v>3000</v>
          </cell>
          <cell r="N468" t="str">
            <v>CAPITAL IMPROVEMENT PROGRAM</v>
          </cell>
        </row>
        <row r="469">
          <cell r="M469" t="str">
            <v>3000</v>
          </cell>
          <cell r="N469" t="str">
            <v>CAPITAL IMPROVEMENT PROGRAM</v>
          </cell>
        </row>
        <row r="470">
          <cell r="M470" t="str">
            <v>3000</v>
          </cell>
          <cell r="N470" t="str">
            <v>CAPITAL IMPROVEMENT PROGRAM</v>
          </cell>
        </row>
        <row r="471">
          <cell r="M471" t="str">
            <v>3000</v>
          </cell>
          <cell r="N471" t="str">
            <v>CAPITAL IMPROVEMENT PROGRAM</v>
          </cell>
        </row>
        <row r="472">
          <cell r="M472" t="str">
            <v>3000</v>
          </cell>
          <cell r="N472" t="str">
            <v>CAPITAL IMPROVEMENT PROGRAM</v>
          </cell>
        </row>
        <row r="473">
          <cell r="M473" t="str">
            <v>3001</v>
          </cell>
          <cell r="N473" t="str">
            <v>ROADS CAPITAL IMPROVEMENT PROGRAM</v>
          </cell>
        </row>
        <row r="474">
          <cell r="M474" t="str">
            <v>3001</v>
          </cell>
          <cell r="N474" t="str">
            <v>ROADS CAPITAL IMPROVEMENT PROGRAM</v>
          </cell>
        </row>
        <row r="475">
          <cell r="M475" t="str">
            <v>3001</v>
          </cell>
          <cell r="N475" t="str">
            <v>ROADS CAPITAL IMPROVEMENT PROGRAM</v>
          </cell>
        </row>
        <row r="476">
          <cell r="M476" t="str">
            <v>3001</v>
          </cell>
          <cell r="N476" t="str">
            <v>ROADS CAPITAL IMPROVEMENT PROGRAM</v>
          </cell>
        </row>
        <row r="477">
          <cell r="M477" t="str">
            <v>3001</v>
          </cell>
          <cell r="N477" t="str">
            <v>ROADS CAPITAL IMPROVEMENT PROGRAM</v>
          </cell>
        </row>
        <row r="478">
          <cell r="M478" t="str">
            <v>3001</v>
          </cell>
          <cell r="N478" t="str">
            <v>ROADS CAPITAL IMPROVEMENT PROGRAM</v>
          </cell>
        </row>
        <row r="479">
          <cell r="M479" t="str">
            <v>3001</v>
          </cell>
          <cell r="N479" t="str">
            <v>ROADS CAPITAL IMPROVEMENT PROGRAM</v>
          </cell>
        </row>
        <row r="480">
          <cell r="M480" t="str">
            <v>3001</v>
          </cell>
          <cell r="N480" t="str">
            <v>ROADS CAPITAL IMPROVEMENT PROGRAM</v>
          </cell>
        </row>
        <row r="481">
          <cell r="M481" t="str">
            <v>3003</v>
          </cell>
          <cell r="N481" t="str">
            <v>WASTEWATER TREATMENT CAPITAL IMPROVEMENT PROGRAM</v>
          </cell>
        </row>
        <row r="482">
          <cell r="M482" t="str">
            <v>3004</v>
          </cell>
          <cell r="N482" t="str">
            <v>SURFACE WATER CAPITAL IMPROVEMENT PROGRAM</v>
          </cell>
        </row>
        <row r="483">
          <cell r="M483" t="str">
            <v>3004</v>
          </cell>
          <cell r="N483" t="str">
            <v>SURFACE WATER CAPITAL IMPROVEMENT PROGRAM</v>
          </cell>
        </row>
        <row r="484">
          <cell r="M484" t="str">
            <v>3005</v>
          </cell>
          <cell r="N484" t="str">
            <v>MAJOR MAINTENANCE CAPITAL IMPROVEMENT PROGRAM</v>
          </cell>
        </row>
        <row r="485">
          <cell r="M485" t="str">
            <v>3005</v>
          </cell>
          <cell r="N485" t="str">
            <v>MAJOR MAINTENANCE CAPITAL IMPROVEMENT PROGRAM</v>
          </cell>
        </row>
        <row r="486">
          <cell r="M486" t="str">
            <v>3005</v>
          </cell>
          <cell r="N486" t="str">
            <v>MAJOR MAINTENANCE CAPITAL IMPROVEMENT PROGRAM</v>
          </cell>
        </row>
        <row r="487">
          <cell r="M487" t="str">
            <v>3005</v>
          </cell>
          <cell r="N487" t="str">
            <v>MAJOR MAINTENANCE CAPITAL IMPROVEMENT PROGRAM</v>
          </cell>
        </row>
        <row r="488">
          <cell r="M488" t="str">
            <v>3005</v>
          </cell>
          <cell r="N488" t="str">
            <v>MAJOR MAINTENANCE CAPITAL IMPROVEMENT PROGRAM</v>
          </cell>
        </row>
        <row r="489">
          <cell r="M489" t="str">
            <v>3006</v>
          </cell>
          <cell r="N489" t="str">
            <v>SOLID WASTE CAPITAL IMPROVEMENT PROGRAM</v>
          </cell>
        </row>
        <row r="490">
          <cell r="M490" t="str">
            <v>3006</v>
          </cell>
          <cell r="N490" t="str">
            <v>SOLID WASTE CAPITAL IMPROVEMENT PROGRAM</v>
          </cell>
        </row>
        <row r="491">
          <cell r="M491" t="str">
            <v>3008</v>
          </cell>
          <cell r="N491" t="str">
            <v>PUBLIC TRANSPORTATION CAPITAL IMPROVEMENT PROGRAM</v>
          </cell>
        </row>
        <row r="492">
          <cell r="M492" t="str">
            <v>3008</v>
          </cell>
          <cell r="N492" t="str">
            <v>PUBLIC TRANSPORTATION CAPITAL IMPROVEMENT PROGRAM</v>
          </cell>
        </row>
        <row r="493">
          <cell r="M493" t="str">
            <v>3008</v>
          </cell>
          <cell r="N493" t="str">
            <v>PUBLIC TRANSPORTATION CAPITAL IMPROVEMENT PROGRAM</v>
          </cell>
        </row>
        <row r="494">
          <cell r="M494" t="str">
            <v>3008</v>
          </cell>
          <cell r="N494" t="str">
            <v>PUBLIC TRANSPORTATION CAPITAL IMPROVEMENT PROGRAM</v>
          </cell>
        </row>
        <row r="495">
          <cell r="M495" t="str">
            <v>3008</v>
          </cell>
          <cell r="N495" t="str">
            <v>PUBLIC TRANSPORTATION CAPITAL IMPROVEMENT PROGRAM</v>
          </cell>
        </row>
        <row r="496">
          <cell r="M496" t="str">
            <v>3008</v>
          </cell>
          <cell r="N496" t="str">
            <v>PUBLIC TRANSPORTATION CAPITAL IMPROVEMENT PROGRAM</v>
          </cell>
        </row>
        <row r="497">
          <cell r="M497" t="str">
            <v>3008</v>
          </cell>
          <cell r="N497" t="str">
            <v>PUBLIC TRANSPORTATION CAPITAL IMPROVEMENT PROGRAM</v>
          </cell>
        </row>
        <row r="498">
          <cell r="M498" t="str">
            <v>3008</v>
          </cell>
          <cell r="N498" t="str">
            <v>PUBLIC TRANSPORTATION CAPITAL IMPROVEMENT PROGRAM</v>
          </cell>
        </row>
        <row r="499">
          <cell r="M499" t="str">
            <v>3008</v>
          </cell>
          <cell r="N499" t="str">
            <v>PUBLIC TRANSPORTATION CAPITAL IMPROVEMENT PROGRAM</v>
          </cell>
        </row>
        <row r="500">
          <cell r="M500" t="str">
            <v>3007</v>
          </cell>
          <cell r="N500" t="str">
            <v>PUBLIC TRANSPORTATION CAPITAL</v>
          </cell>
        </row>
        <row r="501">
          <cell r="M501" t="str">
            <v>3007</v>
          </cell>
          <cell r="N501" t="str">
            <v>PUBLIC TRANSPORTATION CAPITAL</v>
          </cell>
        </row>
        <row r="502">
          <cell r="M502" t="str">
            <v>3007</v>
          </cell>
          <cell r="N502" t="str">
            <v>PUBLIC TRANSPORTATION CAPITAL</v>
          </cell>
        </row>
        <row r="503">
          <cell r="M503" t="str">
            <v>3007</v>
          </cell>
          <cell r="N503" t="str">
            <v>PUBLIC TRANSPORTATION CAPITAL</v>
          </cell>
        </row>
        <row r="504">
          <cell r="M504" t="str">
            <v>3007</v>
          </cell>
          <cell r="N504" t="str">
            <v>PUBLIC TRANSPORTATION CAPITAL</v>
          </cell>
        </row>
        <row r="505">
          <cell r="M505" t="str">
            <v>3007</v>
          </cell>
          <cell r="N505" t="str">
            <v>PUBLIC TRANSPORTATION CAPITAL</v>
          </cell>
        </row>
        <row r="506">
          <cell r="M506" t="str">
            <v>0381.3115</v>
          </cell>
          <cell r="N506" t="str">
            <v>DNRP PUBLIC OUTREACH</v>
          </cell>
        </row>
        <row r="507">
          <cell r="M507" t="str">
            <v>0381.3124</v>
          </cell>
          <cell r="N507" t="str">
            <v>DNRP POLICY DIRECTION AND NEW INITIATIVES</v>
          </cell>
        </row>
        <row r="508">
          <cell r="M508" t="str">
            <v>0381.7070</v>
          </cell>
          <cell r="N508" t="str">
            <v>DNRP ADMINISTRATION</v>
          </cell>
        </row>
        <row r="509">
          <cell r="M509" t="str">
            <v>0381.7070</v>
          </cell>
          <cell r="N509" t="str">
            <v>DNRP ADMINISTRATION</v>
          </cell>
        </row>
        <row r="510">
          <cell r="M510" t="str">
            <v>0381.7073</v>
          </cell>
          <cell r="N510" t="str">
            <v>DNRP HISTORIC PRESERVATION</v>
          </cell>
        </row>
        <row r="511">
          <cell r="M511" t="str">
            <v>0381.7073</v>
          </cell>
          <cell r="N511" t="str">
            <v>DNRP HISTORIC PRESERVATION</v>
          </cell>
        </row>
        <row r="512">
          <cell r="M512" t="str">
            <v>0381.7073</v>
          </cell>
          <cell r="N512" t="str">
            <v>DNRP HISTORIC PRESERVATION</v>
          </cell>
        </row>
        <row r="513">
          <cell r="M513" t="str">
            <v>0720.1453</v>
          </cell>
          <cell r="N513" t="str">
            <v>SOLID WASTE DIVISION SERVICES</v>
          </cell>
        </row>
        <row r="514">
          <cell r="M514" t="str">
            <v>0720.1453</v>
          </cell>
          <cell r="N514" t="str">
            <v>SOLID WASTE DIVISION SERVICES</v>
          </cell>
        </row>
        <row r="515">
          <cell r="M515" t="str">
            <v>0720.1453</v>
          </cell>
          <cell r="N515" t="str">
            <v>SOLID WASTE DIVISION SERVICES</v>
          </cell>
        </row>
        <row r="516">
          <cell r="M516" t="str">
            <v>0720.1453</v>
          </cell>
          <cell r="N516" t="str">
            <v>SOLID WASTE DIVISION SERVICES</v>
          </cell>
        </row>
        <row r="517">
          <cell r="M517" t="str">
            <v>0720.1455</v>
          </cell>
          <cell r="N517" t="str">
            <v>SOLID WASTE ENGINEERING</v>
          </cell>
        </row>
        <row r="518">
          <cell r="M518" t="str">
            <v>0720.1455</v>
          </cell>
          <cell r="N518" t="str">
            <v>SOLID WASTE ENGINEERING</v>
          </cell>
        </row>
        <row r="519">
          <cell r="M519" t="str">
            <v>0720.1455</v>
          </cell>
          <cell r="N519" t="str">
            <v>SOLID WASTE ENGINEERING</v>
          </cell>
        </row>
        <row r="520">
          <cell r="M520" t="str">
            <v>0720.7071</v>
          </cell>
          <cell r="N520" t="str">
            <v>SOLID WASTE OPERATIONS</v>
          </cell>
        </row>
        <row r="521">
          <cell r="M521" t="str">
            <v>0720.7071</v>
          </cell>
          <cell r="N521" t="str">
            <v>SOLID WASTE OPERATIONS</v>
          </cell>
        </row>
        <row r="522">
          <cell r="M522" t="str">
            <v>0720.7072</v>
          </cell>
          <cell r="N522" t="str">
            <v>RECYCLING AND ENVIRONMENTAL SERVICES</v>
          </cell>
        </row>
        <row r="523">
          <cell r="M523" t="str">
            <v>0720.7072</v>
          </cell>
          <cell r="N523" t="str">
            <v>RECYCLING AND ENVIRONMENTAL SERVICES</v>
          </cell>
        </row>
        <row r="524">
          <cell r="M524" t="str">
            <v>0720.7072</v>
          </cell>
          <cell r="N524" t="str">
            <v>RECYCLING AND ENVIRONMENTAL SERVICES</v>
          </cell>
        </row>
        <row r="525">
          <cell r="M525" t="str">
            <v>0720.7072</v>
          </cell>
          <cell r="N525" t="str">
            <v>RECYCLING AND ENVIRONMENTAL SERVICES</v>
          </cell>
        </row>
        <row r="526">
          <cell r="M526" t="str">
            <v>0710.1765</v>
          </cell>
          <cell r="N526" t="str">
            <v>AIRPORT ADMINISTRATION</v>
          </cell>
        </row>
        <row r="527">
          <cell r="M527" t="str">
            <v>0710.1765</v>
          </cell>
          <cell r="N527" t="str">
            <v>AIRPORT ADMINISTRATION</v>
          </cell>
        </row>
        <row r="528">
          <cell r="M528" t="str">
            <v>0710.1765</v>
          </cell>
          <cell r="N528" t="str">
            <v>AIRPORT ADMINISTRATION</v>
          </cell>
        </row>
        <row r="529">
          <cell r="M529" t="str">
            <v>0710.1765</v>
          </cell>
          <cell r="N529" t="str">
            <v>AIRPORT ADMINISTRATION</v>
          </cell>
        </row>
        <row r="530">
          <cell r="M530" t="str">
            <v>0710.1765</v>
          </cell>
          <cell r="N530" t="str">
            <v>AIRPORT ADMINISTRATION</v>
          </cell>
        </row>
        <row r="531">
          <cell r="M531" t="str">
            <v>0710.1767</v>
          </cell>
          <cell r="N531" t="str">
            <v>AIRPORT ENGINEERING</v>
          </cell>
        </row>
        <row r="532">
          <cell r="M532" t="str">
            <v>0710.1767</v>
          </cell>
          <cell r="N532" t="str">
            <v>AIRPORT ENGINEERING</v>
          </cell>
        </row>
        <row r="533">
          <cell r="M533" t="str">
            <v>0710.1767</v>
          </cell>
          <cell r="N533" t="str">
            <v>AIRPORT ENGINEERING</v>
          </cell>
        </row>
        <row r="534">
          <cell r="M534" t="str">
            <v>0710.1767</v>
          </cell>
          <cell r="N534" t="str">
            <v>AIRPORT ENGINEERING</v>
          </cell>
        </row>
        <row r="535">
          <cell r="M535" t="str">
            <v>0710.1767</v>
          </cell>
          <cell r="N535" t="str">
            <v>AIRPORT ENGINEERING</v>
          </cell>
        </row>
        <row r="536">
          <cell r="M536" t="str">
            <v>0710.7075</v>
          </cell>
          <cell r="N536" t="str">
            <v>AIRPORT MAINTENANCE AND OPERATIONS</v>
          </cell>
        </row>
        <row r="537">
          <cell r="M537" t="str">
            <v>0710.7075</v>
          </cell>
          <cell r="N537" t="str">
            <v>AIRPORT MAINTENANCE AND OPERATIONS</v>
          </cell>
        </row>
        <row r="538">
          <cell r="M538" t="str">
            <v>0710.7075</v>
          </cell>
          <cell r="N538" t="str">
            <v>AIRPORT MAINTENANCE AND OPERATIONS</v>
          </cell>
        </row>
        <row r="539">
          <cell r="M539" t="str">
            <v>0710.7075</v>
          </cell>
          <cell r="N539" t="str">
            <v>AIRPORT MAINTENANCE AND OPERATIONS</v>
          </cell>
        </row>
        <row r="540">
          <cell r="M540" t="str">
            <v>0710.7075</v>
          </cell>
          <cell r="N540" t="str">
            <v>AIRPORT MAINTENANCE AND OPERATIONS</v>
          </cell>
        </row>
        <row r="541">
          <cell r="M541" t="str">
            <v>0710.7076</v>
          </cell>
          <cell r="N541" t="str">
            <v>AIRPORT COMMUNITY RELATIONS</v>
          </cell>
        </row>
        <row r="542">
          <cell r="M542" t="str">
            <v>0710.7076</v>
          </cell>
          <cell r="N542" t="str">
            <v>AIRPORT COMMUNITY RELATIONS</v>
          </cell>
        </row>
        <row r="543">
          <cell r="M543" t="str">
            <v>0710.7076</v>
          </cell>
          <cell r="N543" t="str">
            <v>AIRPORT COMMUNITY RELATIONS</v>
          </cell>
        </row>
        <row r="544">
          <cell r="M544" t="str">
            <v>0710.7076</v>
          </cell>
          <cell r="N544" t="str">
            <v>AIRPORT COMMUNITY RELATIONS</v>
          </cell>
        </row>
        <row r="545">
          <cell r="M545" t="str">
            <v>0716</v>
          </cell>
          <cell r="N545" t="str">
            <v>AIRPORT CONSTRUCTION TRANSFER</v>
          </cell>
        </row>
        <row r="546">
          <cell r="M546" t="str">
            <v>0716</v>
          </cell>
          <cell r="N546" t="str">
            <v>AIRPORT CONSTRUCTION TRANSFER</v>
          </cell>
        </row>
        <row r="547">
          <cell r="M547" t="str">
            <v>0716</v>
          </cell>
          <cell r="N547" t="str">
            <v>AIRPORT CONSTRUCTION TRANSFER</v>
          </cell>
        </row>
        <row r="548">
          <cell r="M548" t="str">
            <v>0716</v>
          </cell>
          <cell r="N548" t="str">
            <v>AIRPORT CONSTRUCTION TRANSFER</v>
          </cell>
        </row>
        <row r="549">
          <cell r="M549" t="str">
            <v>0716</v>
          </cell>
          <cell r="N549" t="str">
            <v>AIRPORT CONSTRUCTION TRANSFER</v>
          </cell>
        </row>
        <row r="550">
          <cell r="M550" t="str">
            <v>0213</v>
          </cell>
          <cell r="N550" t="str">
            <v>RADIO COMMUNICATION SERVICES (800 MHZ)</v>
          </cell>
        </row>
        <row r="551">
          <cell r="M551" t="str">
            <v>0490</v>
          </cell>
          <cell r="N551" t="str">
            <v>I-NET OPERATIONS</v>
          </cell>
        </row>
        <row r="552">
          <cell r="M552" t="str">
            <v>4000M.WB410</v>
          </cell>
          <cell r="N552" t="str">
            <v>WTD ADMINISTRATION</v>
          </cell>
        </row>
        <row r="553">
          <cell r="M553" t="str">
            <v>4000M.WB410</v>
          </cell>
          <cell r="N553" t="str">
            <v>WTD ADMINISTRATION</v>
          </cell>
        </row>
        <row r="554">
          <cell r="M554" t="str">
            <v>4000M.WB440</v>
          </cell>
          <cell r="N554" t="str">
            <v>WTD OPERATIONS</v>
          </cell>
        </row>
        <row r="555">
          <cell r="M555" t="str">
            <v>4000M.WB440</v>
          </cell>
          <cell r="N555" t="str">
            <v>WTD OPERATIONS</v>
          </cell>
        </row>
        <row r="556">
          <cell r="M556" t="str">
            <v>4000M.WB460</v>
          </cell>
          <cell r="N556" t="str">
            <v>WTD ENVIRONMENTAL AND COMMUNITY SERVICES</v>
          </cell>
        </row>
        <row r="557">
          <cell r="M557" t="str">
            <v>4000M.WB460</v>
          </cell>
          <cell r="N557" t="str">
            <v>WTD ENVIRONMENTAL AND COMMUNITY SERVICES</v>
          </cell>
        </row>
        <row r="558">
          <cell r="M558" t="str">
            <v>4000M.WB460</v>
          </cell>
          <cell r="N558" t="str">
            <v>WTD ENVIRONMENTAL AND COMMUNITY SERVICES</v>
          </cell>
        </row>
        <row r="559">
          <cell r="M559" t="str">
            <v>4000M.WB480</v>
          </cell>
          <cell r="N559" t="str">
            <v>WTD CAPITAL IMPROVEMENT PROJECTS PLANNING AND DELIVERY</v>
          </cell>
        </row>
        <row r="560">
          <cell r="M560" t="str">
            <v>4000M.WB480</v>
          </cell>
          <cell r="N560" t="str">
            <v>WTD CAPITAL IMPROVEMENT PROJECTS PLANNING AND DELIVERY</v>
          </cell>
        </row>
        <row r="561">
          <cell r="M561" t="str">
            <v>4000M.WB490</v>
          </cell>
          <cell r="N561" t="str">
            <v>WTD BRIGHTWATER</v>
          </cell>
        </row>
        <row r="562">
          <cell r="M562" t="str">
            <v>4000M.WB490</v>
          </cell>
          <cell r="N562" t="str">
            <v>WTD BRIGHTWATER</v>
          </cell>
        </row>
        <row r="563">
          <cell r="M563" t="str">
            <v>4999M</v>
          </cell>
          <cell r="N563" t="str">
            <v>WASTEWATER TREATMENT DEBT SERVICE</v>
          </cell>
        </row>
        <row r="564">
          <cell r="M564" t="str">
            <v>5000M.5110M</v>
          </cell>
          <cell r="N564" t="str">
            <v>TRANSIT GENERAL MANAGER AND STAFF</v>
          </cell>
        </row>
        <row r="565">
          <cell r="M565" t="str">
            <v>5000M.5110M</v>
          </cell>
          <cell r="N565" t="str">
            <v>TRANSIT GENERAL MANAGER AND STAFF</v>
          </cell>
        </row>
        <row r="566">
          <cell r="M566" t="str">
            <v>5000M.5110M</v>
          </cell>
          <cell r="N566" t="str">
            <v>TRANSIT GENERAL MANAGER AND STAFF</v>
          </cell>
        </row>
        <row r="567">
          <cell r="M567" t="str">
            <v>5000M.5110M</v>
          </cell>
          <cell r="N567" t="str">
            <v>TRANSIT GENERAL MANAGER AND STAFF</v>
          </cell>
        </row>
        <row r="568">
          <cell r="M568" t="str">
            <v>5000M.5110M</v>
          </cell>
          <cell r="N568" t="str">
            <v>TRANSIT GENERAL MANAGER AND STAFF</v>
          </cell>
        </row>
        <row r="569">
          <cell r="M569" t="str">
            <v>5000M.5110M</v>
          </cell>
          <cell r="N569" t="str">
            <v>TRANSIT GENERAL MANAGER AND STAFF</v>
          </cell>
        </row>
        <row r="570">
          <cell r="M570" t="str">
            <v>5000M.5110M</v>
          </cell>
          <cell r="N570" t="str">
            <v>TRANSIT GENERAL MANAGER AND STAFF</v>
          </cell>
        </row>
        <row r="571">
          <cell r="M571" t="str">
            <v>5000M.5110M</v>
          </cell>
          <cell r="N571" t="str">
            <v>TRANSIT GENERAL MANAGER AND STAFF</v>
          </cell>
        </row>
        <row r="572">
          <cell r="M572" t="str">
            <v>5000M.5210M</v>
          </cell>
          <cell r="N572" t="str">
            <v>TRANSIT OPERATIONS</v>
          </cell>
        </row>
        <row r="573">
          <cell r="M573" t="str">
            <v>5000M.5210M</v>
          </cell>
          <cell r="N573" t="str">
            <v>TRANSIT OPERATIONS</v>
          </cell>
        </row>
        <row r="574">
          <cell r="M574" t="str">
            <v>5000M.5210M</v>
          </cell>
          <cell r="N574" t="str">
            <v>TRANSIT OPERATIONS</v>
          </cell>
        </row>
        <row r="575">
          <cell r="M575" t="str">
            <v>5000M.5210M</v>
          </cell>
          <cell r="N575" t="str">
            <v>TRANSIT OPERATIONS</v>
          </cell>
        </row>
        <row r="576">
          <cell r="M576" t="str">
            <v>5000M.5210M</v>
          </cell>
          <cell r="N576" t="str">
            <v>TRANSIT OPERATIONS</v>
          </cell>
        </row>
        <row r="577">
          <cell r="M577" t="str">
            <v>5000M.5310M</v>
          </cell>
          <cell r="N577" t="str">
            <v>TRANSIT VEHICLE MAINTENANCE</v>
          </cell>
        </row>
        <row r="578">
          <cell r="M578" t="str">
            <v>5000M.5310M</v>
          </cell>
          <cell r="N578" t="str">
            <v>TRANSIT VEHICLE MAINTENANCE</v>
          </cell>
        </row>
        <row r="579">
          <cell r="M579" t="str">
            <v>5000M.5310M</v>
          </cell>
          <cell r="N579" t="str">
            <v>TRANSIT VEHICLE MAINTENANCE</v>
          </cell>
        </row>
        <row r="580">
          <cell r="M580" t="str">
            <v>5000M.5310M</v>
          </cell>
          <cell r="N580" t="str">
            <v>TRANSIT VEHICLE MAINTENANCE</v>
          </cell>
        </row>
        <row r="581">
          <cell r="M581" t="str">
            <v>5000M.5310M</v>
          </cell>
          <cell r="N581" t="str">
            <v>TRANSIT VEHICLE MAINTENANCE</v>
          </cell>
        </row>
        <row r="582">
          <cell r="M582" t="str">
            <v>5000M.5410M</v>
          </cell>
          <cell r="N582" t="str">
            <v>TRANSIT POWER AND FACILITIES</v>
          </cell>
        </row>
        <row r="583">
          <cell r="M583" t="str">
            <v>5000M.5410M</v>
          </cell>
          <cell r="N583" t="str">
            <v>TRANSIT POWER AND FACILITIES</v>
          </cell>
        </row>
        <row r="584">
          <cell r="M584" t="str">
            <v>5000M.5410M</v>
          </cell>
          <cell r="N584" t="str">
            <v>TRANSIT POWER AND FACILITIES</v>
          </cell>
        </row>
        <row r="585">
          <cell r="M585" t="str">
            <v>5000M.5410M</v>
          </cell>
          <cell r="N585" t="str">
            <v>TRANSIT POWER AND FACILITIES</v>
          </cell>
        </row>
        <row r="586">
          <cell r="M586" t="str">
            <v>5000M.5410M</v>
          </cell>
          <cell r="N586" t="str">
            <v>TRANSIT POWER AND FACILITIES</v>
          </cell>
        </row>
        <row r="587">
          <cell r="M587" t="str">
            <v>5000M.5410M</v>
          </cell>
          <cell r="N587" t="str">
            <v>TRANSIT POWER AND FACILITIES</v>
          </cell>
        </row>
        <row r="588">
          <cell r="M588" t="str">
            <v>5000M.5510M</v>
          </cell>
          <cell r="N588" t="str">
            <v>TRANSIT DESIGN/CONSTRUCTION</v>
          </cell>
        </row>
        <row r="589">
          <cell r="M589" t="str">
            <v>5000M.5510M</v>
          </cell>
          <cell r="N589" t="str">
            <v>TRANSIT DESIGN/CONSTRUCTION</v>
          </cell>
        </row>
        <row r="590">
          <cell r="M590" t="str">
            <v>5000M.5510M</v>
          </cell>
          <cell r="N590" t="str">
            <v>TRANSIT DESIGN/CONSTRUCTION</v>
          </cell>
        </row>
        <row r="591">
          <cell r="M591" t="str">
            <v>5000M.5510M</v>
          </cell>
          <cell r="N591" t="str">
            <v>TRANSIT DESIGN/CONSTRUCTION</v>
          </cell>
        </row>
        <row r="592">
          <cell r="M592" t="str">
            <v>5000M.5510M</v>
          </cell>
          <cell r="N592" t="str">
            <v>TRANSIT DESIGN/CONSTRUCTION</v>
          </cell>
        </row>
        <row r="593">
          <cell r="M593" t="str">
            <v>5000M.5510M</v>
          </cell>
          <cell r="N593" t="str">
            <v>TRANSIT DESIGN/CONSTRUCTION</v>
          </cell>
        </row>
        <row r="594">
          <cell r="M594" t="str">
            <v>5000M.5710M</v>
          </cell>
          <cell r="N594" t="str">
            <v>TRANSIT SERVICE DEVELOPMENT</v>
          </cell>
        </row>
        <row r="595">
          <cell r="M595" t="str">
            <v>5000M.5710M</v>
          </cell>
          <cell r="N595" t="str">
            <v>TRANSIT SERVICE DEVELOPMENT</v>
          </cell>
        </row>
        <row r="596">
          <cell r="M596" t="str">
            <v>5000M.5710M</v>
          </cell>
          <cell r="N596" t="str">
            <v>TRANSIT SERVICE DEVELOPMENT</v>
          </cell>
        </row>
        <row r="597">
          <cell r="M597" t="str">
            <v>5000M.5710M</v>
          </cell>
          <cell r="N597" t="str">
            <v>TRANSIT SERVICE DEVELOPMENT</v>
          </cell>
        </row>
        <row r="598">
          <cell r="M598" t="str">
            <v>5000M.5710M</v>
          </cell>
          <cell r="N598" t="str">
            <v>TRANSIT SERVICE DEVELOPMENT</v>
          </cell>
        </row>
        <row r="599">
          <cell r="M599" t="str">
            <v>5000M.5710M</v>
          </cell>
          <cell r="N599" t="str">
            <v>TRANSIT SERVICE DEVELOPMENT</v>
          </cell>
        </row>
        <row r="600">
          <cell r="M600" t="str">
            <v>5000M.5710M</v>
          </cell>
          <cell r="N600" t="str">
            <v>TRANSIT SERVICE DEVELOPMENT</v>
          </cell>
        </row>
        <row r="601">
          <cell r="M601" t="str">
            <v>5000M.5750M</v>
          </cell>
          <cell r="N601" t="str">
            <v>TRANSIT PARATRANSIT/VANPOOL</v>
          </cell>
        </row>
        <row r="602">
          <cell r="M602" t="str">
            <v>5000M.5750M</v>
          </cell>
          <cell r="N602" t="str">
            <v>TRANSIT PARATRANSIT/VANPOOL</v>
          </cell>
        </row>
        <row r="603">
          <cell r="M603" t="str">
            <v>5000M.5750M</v>
          </cell>
          <cell r="N603" t="str">
            <v>TRANSIT PARATRANSIT/VANPOOL</v>
          </cell>
        </row>
        <row r="604">
          <cell r="M604" t="str">
            <v>5000M.5750M</v>
          </cell>
          <cell r="N604" t="str">
            <v>TRANSIT PARATRANSIT/VANPOOL</v>
          </cell>
        </row>
        <row r="605">
          <cell r="M605" t="str">
            <v>5000M.5750M</v>
          </cell>
          <cell r="N605" t="str">
            <v>TRANSIT PARATRANSIT/VANPOOL</v>
          </cell>
        </row>
        <row r="606">
          <cell r="M606" t="str">
            <v>5000M.5750M</v>
          </cell>
          <cell r="N606" t="str">
            <v>TRANSIT PARATRANSIT/VANPOOL</v>
          </cell>
        </row>
        <row r="607">
          <cell r="M607" t="str">
            <v>5000M.5750M</v>
          </cell>
          <cell r="N607" t="str">
            <v>TRANSIT PARATRANSIT/VANPOOL</v>
          </cell>
        </row>
        <row r="608">
          <cell r="M608" t="str">
            <v>5000M.5810M</v>
          </cell>
          <cell r="N608" t="str">
            <v>TRANSIT SALES/CUSTOMER SERVICE</v>
          </cell>
        </row>
        <row r="609">
          <cell r="M609" t="str">
            <v>5000M.5810M</v>
          </cell>
          <cell r="N609" t="str">
            <v>TRANSIT SALES/CUSTOMER SERVICE</v>
          </cell>
        </row>
        <row r="610">
          <cell r="M610" t="str">
            <v>5000M.5810M</v>
          </cell>
          <cell r="N610" t="str">
            <v>TRANSIT SALES/CUSTOMER SERVICE</v>
          </cell>
        </row>
        <row r="611">
          <cell r="M611" t="str">
            <v>5000M.5810M</v>
          </cell>
          <cell r="N611" t="str">
            <v>TRANSIT SALES/CUSTOMER SERVICE</v>
          </cell>
        </row>
        <row r="612">
          <cell r="M612" t="str">
            <v>5000M.5810M</v>
          </cell>
          <cell r="N612" t="str">
            <v>TRANSIT SALES/CUSTOMER SERVICE</v>
          </cell>
        </row>
        <row r="613">
          <cell r="M613" t="str">
            <v>5000M.5810M</v>
          </cell>
          <cell r="N613" t="str">
            <v>TRANSIT SALES/CUSTOMER SERVICE</v>
          </cell>
        </row>
        <row r="614">
          <cell r="M614" t="str">
            <v>5000M.5950M</v>
          </cell>
          <cell r="N614" t="str">
            <v>TRANSIT LINK</v>
          </cell>
        </row>
        <row r="615">
          <cell r="M615" t="str">
            <v>5000M.5950M</v>
          </cell>
          <cell r="N615" t="str">
            <v>TRANSIT LINK</v>
          </cell>
        </row>
        <row r="616">
          <cell r="M616" t="str">
            <v>5000M.5950M</v>
          </cell>
          <cell r="N616" t="str">
            <v>TRANSIT LINK</v>
          </cell>
        </row>
        <row r="617">
          <cell r="M617" t="str">
            <v>5000M.5950M</v>
          </cell>
          <cell r="N617" t="str">
            <v>TRANSIT LINK</v>
          </cell>
        </row>
        <row r="618">
          <cell r="M618" t="str">
            <v>5000M.5950M</v>
          </cell>
          <cell r="N618" t="str">
            <v>TRANSIT LINK</v>
          </cell>
        </row>
        <row r="619">
          <cell r="M619" t="str">
            <v>5000M.5950M</v>
          </cell>
          <cell r="N619" t="str">
            <v>TRANSIT LINK</v>
          </cell>
        </row>
        <row r="620">
          <cell r="M620" t="str">
            <v>5010M.5014M</v>
          </cell>
          <cell r="N620" t="str">
            <v>DOT DIRECTOR'S ADMINISTRATION</v>
          </cell>
        </row>
        <row r="621">
          <cell r="M621" t="str">
            <v>5010M.5014M</v>
          </cell>
          <cell r="N621" t="str">
            <v>DOT DIRECTOR'S ADMINISTRATION</v>
          </cell>
        </row>
        <row r="622">
          <cell r="M622" t="str">
            <v>5010M.5014M</v>
          </cell>
          <cell r="N622" t="str">
            <v>DOT DIRECTOR'S ADMINISTRATION</v>
          </cell>
        </row>
        <row r="623">
          <cell r="M623" t="str">
            <v>5010M.5014M</v>
          </cell>
          <cell r="N623" t="str">
            <v>DOT DIRECTOR'S ADMINISTRATION</v>
          </cell>
        </row>
        <row r="624">
          <cell r="M624" t="str">
            <v>5010m.5014M</v>
          </cell>
          <cell r="N624" t="str">
            <v>DOT DIRECTOR'S ADMINISTRATION</v>
          </cell>
        </row>
        <row r="625">
          <cell r="M625" t="str">
            <v>5010M.5014M</v>
          </cell>
          <cell r="N625" t="str">
            <v>DOT DIRECTOR'S ADMINISTRATION</v>
          </cell>
        </row>
        <row r="626">
          <cell r="M626" t="str">
            <v>5010M.5014M</v>
          </cell>
          <cell r="N626" t="str">
            <v>DOT DIRECTOR'S ADMINISTRATION</v>
          </cell>
        </row>
        <row r="627">
          <cell r="M627" t="str">
            <v>5010M.5014M</v>
          </cell>
          <cell r="N627" t="str">
            <v>DOT DIRECTOR'S ADMINISTRATION</v>
          </cell>
        </row>
        <row r="628">
          <cell r="M628" t="str">
            <v>5010M.5014M</v>
          </cell>
          <cell r="N628" t="str">
            <v>DOT DIRECTOR'S ADMINISTRATION</v>
          </cell>
        </row>
        <row r="629">
          <cell r="M629" t="str">
            <v>5010M.5018M</v>
          </cell>
          <cell r="N629" t="str">
            <v>OFFICE OF REGIONAL TRANSPORTATION PLANNING</v>
          </cell>
        </row>
        <row r="630">
          <cell r="M630" t="str">
            <v>5010M.5018M</v>
          </cell>
          <cell r="N630" t="str">
            <v>OFFICE OF REGIONAL TRANSPORTATION PLANNING</v>
          </cell>
        </row>
        <row r="631">
          <cell r="M631" t="str">
            <v>5010M.5018M</v>
          </cell>
          <cell r="N631" t="str">
            <v>OFFICE OF REGIONAL TRANSPORTATION PLANNING</v>
          </cell>
        </row>
        <row r="632">
          <cell r="M632" t="str">
            <v>5010M.5018M</v>
          </cell>
          <cell r="N632" t="str">
            <v>OFFICE OF REGIONAL TRANSPORTATION PLANNING</v>
          </cell>
        </row>
        <row r="633">
          <cell r="M633" t="str">
            <v>5010M.5018M</v>
          </cell>
          <cell r="N633" t="str">
            <v>OFFICE OF REGIONAL TRANSPORTATION PLANNING</v>
          </cell>
        </row>
        <row r="634">
          <cell r="M634" t="str">
            <v>5002M</v>
          </cell>
          <cell r="N634" t="str">
            <v>TRANSIT REVENUE VEHICLE REPLACEMENT</v>
          </cell>
        </row>
        <row r="635">
          <cell r="M635" t="str">
            <v>5002M</v>
          </cell>
          <cell r="N635" t="str">
            <v>TRANSIT REVENUE VEHICLE REPLACEMENT</v>
          </cell>
        </row>
        <row r="636">
          <cell r="M636" t="str">
            <v>5002M</v>
          </cell>
          <cell r="N636" t="str">
            <v>TRANSIT REVENUE VEHICLE REPLACEMENT</v>
          </cell>
        </row>
        <row r="637">
          <cell r="M637" t="str">
            <v>5002M</v>
          </cell>
          <cell r="N637" t="str">
            <v>TRANSIT REVENUE VEHICLE REPLACEMENT</v>
          </cell>
        </row>
        <row r="638">
          <cell r="M638" t="str">
            <v>5002M</v>
          </cell>
          <cell r="N638" t="str">
            <v>TRANSIT REVENUE VEHICLE REPLACEMENT</v>
          </cell>
        </row>
        <row r="639">
          <cell r="M639" t="str">
            <v>0666</v>
          </cell>
          <cell r="N639" t="str">
            <v>SAFETY AND CLAIMS MANAGEMENT</v>
          </cell>
        </row>
        <row r="640">
          <cell r="M640" t="str">
            <v>0137</v>
          </cell>
          <cell r="N640" t="str">
            <v>WASTEWATER EQUIPMENT RENTAL AND REVOLVING</v>
          </cell>
        </row>
        <row r="641">
          <cell r="M641" t="str">
            <v>0137</v>
          </cell>
          <cell r="N641" t="str">
            <v>WASTEWATER EQUIPMENT RENTAL AND REVOLVING</v>
          </cell>
        </row>
        <row r="642">
          <cell r="M642" t="str">
            <v>0137</v>
          </cell>
          <cell r="N642" t="str">
            <v>WASTEWATER EQUIPMENT RENTAL AND REVOLVING</v>
          </cell>
        </row>
        <row r="643">
          <cell r="M643" t="str">
            <v>0137</v>
          </cell>
          <cell r="N643" t="str">
            <v>WASTEWATER EQUIPMENT RENTAL AND REVOLVING</v>
          </cell>
        </row>
        <row r="644">
          <cell r="M644" t="str">
            <v>0137</v>
          </cell>
          <cell r="N644" t="str">
            <v>WASTEWATER EQUIPMENT RENTAL AND REVOLVING</v>
          </cell>
        </row>
        <row r="645">
          <cell r="M645" t="str">
            <v>0137</v>
          </cell>
          <cell r="N645" t="str">
            <v>WASTEWATER EQUIPMENT RENTAL AND REVOLVING</v>
          </cell>
        </row>
        <row r="646">
          <cell r="M646" t="str">
            <v>0138.6800M</v>
          </cell>
          <cell r="N646" t="str">
            <v>DIRECTOR'S OFFICE AND SUPPORT</v>
          </cell>
        </row>
        <row r="647">
          <cell r="M647" t="str">
            <v>0138.6800M</v>
          </cell>
          <cell r="N647" t="str">
            <v>DIRECTOR'S OFFICE AND SUPPORT</v>
          </cell>
        </row>
        <row r="648">
          <cell r="M648" t="str">
            <v>0138.6800M</v>
          </cell>
          <cell r="N648" t="str">
            <v>DIRECTOR'S OFFICE AND SUPPORT</v>
          </cell>
        </row>
        <row r="649">
          <cell r="M649" t="str">
            <v>0138.6810M</v>
          </cell>
          <cell r="N649" t="str">
            <v>TREASURY</v>
          </cell>
        </row>
        <row r="650">
          <cell r="M650" t="str">
            <v>0138.6810M</v>
          </cell>
          <cell r="N650" t="str">
            <v>TREASURY</v>
          </cell>
        </row>
        <row r="651">
          <cell r="M651" t="str">
            <v>0138.6820M</v>
          </cell>
          <cell r="N651" t="str">
            <v>PROCUREMENT AND CONTRACT SERVICES</v>
          </cell>
        </row>
        <row r="652">
          <cell r="M652" t="str">
            <v>0138.6820M</v>
          </cell>
          <cell r="N652" t="str">
            <v>PROCUREMENT AND CONTRACT SERVICES</v>
          </cell>
        </row>
        <row r="653">
          <cell r="M653" t="str">
            <v>0138.6830M</v>
          </cell>
          <cell r="N653" t="str">
            <v>FINANCIAL MANAGEMENT</v>
          </cell>
        </row>
        <row r="654">
          <cell r="M654" t="str">
            <v>0138.6850M</v>
          </cell>
          <cell r="N654" t="str">
            <v>BENEFIT PAYROLL RETIREMENT OPERATIONS</v>
          </cell>
        </row>
        <row r="655">
          <cell r="M655" t="str">
            <v>0138.6850M</v>
          </cell>
          <cell r="N655" t="str">
            <v>BENEFIT PAYROLL RETIREMENT OPERATIONS</v>
          </cell>
        </row>
        <row r="656">
          <cell r="M656" t="str">
            <v>0023</v>
          </cell>
          <cell r="N656" t="str">
            <v>DES IT EQUIPMENT REPLACEMENT</v>
          </cell>
        </row>
        <row r="657">
          <cell r="M657" t="str">
            <v>1550M</v>
          </cell>
          <cell r="N657" t="str">
            <v>OFFICE OF INFORMATION RESOURCE MANAGEMENT</v>
          </cell>
        </row>
        <row r="658">
          <cell r="M658" t="str">
            <v>1550M</v>
          </cell>
          <cell r="N658" t="str">
            <v>OFFICE OF INFORMATION RESOURCE MANAGEMENT</v>
          </cell>
        </row>
        <row r="659">
          <cell r="M659" t="str">
            <v>3180M</v>
          </cell>
          <cell r="N659" t="str">
            <v>GEOGRAPHICAL INFORMATION SYSTEMS</v>
          </cell>
        </row>
        <row r="660">
          <cell r="M660" t="str">
            <v>3180M</v>
          </cell>
          <cell r="N660" t="str">
            <v>GEOGRAPHICAL INFORMATION SYSTEMS</v>
          </cell>
        </row>
        <row r="661">
          <cell r="M661" t="str">
            <v>3180M</v>
          </cell>
          <cell r="N661" t="str">
            <v>GEOGRAPHICAL INFORMATION SYSTEMS</v>
          </cell>
        </row>
        <row r="662">
          <cell r="M662" t="str">
            <v>3180M</v>
          </cell>
          <cell r="N662" t="str">
            <v>GEOGRAPHICAL INFORMATION SYSTEMS</v>
          </cell>
        </row>
        <row r="663">
          <cell r="M663" t="str">
            <v>3180M</v>
          </cell>
          <cell r="N663" t="str">
            <v>GEOGRAPHICAL INFORMATION SYSTEMS</v>
          </cell>
        </row>
        <row r="664">
          <cell r="M664" t="str">
            <v>0187</v>
          </cell>
          <cell r="N664" t="str">
            <v>BUSINESS RESOURCE CENTER</v>
          </cell>
        </row>
        <row r="665">
          <cell r="M665" t="str">
            <v>0187</v>
          </cell>
          <cell r="N665" t="str">
            <v>BUSINESS RESOURCE CENTER</v>
          </cell>
        </row>
        <row r="666">
          <cell r="M666" t="str">
            <v>0429.3048M</v>
          </cell>
          <cell r="N666" t="str">
            <v>BENEFITS ADMINISTRATION</v>
          </cell>
        </row>
        <row r="667">
          <cell r="M667" t="str">
            <v>0429.3048M</v>
          </cell>
          <cell r="N667" t="str">
            <v>BENEFITS ADMINISTRATION</v>
          </cell>
        </row>
        <row r="668">
          <cell r="M668" t="str">
            <v>0429.3049M</v>
          </cell>
          <cell r="N668" t="str">
            <v>INSURED BENEFITS</v>
          </cell>
        </row>
        <row r="669">
          <cell r="M669" t="str">
            <v>0601.0602</v>
          </cell>
          <cell r="N669" t="str">
            <v>FMD BUILDING SERVICES</v>
          </cell>
        </row>
        <row r="670">
          <cell r="M670" t="str">
            <v>0601.0602</v>
          </cell>
          <cell r="N670" t="str">
            <v>FMD BUILDING SERVICES</v>
          </cell>
        </row>
        <row r="671">
          <cell r="M671" t="str">
            <v>0601.0604</v>
          </cell>
          <cell r="N671" t="str">
            <v>FMD CAPITAL PLANNING</v>
          </cell>
        </row>
        <row r="672">
          <cell r="M672" t="str">
            <v>0601.0604</v>
          </cell>
          <cell r="N672" t="str">
            <v>FMD CAPITAL PLANNING</v>
          </cell>
        </row>
        <row r="673">
          <cell r="M673" t="str">
            <v>0601.0615</v>
          </cell>
          <cell r="N673" t="str">
            <v>FMD PRINT SHOP</v>
          </cell>
        </row>
        <row r="674">
          <cell r="M674" t="str">
            <v>0601.5570</v>
          </cell>
          <cell r="N674" t="str">
            <v>FMD DIRECTOR</v>
          </cell>
        </row>
        <row r="675">
          <cell r="M675" t="str">
            <v>0601.5570</v>
          </cell>
          <cell r="N675" t="str">
            <v>FMD DIRECTOR</v>
          </cell>
        </row>
        <row r="676">
          <cell r="M676" t="str">
            <v>0601.5570</v>
          </cell>
          <cell r="N676" t="str">
            <v>FMD DIRECTOR</v>
          </cell>
        </row>
        <row r="677">
          <cell r="M677" t="str">
            <v>0154</v>
          </cell>
          <cell r="N677" t="str">
            <v>RISK MANAGEMENT</v>
          </cell>
        </row>
        <row r="678">
          <cell r="M678" t="str">
            <v>0154</v>
          </cell>
          <cell r="N678" t="str">
            <v>RISK MANAGEMENT</v>
          </cell>
        </row>
        <row r="679">
          <cell r="M679" t="str">
            <v>0154</v>
          </cell>
          <cell r="N679" t="str">
            <v>RISK MANAGEMENT</v>
          </cell>
        </row>
        <row r="680">
          <cell r="M680" t="str">
            <v>0432</v>
          </cell>
          <cell r="N680" t="str">
            <v>TECHNOLOGY SERVICES</v>
          </cell>
        </row>
        <row r="681">
          <cell r="M681" t="str">
            <v>0432</v>
          </cell>
          <cell r="N681" t="str">
            <v>TECHNOLOGY SERVICES</v>
          </cell>
        </row>
        <row r="682">
          <cell r="M682" t="str">
            <v>0432</v>
          </cell>
          <cell r="N682" t="str">
            <v>TECHNOLOGY SERVICES</v>
          </cell>
        </row>
        <row r="683">
          <cell r="M683" t="str">
            <v>0432</v>
          </cell>
          <cell r="N683" t="str">
            <v>TECHNOLOGY SERVICES</v>
          </cell>
        </row>
        <row r="684">
          <cell r="M684" t="str">
            <v>0432</v>
          </cell>
          <cell r="N684" t="str">
            <v>TECHNOLOGY SERVICES</v>
          </cell>
        </row>
        <row r="685">
          <cell r="M685" t="str">
            <v>0433</v>
          </cell>
          <cell r="N685" t="str">
            <v>TELECOMMUNICATIONS</v>
          </cell>
        </row>
        <row r="686">
          <cell r="M686" t="str">
            <v>0750</v>
          </cell>
          <cell r="N686" t="str">
            <v>EQUIPMENT RENTAL AND REVOLVING</v>
          </cell>
        </row>
        <row r="687">
          <cell r="M687" t="str">
            <v>0750</v>
          </cell>
          <cell r="N687" t="str">
            <v>EQUIPMENT RENTAL AND REVOLVING</v>
          </cell>
        </row>
        <row r="688">
          <cell r="M688" t="str">
            <v>0750</v>
          </cell>
          <cell r="N688" t="str">
            <v>EQUIPMENT RENTAL AND REVOLVING</v>
          </cell>
        </row>
        <row r="689">
          <cell r="M689" t="str">
            <v>0750</v>
          </cell>
          <cell r="N689" t="str">
            <v>EQUIPMENT RENTAL AND REVOLVING</v>
          </cell>
        </row>
        <row r="690">
          <cell r="M690" t="str">
            <v>0750</v>
          </cell>
          <cell r="N690" t="str">
            <v>EQUIPMENT RENTAL AND REVOLVING</v>
          </cell>
        </row>
        <row r="691">
          <cell r="M691" t="str">
            <v>0750</v>
          </cell>
          <cell r="N691" t="str">
            <v>EQUIPMENT RENTAL AND REVOLVING</v>
          </cell>
        </row>
        <row r="692">
          <cell r="M692" t="str">
            <v>0750</v>
          </cell>
          <cell r="N692" t="str">
            <v>EQUIPMENT RENTAL AND REVOLVING</v>
          </cell>
        </row>
        <row r="693">
          <cell r="M693" t="str">
            <v>0780</v>
          </cell>
          <cell r="N693" t="str">
            <v>MOTOR POOL EQUIPMENT RENTAL AND REVOLVING</v>
          </cell>
        </row>
        <row r="694">
          <cell r="M694" t="str">
            <v>0780</v>
          </cell>
          <cell r="N694" t="str">
            <v>MOTOR POOL EQUIPMENT RENTAL AND REVOLVING</v>
          </cell>
        </row>
        <row r="695">
          <cell r="M695" t="str">
            <v>0780</v>
          </cell>
          <cell r="N695" t="str">
            <v>MOTOR POOL EQUIPMENT RENTAL AND REVOLVING</v>
          </cell>
        </row>
        <row r="696">
          <cell r="M696" t="str">
            <v>0780</v>
          </cell>
          <cell r="N696" t="str">
            <v>MOTOR POOL EQUIPMENT RENTAL AND REVOLVING</v>
          </cell>
        </row>
        <row r="697">
          <cell r="M697" t="str">
            <v>0780</v>
          </cell>
          <cell r="N697" t="str">
            <v>MOTOR POOL EQUIPMENT RENTAL AND REVOLVING</v>
          </cell>
        </row>
        <row r="698">
          <cell r="M698" t="str">
            <v>0780</v>
          </cell>
          <cell r="N698" t="str">
            <v>MOTOR POOL EQUIPMENT RENTAL AND REVOLVING</v>
          </cell>
        </row>
        <row r="699">
          <cell r="M699" t="str">
            <v>0780</v>
          </cell>
          <cell r="N699" t="str">
            <v>MOTOR POOL EQUIPMENT RENTAL AND REVOLVING</v>
          </cell>
        </row>
        <row r="700">
          <cell r="M700" t="str">
            <v>0465</v>
          </cell>
          <cell r="N700" t="str">
            <v>LIMITED G.O. BOND REDEMPTION</v>
          </cell>
        </row>
        <row r="701">
          <cell r="M701" t="str">
            <v>0466</v>
          </cell>
          <cell r="N701" t="str">
            <v>UNLIMITED G.O. BOND REDEMPTION</v>
          </cell>
        </row>
        <row r="702">
          <cell r="M702" t="str">
            <v>0467</v>
          </cell>
          <cell r="N702" t="str">
            <v>STADIUM G.O. BOND REDEMPTION</v>
          </cell>
        </row>
        <row r="703">
          <cell r="M703" t="str">
            <v>0030</v>
          </cell>
          <cell r="N703" t="str">
            <v>HEARING EXAMINER</v>
          </cell>
        </row>
        <row r="704">
          <cell r="M704" t="str">
            <v>0200.1954</v>
          </cell>
          <cell r="N704" t="str">
            <v>FIELD OPERATIONS UNINCORPORATED</v>
          </cell>
        </row>
        <row r="705">
          <cell r="M705" t="str">
            <v>0500.8573</v>
          </cell>
          <cell r="N705" t="str">
            <v>CRIMINAL DIVISION JUVENILE</v>
          </cell>
        </row>
        <row r="706">
          <cell r="M706" t="str">
            <v>0694</v>
          </cell>
          <cell r="N706" t="str">
            <v>HUMAN SERVICES GF TRANSFERS</v>
          </cell>
        </row>
        <row r="707">
          <cell r="M707" t="str">
            <v>0696</v>
          </cell>
          <cell r="N707" t="str">
            <v>PUBLIC HEALTH GF TRANSFERS</v>
          </cell>
        </row>
        <row r="708">
          <cell r="M708" t="str">
            <v>0887</v>
          </cell>
          <cell r="N708" t="str">
            <v>CHILDREN AND FAMILY SERVICES TRANSFERS TO COMMUNITY AND HUMAN SERVICES</v>
          </cell>
        </row>
        <row r="709">
          <cell r="M709" t="str">
            <v>0800.8184</v>
          </cell>
          <cell r="N709" t="str">
            <v>PROTECTION: REGIONAL AND COMMUNITY BASED PROGRAMS</v>
          </cell>
        </row>
        <row r="710">
          <cell r="M710" t="str">
            <v>0936.6800</v>
          </cell>
          <cell r="N710" t="str">
            <v>YOUTH TRAINING PROGRAMS</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W974"/>
  <sheetViews>
    <sheetView tabSelected="1" zoomScale="110" zoomScaleNormal="110" workbookViewId="0" topLeftCell="A1"/>
  </sheetViews>
  <sheetFormatPr defaultColWidth="9.140625" defaultRowHeight="12.75"/>
  <cols>
    <col min="1" max="1" width="5.28125" style="23" customWidth="1"/>
    <col min="2" max="2" width="6.8515625" style="22" customWidth="1"/>
    <col min="3" max="3" width="0.13671875" style="22" customWidth="1"/>
    <col min="4" max="4" width="11.7109375" style="23" customWidth="1"/>
    <col min="5" max="5" width="47.7109375" style="23" customWidth="1"/>
    <col min="6" max="6" width="17.421875" style="24" bestFit="1" customWidth="1"/>
    <col min="7" max="7" width="9.7109375" style="1" customWidth="1"/>
    <col min="8" max="8" width="11.7109375" style="1" hidden="1" customWidth="1"/>
    <col min="9" max="9" width="9.140625" style="23" hidden="1" customWidth="1"/>
    <col min="10" max="10" width="17.421875" style="23" hidden="1" customWidth="1"/>
    <col min="11" max="11" width="9.140625" style="23" hidden="1" customWidth="1"/>
    <col min="12" max="12" width="17.421875" style="23" hidden="1" customWidth="1"/>
    <col min="13" max="21" width="9.140625" style="23" hidden="1" customWidth="1"/>
    <col min="22" max="22" width="17.421875" style="23" hidden="1" customWidth="1"/>
    <col min="23" max="23" width="9.140625" style="23" hidden="1" customWidth="1"/>
    <col min="24" max="24" width="17.421875" style="23" hidden="1" customWidth="1"/>
    <col min="25" max="25" width="9.140625" style="23" hidden="1" customWidth="1"/>
    <col min="26" max="26" width="17.421875" style="23" hidden="1" customWidth="1"/>
    <col min="27" max="27" width="9.140625" style="23" hidden="1" customWidth="1"/>
    <col min="28" max="28" width="12.421875" style="30" customWidth="1"/>
    <col min="29" max="29" width="9.140625" style="28" customWidth="1"/>
    <col min="30" max="30" width="11.7109375" style="23" customWidth="1"/>
    <col min="31" max="31" width="9.140625" style="23" customWidth="1"/>
    <col min="32" max="32" width="13.7109375" style="23" customWidth="1"/>
    <col min="33" max="33" width="12.140625" style="23" customWidth="1"/>
    <col min="34" max="41" width="17.421875" style="23" customWidth="1"/>
    <col min="42" max="42" width="19.7109375" style="23" customWidth="1"/>
    <col min="43" max="43" width="10.57421875" style="23" customWidth="1"/>
    <col min="44" max="49" width="15.00390625" style="23" customWidth="1"/>
    <col min="50" max="51" width="15.57421875" style="23" customWidth="1"/>
    <col min="52" max="52" width="19.7109375" style="23" bestFit="1" customWidth="1"/>
    <col min="53" max="53" width="10.57421875" style="23" bestFit="1" customWidth="1"/>
    <col min="54" max="16384" width="8.8515625" style="23" customWidth="1"/>
  </cols>
  <sheetData>
    <row r="1" spans="1:5" ht="21">
      <c r="A1" s="49" t="s">
        <v>671</v>
      </c>
      <c r="B1" s="18"/>
      <c r="E1" s="25"/>
    </row>
    <row r="2" spans="7:8" ht="12.75">
      <c r="G2" s="23"/>
      <c r="H2" s="23"/>
    </row>
    <row r="3" spans="1:49" ht="64.2" customHeight="1">
      <c r="A3" s="38"/>
      <c r="B3" s="38"/>
      <c r="C3" s="38"/>
      <c r="D3" s="38"/>
      <c r="E3" s="38"/>
      <c r="F3" s="52" t="s">
        <v>670</v>
      </c>
      <c r="G3" s="53"/>
      <c r="H3" s="36" t="s">
        <v>674</v>
      </c>
      <c r="I3" s="37"/>
      <c r="J3" s="36" t="s">
        <v>675</v>
      </c>
      <c r="K3" s="37"/>
      <c r="L3" s="36" t="s">
        <v>676</v>
      </c>
      <c r="M3" s="37"/>
      <c r="N3" s="36" t="s">
        <v>677</v>
      </c>
      <c r="O3" s="37"/>
      <c r="P3" s="36" t="s">
        <v>678</v>
      </c>
      <c r="Q3" s="37"/>
      <c r="R3" s="36" t="s">
        <v>679</v>
      </c>
      <c r="S3" s="37"/>
      <c r="T3" s="36" t="s">
        <v>680</v>
      </c>
      <c r="U3" s="37"/>
      <c r="V3" s="36" t="s">
        <v>681</v>
      </c>
      <c r="W3" s="37"/>
      <c r="X3" s="36" t="s">
        <v>682</v>
      </c>
      <c r="Y3" s="37"/>
      <c r="Z3" s="36" t="s">
        <v>683</v>
      </c>
      <c r="AA3" s="37"/>
      <c r="AB3" s="50" t="s">
        <v>668</v>
      </c>
      <c r="AC3" s="51"/>
      <c r="AD3" s="54" t="s">
        <v>684</v>
      </c>
      <c r="AE3" s="55"/>
      <c r="AF3" s="56" t="s">
        <v>715</v>
      </c>
      <c r="AG3" s="57"/>
      <c r="AH3"/>
      <c r="AI3"/>
      <c r="AJ3"/>
      <c r="AK3"/>
      <c r="AL3"/>
      <c r="AM3"/>
      <c r="AN3"/>
      <c r="AO3"/>
      <c r="AP3"/>
      <c r="AQ3"/>
      <c r="AR3"/>
      <c r="AS3"/>
      <c r="AT3"/>
      <c r="AU3"/>
      <c r="AV3"/>
      <c r="AW3"/>
    </row>
    <row r="4" spans="1:49" s="47" customFormat="1" ht="30" customHeight="1">
      <c r="A4" s="39" t="s">
        <v>685</v>
      </c>
      <c r="B4" s="39" t="s">
        <v>0</v>
      </c>
      <c r="C4" s="40" t="s">
        <v>1</v>
      </c>
      <c r="D4" s="40" t="s">
        <v>2</v>
      </c>
      <c r="E4" s="40" t="s">
        <v>3</v>
      </c>
      <c r="F4" s="41" t="s">
        <v>669</v>
      </c>
      <c r="G4" s="42" t="s">
        <v>4</v>
      </c>
      <c r="H4" s="41" t="s">
        <v>669</v>
      </c>
      <c r="I4" s="42" t="s">
        <v>4</v>
      </c>
      <c r="J4" s="41" t="s">
        <v>669</v>
      </c>
      <c r="K4" s="42" t="s">
        <v>4</v>
      </c>
      <c r="L4" s="41" t="s">
        <v>669</v>
      </c>
      <c r="M4" s="42" t="s">
        <v>4</v>
      </c>
      <c r="N4" s="41" t="s">
        <v>669</v>
      </c>
      <c r="O4" s="42" t="s">
        <v>4</v>
      </c>
      <c r="P4" s="41" t="s">
        <v>669</v>
      </c>
      <c r="Q4" s="42" t="s">
        <v>4</v>
      </c>
      <c r="R4" s="41" t="s">
        <v>669</v>
      </c>
      <c r="S4" s="42" t="s">
        <v>4</v>
      </c>
      <c r="T4" s="41" t="s">
        <v>669</v>
      </c>
      <c r="U4" s="42" t="s">
        <v>4</v>
      </c>
      <c r="V4" s="41" t="s">
        <v>669</v>
      </c>
      <c r="W4" s="42" t="s">
        <v>4</v>
      </c>
      <c r="X4" s="41" t="s">
        <v>669</v>
      </c>
      <c r="Y4" s="42" t="s">
        <v>4</v>
      </c>
      <c r="Z4" s="41" t="s">
        <v>669</v>
      </c>
      <c r="AA4" s="42" t="s">
        <v>4</v>
      </c>
      <c r="AB4" s="43" t="s">
        <v>669</v>
      </c>
      <c r="AC4" s="44" t="s">
        <v>4</v>
      </c>
      <c r="AD4" s="41" t="s">
        <v>669</v>
      </c>
      <c r="AE4" s="42" t="s">
        <v>4</v>
      </c>
      <c r="AF4" s="45" t="s">
        <v>669</v>
      </c>
      <c r="AG4" s="46" t="s">
        <v>714</v>
      </c>
      <c r="AH4" s="21"/>
      <c r="AI4" s="21"/>
      <c r="AJ4" s="21"/>
      <c r="AK4" s="21"/>
      <c r="AL4" s="21"/>
      <c r="AM4" s="21"/>
      <c r="AN4" s="21"/>
      <c r="AO4" s="21"/>
      <c r="AP4" s="21"/>
      <c r="AQ4" s="21"/>
      <c r="AR4" s="21"/>
      <c r="AS4" s="21"/>
      <c r="AT4" s="21"/>
      <c r="AU4" s="21"/>
      <c r="AV4" s="21"/>
      <c r="AW4" s="21"/>
    </row>
    <row r="5" spans="1:49" ht="12.75">
      <c r="A5" s="2" t="s">
        <v>5</v>
      </c>
      <c r="B5" s="3"/>
      <c r="C5" s="3"/>
      <c r="D5" s="3"/>
      <c r="E5" s="3"/>
      <c r="F5" s="6"/>
      <c r="G5" s="7"/>
      <c r="H5" s="6"/>
      <c r="I5" s="7"/>
      <c r="J5" s="6"/>
      <c r="K5" s="7"/>
      <c r="L5" s="6"/>
      <c r="M5" s="7"/>
      <c r="N5" s="6"/>
      <c r="O5" s="7"/>
      <c r="P5" s="6"/>
      <c r="Q5" s="7"/>
      <c r="R5" s="6"/>
      <c r="S5" s="7"/>
      <c r="T5" s="6"/>
      <c r="U5" s="7"/>
      <c r="V5" s="6"/>
      <c r="W5" s="7"/>
      <c r="X5" s="6"/>
      <c r="Y5" s="7"/>
      <c r="Z5" s="6"/>
      <c r="AA5" s="7"/>
      <c r="AB5" s="31">
        <f>Z5+X5+V5+T5+R5+P5+N5+L5+H5+H5</f>
        <v>0</v>
      </c>
      <c r="AC5" s="29">
        <f>AA5+Y5+W5+U5+S5+Q5+O5+M5+I5+I5</f>
        <v>0</v>
      </c>
      <c r="AD5" s="6"/>
      <c r="AE5" s="7"/>
      <c r="AF5" s="6"/>
      <c r="AG5" s="26"/>
      <c r="AH5"/>
      <c r="AI5"/>
      <c r="AJ5"/>
      <c r="AK5"/>
      <c r="AL5"/>
      <c r="AM5"/>
      <c r="AN5"/>
      <c r="AO5"/>
      <c r="AP5"/>
      <c r="AQ5"/>
      <c r="AR5"/>
      <c r="AS5"/>
      <c r="AT5"/>
      <c r="AU5"/>
      <c r="AV5"/>
      <c r="AW5"/>
    </row>
    <row r="6" spans="1:49" ht="12.75">
      <c r="A6" s="4"/>
      <c r="B6" s="8">
        <v>6</v>
      </c>
      <c r="C6" s="5" t="s">
        <v>6</v>
      </c>
      <c r="D6" s="5"/>
      <c r="E6" s="5"/>
      <c r="F6" s="9"/>
      <c r="G6" s="10"/>
      <c r="H6" s="9"/>
      <c r="I6" s="10"/>
      <c r="J6" s="9"/>
      <c r="K6" s="10"/>
      <c r="L6" s="9"/>
      <c r="M6" s="10"/>
      <c r="N6" s="9"/>
      <c r="O6" s="10"/>
      <c r="P6" s="9"/>
      <c r="Q6" s="10"/>
      <c r="R6" s="9"/>
      <c r="S6" s="10"/>
      <c r="T6" s="9"/>
      <c r="U6" s="10"/>
      <c r="V6" s="9"/>
      <c r="W6" s="10"/>
      <c r="X6" s="9"/>
      <c r="Y6" s="10"/>
      <c r="Z6" s="9"/>
      <c r="AA6" s="10"/>
      <c r="AB6" s="32">
        <f aca="true" t="shared" si="0" ref="AB6:AB69">Z6+X6+V6+T6+R6+P6+N6+L6+H6+H6</f>
        <v>0</v>
      </c>
      <c r="AC6" s="34">
        <f aca="true" t="shared" si="1" ref="AC6:AC69">AA6+Y6+W6+U6+S6+Q6+O6+M6+I6+I6</f>
        <v>0</v>
      </c>
      <c r="AD6" s="9"/>
      <c r="AE6" s="10"/>
      <c r="AF6" s="9"/>
      <c r="AG6" s="11"/>
      <c r="AH6"/>
      <c r="AI6"/>
      <c r="AJ6"/>
      <c r="AK6"/>
      <c r="AL6"/>
      <c r="AM6"/>
      <c r="AN6"/>
      <c r="AO6"/>
      <c r="AP6"/>
      <c r="AQ6"/>
      <c r="AR6"/>
      <c r="AS6"/>
      <c r="AT6"/>
      <c r="AU6"/>
      <c r="AV6"/>
      <c r="AW6"/>
    </row>
    <row r="7" spans="1:49" ht="12.75">
      <c r="A7" s="4"/>
      <c r="B7" s="8"/>
      <c r="C7" s="5"/>
      <c r="D7" s="5" t="s">
        <v>7</v>
      </c>
      <c r="E7" s="5" t="s">
        <v>8</v>
      </c>
      <c r="F7" s="9">
        <v>265580</v>
      </c>
      <c r="G7" s="10">
        <v>2</v>
      </c>
      <c r="H7" s="9"/>
      <c r="I7" s="10"/>
      <c r="J7" s="9">
        <v>-14300</v>
      </c>
      <c r="K7" s="10">
        <v>0</v>
      </c>
      <c r="L7" s="9"/>
      <c r="M7" s="10"/>
      <c r="N7" s="9"/>
      <c r="O7" s="10"/>
      <c r="P7" s="9"/>
      <c r="Q7" s="10"/>
      <c r="R7" s="9"/>
      <c r="S7" s="10"/>
      <c r="T7" s="9"/>
      <c r="U7" s="10"/>
      <c r="V7" s="9"/>
      <c r="W7" s="10"/>
      <c r="X7" s="9"/>
      <c r="Y7" s="10"/>
      <c r="Z7" s="9"/>
      <c r="AA7" s="10"/>
      <c r="AB7" s="32">
        <f t="shared" si="0"/>
        <v>0</v>
      </c>
      <c r="AC7" s="34">
        <f t="shared" si="1"/>
        <v>0</v>
      </c>
      <c r="AD7" s="9"/>
      <c r="AE7" s="10"/>
      <c r="AF7" s="9">
        <v>251280</v>
      </c>
      <c r="AG7" s="11">
        <v>2</v>
      </c>
      <c r="AH7"/>
      <c r="AI7"/>
      <c r="AJ7"/>
      <c r="AK7"/>
      <c r="AL7"/>
      <c r="AM7"/>
      <c r="AN7"/>
      <c r="AO7"/>
      <c r="AP7"/>
      <c r="AQ7"/>
      <c r="AR7"/>
      <c r="AS7"/>
      <c r="AT7"/>
      <c r="AU7"/>
      <c r="AV7"/>
      <c r="AW7"/>
    </row>
    <row r="8" spans="1:49" ht="12.75">
      <c r="A8" s="4"/>
      <c r="B8" s="8"/>
      <c r="C8" s="5"/>
      <c r="D8" s="5" t="s">
        <v>9</v>
      </c>
      <c r="E8" s="5" t="s">
        <v>10</v>
      </c>
      <c r="F8" s="9">
        <v>265580</v>
      </c>
      <c r="G8" s="10">
        <v>2</v>
      </c>
      <c r="H8" s="9"/>
      <c r="I8" s="10"/>
      <c r="J8" s="9">
        <v>-14297</v>
      </c>
      <c r="K8" s="10">
        <v>0</v>
      </c>
      <c r="L8" s="9"/>
      <c r="M8" s="10"/>
      <c r="N8" s="9"/>
      <c r="O8" s="10"/>
      <c r="P8" s="9"/>
      <c r="Q8" s="10"/>
      <c r="R8" s="9"/>
      <c r="S8" s="10"/>
      <c r="T8" s="9"/>
      <c r="U8" s="10"/>
      <c r="V8" s="9"/>
      <c r="W8" s="10"/>
      <c r="X8" s="9"/>
      <c r="Y8" s="10"/>
      <c r="Z8" s="9"/>
      <c r="AA8" s="10"/>
      <c r="AB8" s="32">
        <f t="shared" si="0"/>
        <v>0</v>
      </c>
      <c r="AC8" s="34">
        <f t="shared" si="1"/>
        <v>0</v>
      </c>
      <c r="AD8" s="9">
        <v>-1766</v>
      </c>
      <c r="AE8" s="10">
        <v>0</v>
      </c>
      <c r="AF8" s="9">
        <v>249517</v>
      </c>
      <c r="AG8" s="11">
        <v>2</v>
      </c>
      <c r="AH8"/>
      <c r="AI8"/>
      <c r="AJ8"/>
      <c r="AK8"/>
      <c r="AL8"/>
      <c r="AM8"/>
      <c r="AN8"/>
      <c r="AO8"/>
      <c r="AP8"/>
      <c r="AQ8"/>
      <c r="AR8"/>
      <c r="AS8"/>
      <c r="AT8"/>
      <c r="AU8"/>
      <c r="AV8"/>
      <c r="AW8"/>
    </row>
    <row r="9" spans="1:49" ht="12.75">
      <c r="A9" s="4"/>
      <c r="B9" s="8"/>
      <c r="C9" s="5"/>
      <c r="D9" s="5" t="s">
        <v>11</v>
      </c>
      <c r="E9" s="5" t="s">
        <v>12</v>
      </c>
      <c r="F9" s="9">
        <v>265580</v>
      </c>
      <c r="G9" s="10">
        <v>2</v>
      </c>
      <c r="H9" s="9"/>
      <c r="I9" s="10"/>
      <c r="J9" s="9">
        <v>-14297</v>
      </c>
      <c r="K9" s="10">
        <v>0</v>
      </c>
      <c r="L9" s="9"/>
      <c r="M9" s="10"/>
      <c r="N9" s="9"/>
      <c r="O9" s="10"/>
      <c r="P9" s="9"/>
      <c r="Q9" s="10"/>
      <c r="R9" s="9"/>
      <c r="S9" s="10"/>
      <c r="T9" s="9"/>
      <c r="U9" s="10"/>
      <c r="V9" s="9"/>
      <c r="W9" s="10"/>
      <c r="X9" s="9"/>
      <c r="Y9" s="10"/>
      <c r="Z9" s="9"/>
      <c r="AA9" s="10"/>
      <c r="AB9" s="32">
        <f t="shared" si="0"/>
        <v>0</v>
      </c>
      <c r="AC9" s="34">
        <f t="shared" si="1"/>
        <v>0</v>
      </c>
      <c r="AD9" s="9"/>
      <c r="AE9" s="10"/>
      <c r="AF9" s="9">
        <v>251283</v>
      </c>
      <c r="AG9" s="11">
        <v>2</v>
      </c>
      <c r="AH9"/>
      <c r="AI9"/>
      <c r="AJ9"/>
      <c r="AK9"/>
      <c r="AL9"/>
      <c r="AM9"/>
      <c r="AN9"/>
      <c r="AO9"/>
      <c r="AP9"/>
      <c r="AQ9"/>
      <c r="AR9"/>
      <c r="AS9"/>
      <c r="AT9"/>
      <c r="AU9"/>
      <c r="AV9"/>
      <c r="AW9"/>
    </row>
    <row r="10" spans="1:49" ht="12.75">
      <c r="A10" s="4"/>
      <c r="B10" s="8"/>
      <c r="C10" s="5"/>
      <c r="D10" s="5" t="s">
        <v>13</v>
      </c>
      <c r="E10" s="5" t="s">
        <v>14</v>
      </c>
      <c r="F10" s="9">
        <v>265580</v>
      </c>
      <c r="G10" s="10">
        <v>2</v>
      </c>
      <c r="H10" s="9"/>
      <c r="I10" s="10"/>
      <c r="J10" s="9">
        <v>-14297</v>
      </c>
      <c r="K10" s="10">
        <v>0</v>
      </c>
      <c r="L10" s="9"/>
      <c r="M10" s="10"/>
      <c r="N10" s="9"/>
      <c r="O10" s="10"/>
      <c r="P10" s="9"/>
      <c r="Q10" s="10"/>
      <c r="R10" s="9"/>
      <c r="S10" s="10"/>
      <c r="T10" s="9"/>
      <c r="U10" s="10"/>
      <c r="V10" s="9"/>
      <c r="W10" s="10"/>
      <c r="X10" s="9"/>
      <c r="Y10" s="10"/>
      <c r="Z10" s="9"/>
      <c r="AA10" s="10"/>
      <c r="AB10" s="32">
        <f t="shared" si="0"/>
        <v>0</v>
      </c>
      <c r="AC10" s="34">
        <f t="shared" si="1"/>
        <v>0</v>
      </c>
      <c r="AD10" s="9"/>
      <c r="AE10" s="10"/>
      <c r="AF10" s="9">
        <v>251283</v>
      </c>
      <c r="AG10" s="11">
        <v>2</v>
      </c>
      <c r="AH10"/>
      <c r="AI10"/>
      <c r="AJ10"/>
      <c r="AK10"/>
      <c r="AL10"/>
      <c r="AM10"/>
      <c r="AN10"/>
      <c r="AO10"/>
      <c r="AP10"/>
      <c r="AQ10"/>
      <c r="AR10"/>
      <c r="AS10"/>
      <c r="AT10"/>
      <c r="AU10"/>
      <c r="AV10"/>
      <c r="AW10"/>
    </row>
    <row r="11" spans="1:49" ht="12.75">
      <c r="A11" s="4"/>
      <c r="B11" s="8"/>
      <c r="C11" s="5"/>
      <c r="D11" s="5" t="s">
        <v>15</v>
      </c>
      <c r="E11" s="5" t="s">
        <v>16</v>
      </c>
      <c r="F11" s="9">
        <v>265580</v>
      </c>
      <c r="G11" s="10">
        <v>2</v>
      </c>
      <c r="H11" s="9"/>
      <c r="I11" s="10"/>
      <c r="J11" s="9">
        <v>-14297</v>
      </c>
      <c r="K11" s="10">
        <v>0</v>
      </c>
      <c r="L11" s="9"/>
      <c r="M11" s="10"/>
      <c r="N11" s="9"/>
      <c r="O11" s="10"/>
      <c r="P11" s="9"/>
      <c r="Q11" s="10"/>
      <c r="R11" s="9"/>
      <c r="S11" s="10"/>
      <c r="T11" s="9"/>
      <c r="U11" s="10"/>
      <c r="V11" s="9"/>
      <c r="W11" s="10"/>
      <c r="X11" s="9"/>
      <c r="Y11" s="10"/>
      <c r="Z11" s="9"/>
      <c r="AA11" s="10"/>
      <c r="AB11" s="32">
        <f t="shared" si="0"/>
        <v>0</v>
      </c>
      <c r="AC11" s="34">
        <f t="shared" si="1"/>
        <v>0</v>
      </c>
      <c r="AD11" s="9"/>
      <c r="AE11" s="10"/>
      <c r="AF11" s="9">
        <v>251283</v>
      </c>
      <c r="AG11" s="11">
        <v>2</v>
      </c>
      <c r="AH11"/>
      <c r="AI11"/>
      <c r="AJ11"/>
      <c r="AK11"/>
      <c r="AL11"/>
      <c r="AM11"/>
      <c r="AN11"/>
      <c r="AO11"/>
      <c r="AP11"/>
      <c r="AQ11"/>
      <c r="AR11"/>
      <c r="AS11"/>
      <c r="AT11"/>
      <c r="AU11"/>
      <c r="AV11"/>
      <c r="AW11"/>
    </row>
    <row r="12" spans="1:49" ht="12.75">
      <c r="A12" s="4"/>
      <c r="B12" s="8"/>
      <c r="C12" s="5"/>
      <c r="D12" s="5" t="s">
        <v>17</v>
      </c>
      <c r="E12" s="5" t="s">
        <v>18</v>
      </c>
      <c r="F12" s="9">
        <v>265580</v>
      </c>
      <c r="G12" s="10">
        <v>2</v>
      </c>
      <c r="H12" s="9"/>
      <c r="I12" s="10"/>
      <c r="J12" s="9">
        <v>-14297</v>
      </c>
      <c r="K12" s="10">
        <v>0</v>
      </c>
      <c r="L12" s="9"/>
      <c r="M12" s="10"/>
      <c r="N12" s="9"/>
      <c r="O12" s="10"/>
      <c r="P12" s="9"/>
      <c r="Q12" s="10"/>
      <c r="R12" s="9"/>
      <c r="S12" s="10"/>
      <c r="T12" s="9"/>
      <c r="U12" s="10"/>
      <c r="V12" s="9"/>
      <c r="W12" s="10"/>
      <c r="X12" s="9"/>
      <c r="Y12" s="10"/>
      <c r="Z12" s="9"/>
      <c r="AA12" s="10"/>
      <c r="AB12" s="32">
        <f t="shared" si="0"/>
        <v>0</v>
      </c>
      <c r="AC12" s="34">
        <f t="shared" si="1"/>
        <v>0</v>
      </c>
      <c r="AD12" s="9"/>
      <c r="AE12" s="10"/>
      <c r="AF12" s="9">
        <v>251283</v>
      </c>
      <c r="AG12" s="11">
        <v>2</v>
      </c>
      <c r="AH12"/>
      <c r="AI12"/>
      <c r="AJ12"/>
      <c r="AK12"/>
      <c r="AL12"/>
      <c r="AM12"/>
      <c r="AN12"/>
      <c r="AO12"/>
      <c r="AP12"/>
      <c r="AQ12"/>
      <c r="AR12"/>
      <c r="AS12"/>
      <c r="AT12"/>
      <c r="AU12"/>
      <c r="AV12"/>
      <c r="AW12"/>
    </row>
    <row r="13" spans="1:49" ht="12.75">
      <c r="A13" s="4"/>
      <c r="B13" s="8"/>
      <c r="C13" s="5"/>
      <c r="D13" s="5" t="s">
        <v>19</v>
      </c>
      <c r="E13" s="5" t="s">
        <v>20</v>
      </c>
      <c r="F13" s="9">
        <v>265580</v>
      </c>
      <c r="G13" s="10">
        <v>2</v>
      </c>
      <c r="H13" s="9"/>
      <c r="I13" s="10"/>
      <c r="J13" s="9">
        <v>-14297</v>
      </c>
      <c r="K13" s="10">
        <v>0</v>
      </c>
      <c r="L13" s="9"/>
      <c r="M13" s="10"/>
      <c r="N13" s="9"/>
      <c r="O13" s="10"/>
      <c r="P13" s="9"/>
      <c r="Q13" s="10"/>
      <c r="R13" s="9"/>
      <c r="S13" s="10"/>
      <c r="T13" s="9"/>
      <c r="U13" s="10"/>
      <c r="V13" s="9"/>
      <c r="W13" s="10"/>
      <c r="X13" s="9"/>
      <c r="Y13" s="10"/>
      <c r="Z13" s="9"/>
      <c r="AA13" s="10"/>
      <c r="AB13" s="32">
        <f t="shared" si="0"/>
        <v>0</v>
      </c>
      <c r="AC13" s="34">
        <f t="shared" si="1"/>
        <v>0</v>
      </c>
      <c r="AD13" s="9"/>
      <c r="AE13" s="10"/>
      <c r="AF13" s="9">
        <v>251283</v>
      </c>
      <c r="AG13" s="11">
        <v>2</v>
      </c>
      <c r="AH13"/>
      <c r="AI13"/>
      <c r="AJ13"/>
      <c r="AK13"/>
      <c r="AL13"/>
      <c r="AM13"/>
      <c r="AN13"/>
      <c r="AO13"/>
      <c r="AP13"/>
      <c r="AQ13"/>
      <c r="AR13"/>
      <c r="AS13"/>
      <c r="AT13"/>
      <c r="AU13"/>
      <c r="AV13"/>
      <c r="AW13"/>
    </row>
    <row r="14" spans="1:49" ht="12.75">
      <c r="A14" s="4"/>
      <c r="B14" s="8"/>
      <c r="C14" s="5"/>
      <c r="D14" s="5" t="s">
        <v>21</v>
      </c>
      <c r="E14" s="5" t="s">
        <v>22</v>
      </c>
      <c r="F14" s="9">
        <v>265580</v>
      </c>
      <c r="G14" s="10">
        <v>2</v>
      </c>
      <c r="H14" s="9"/>
      <c r="I14" s="10"/>
      <c r="J14" s="9">
        <v>-14297</v>
      </c>
      <c r="K14" s="10">
        <v>0</v>
      </c>
      <c r="L14" s="9"/>
      <c r="M14" s="10"/>
      <c r="N14" s="9"/>
      <c r="O14" s="10"/>
      <c r="P14" s="9"/>
      <c r="Q14" s="10"/>
      <c r="R14" s="9"/>
      <c r="S14" s="10"/>
      <c r="T14" s="9"/>
      <c r="U14" s="10"/>
      <c r="V14" s="9"/>
      <c r="W14" s="10"/>
      <c r="X14" s="9"/>
      <c r="Y14" s="10"/>
      <c r="Z14" s="9"/>
      <c r="AA14" s="10"/>
      <c r="AB14" s="32">
        <f t="shared" si="0"/>
        <v>0</v>
      </c>
      <c r="AC14" s="34">
        <f t="shared" si="1"/>
        <v>0</v>
      </c>
      <c r="AD14" s="9"/>
      <c r="AE14" s="10"/>
      <c r="AF14" s="9">
        <v>251283</v>
      </c>
      <c r="AG14" s="11">
        <v>2</v>
      </c>
      <c r="AH14"/>
      <c r="AI14"/>
      <c r="AJ14"/>
      <c r="AK14"/>
      <c r="AL14"/>
      <c r="AM14"/>
      <c r="AN14"/>
      <c r="AO14"/>
      <c r="AP14"/>
      <c r="AQ14"/>
      <c r="AR14"/>
      <c r="AS14"/>
      <c r="AT14"/>
      <c r="AU14"/>
      <c r="AV14"/>
      <c r="AW14"/>
    </row>
    <row r="15" spans="1:49" ht="12.75">
      <c r="A15" s="4"/>
      <c r="B15" s="8"/>
      <c r="C15" s="5"/>
      <c r="D15" s="5" t="s">
        <v>23</v>
      </c>
      <c r="E15" s="5" t="s">
        <v>24</v>
      </c>
      <c r="F15" s="9">
        <v>265580</v>
      </c>
      <c r="G15" s="10">
        <v>2</v>
      </c>
      <c r="H15" s="9"/>
      <c r="I15" s="10"/>
      <c r="J15" s="9">
        <v>-14297</v>
      </c>
      <c r="K15" s="10">
        <v>0</v>
      </c>
      <c r="L15" s="9"/>
      <c r="M15" s="10"/>
      <c r="N15" s="9"/>
      <c r="O15" s="10"/>
      <c r="P15" s="9"/>
      <c r="Q15" s="10"/>
      <c r="R15" s="9"/>
      <c r="S15" s="10"/>
      <c r="T15" s="9"/>
      <c r="U15" s="10"/>
      <c r="V15" s="9"/>
      <c r="W15" s="10"/>
      <c r="X15" s="9"/>
      <c r="Y15" s="10"/>
      <c r="Z15" s="9"/>
      <c r="AA15" s="10"/>
      <c r="AB15" s="32">
        <f t="shared" si="0"/>
        <v>0</v>
      </c>
      <c r="AC15" s="34">
        <f t="shared" si="1"/>
        <v>0</v>
      </c>
      <c r="AD15" s="9"/>
      <c r="AE15" s="10"/>
      <c r="AF15" s="9">
        <v>251283</v>
      </c>
      <c r="AG15" s="11">
        <v>2</v>
      </c>
      <c r="AH15"/>
      <c r="AI15"/>
      <c r="AJ15"/>
      <c r="AK15"/>
      <c r="AL15"/>
      <c r="AM15"/>
      <c r="AN15"/>
      <c r="AO15"/>
      <c r="AP15"/>
      <c r="AQ15"/>
      <c r="AR15"/>
      <c r="AS15"/>
      <c r="AT15"/>
      <c r="AU15"/>
      <c r="AV15"/>
      <c r="AW15"/>
    </row>
    <row r="16" spans="1:49" ht="12.75">
      <c r="A16" s="4"/>
      <c r="B16" s="8"/>
      <c r="C16" s="3" t="s">
        <v>25</v>
      </c>
      <c r="D16" s="3"/>
      <c r="E16" s="3"/>
      <c r="F16" s="6">
        <v>2390220</v>
      </c>
      <c r="G16" s="7">
        <v>18</v>
      </c>
      <c r="H16" s="6"/>
      <c r="I16" s="7"/>
      <c r="J16" s="6">
        <v>-128676</v>
      </c>
      <c r="K16" s="7">
        <v>0</v>
      </c>
      <c r="L16" s="6"/>
      <c r="M16" s="7"/>
      <c r="N16" s="6"/>
      <c r="O16" s="7"/>
      <c r="P16" s="6"/>
      <c r="Q16" s="7"/>
      <c r="R16" s="6"/>
      <c r="S16" s="7"/>
      <c r="T16" s="6"/>
      <c r="U16" s="7"/>
      <c r="V16" s="6"/>
      <c r="W16" s="7"/>
      <c r="X16" s="6"/>
      <c r="Y16" s="7"/>
      <c r="Z16" s="6"/>
      <c r="AA16" s="7"/>
      <c r="AB16" s="31">
        <f t="shared" si="0"/>
        <v>0</v>
      </c>
      <c r="AC16" s="29">
        <f t="shared" si="1"/>
        <v>0</v>
      </c>
      <c r="AD16" s="6">
        <v>-1766</v>
      </c>
      <c r="AE16" s="7">
        <v>0</v>
      </c>
      <c r="AF16" s="6">
        <v>2259778</v>
      </c>
      <c r="AG16" s="26">
        <v>18</v>
      </c>
      <c r="AH16"/>
      <c r="AI16"/>
      <c r="AJ16"/>
      <c r="AK16"/>
      <c r="AL16"/>
      <c r="AM16"/>
      <c r="AN16"/>
      <c r="AO16"/>
      <c r="AP16"/>
      <c r="AQ16"/>
      <c r="AR16"/>
      <c r="AS16"/>
      <c r="AT16"/>
      <c r="AU16"/>
      <c r="AV16"/>
      <c r="AW16"/>
    </row>
    <row r="17" spans="1:49" ht="12.75">
      <c r="A17" s="4"/>
      <c r="B17" s="8">
        <v>7</v>
      </c>
      <c r="C17" s="3" t="s">
        <v>26</v>
      </c>
      <c r="D17" s="3"/>
      <c r="E17" s="3"/>
      <c r="F17" s="6"/>
      <c r="G17" s="7"/>
      <c r="H17" s="6"/>
      <c r="I17" s="7"/>
      <c r="J17" s="6"/>
      <c r="K17" s="7"/>
      <c r="L17" s="6"/>
      <c r="M17" s="7"/>
      <c r="N17" s="6"/>
      <c r="O17" s="7"/>
      <c r="P17" s="6"/>
      <c r="Q17" s="7"/>
      <c r="R17" s="6"/>
      <c r="S17" s="7"/>
      <c r="T17" s="6"/>
      <c r="U17" s="7"/>
      <c r="V17" s="6"/>
      <c r="W17" s="7"/>
      <c r="X17" s="6"/>
      <c r="Y17" s="7"/>
      <c r="Z17" s="6"/>
      <c r="AA17" s="7"/>
      <c r="AB17" s="31">
        <f t="shared" si="0"/>
        <v>0</v>
      </c>
      <c r="AC17" s="29">
        <f t="shared" si="1"/>
        <v>0</v>
      </c>
      <c r="AD17" s="6"/>
      <c r="AE17" s="7"/>
      <c r="AF17" s="6"/>
      <c r="AG17" s="26"/>
      <c r="AH17"/>
      <c r="AI17"/>
      <c r="AJ17"/>
      <c r="AK17"/>
      <c r="AL17"/>
      <c r="AM17"/>
      <c r="AN17"/>
      <c r="AO17"/>
      <c r="AP17"/>
      <c r="AQ17"/>
      <c r="AR17"/>
      <c r="AS17"/>
      <c r="AT17"/>
      <c r="AU17"/>
      <c r="AV17"/>
      <c r="AW17"/>
    </row>
    <row r="18" spans="1:49" ht="12.75">
      <c r="A18" s="4"/>
      <c r="B18" s="8"/>
      <c r="C18" s="5"/>
      <c r="D18" s="5" t="s">
        <v>27</v>
      </c>
      <c r="E18" s="5" t="s">
        <v>28</v>
      </c>
      <c r="F18" s="9">
        <v>3545539</v>
      </c>
      <c r="G18" s="10">
        <v>26</v>
      </c>
      <c r="H18" s="9"/>
      <c r="I18" s="10"/>
      <c r="J18" s="9">
        <v>128676</v>
      </c>
      <c r="K18" s="10">
        <v>0</v>
      </c>
      <c r="L18" s="9"/>
      <c r="M18" s="10"/>
      <c r="N18" s="9"/>
      <c r="O18" s="10"/>
      <c r="P18" s="9"/>
      <c r="Q18" s="10"/>
      <c r="R18" s="9"/>
      <c r="S18" s="10"/>
      <c r="T18" s="9"/>
      <c r="U18" s="10"/>
      <c r="V18" s="9"/>
      <c r="W18" s="10"/>
      <c r="X18" s="9"/>
      <c r="Y18" s="10"/>
      <c r="Z18" s="9"/>
      <c r="AA18" s="10"/>
      <c r="AB18" s="32">
        <f t="shared" si="0"/>
        <v>0</v>
      </c>
      <c r="AC18" s="34">
        <f t="shared" si="1"/>
        <v>0</v>
      </c>
      <c r="AD18" s="9">
        <v>237000</v>
      </c>
      <c r="AE18" s="10">
        <v>1</v>
      </c>
      <c r="AF18" s="9">
        <v>3876215</v>
      </c>
      <c r="AG18" s="11">
        <v>27</v>
      </c>
      <c r="AH18"/>
      <c r="AI18"/>
      <c r="AJ18"/>
      <c r="AK18"/>
      <c r="AL18"/>
      <c r="AM18"/>
      <c r="AN18"/>
      <c r="AO18"/>
      <c r="AP18"/>
      <c r="AQ18"/>
      <c r="AR18"/>
      <c r="AS18"/>
      <c r="AT18"/>
      <c r="AU18"/>
      <c r="AV18"/>
      <c r="AW18"/>
    </row>
    <row r="19" spans="1:49" ht="12.75">
      <c r="A19" s="4"/>
      <c r="B19" s="8"/>
      <c r="C19" s="5"/>
      <c r="D19" s="5" t="s">
        <v>29</v>
      </c>
      <c r="E19" s="5" t="s">
        <v>30</v>
      </c>
      <c r="F19" s="9">
        <v>4253424</v>
      </c>
      <c r="G19" s="10">
        <v>23.1</v>
      </c>
      <c r="H19" s="9"/>
      <c r="I19" s="10"/>
      <c r="J19" s="9">
        <v>120602</v>
      </c>
      <c r="K19" s="10">
        <v>0</v>
      </c>
      <c r="L19" s="9"/>
      <c r="M19" s="10"/>
      <c r="N19" s="9"/>
      <c r="O19" s="10"/>
      <c r="P19" s="9"/>
      <c r="Q19" s="10"/>
      <c r="R19" s="9"/>
      <c r="S19" s="10"/>
      <c r="T19" s="9"/>
      <c r="U19" s="10"/>
      <c r="V19" s="9"/>
      <c r="W19" s="10"/>
      <c r="X19" s="9"/>
      <c r="Y19" s="10"/>
      <c r="Z19" s="9"/>
      <c r="AA19" s="10"/>
      <c r="AB19" s="32">
        <f t="shared" si="0"/>
        <v>0</v>
      </c>
      <c r="AC19" s="34">
        <f t="shared" si="1"/>
        <v>0</v>
      </c>
      <c r="AD19" s="9">
        <v>-17939</v>
      </c>
      <c r="AE19" s="10">
        <v>0</v>
      </c>
      <c r="AF19" s="9">
        <v>4356087</v>
      </c>
      <c r="AG19" s="11">
        <v>23.1</v>
      </c>
      <c r="AH19"/>
      <c r="AI19"/>
      <c r="AJ19"/>
      <c r="AK19"/>
      <c r="AL19"/>
      <c r="AM19"/>
      <c r="AN19"/>
      <c r="AO19"/>
      <c r="AP19"/>
      <c r="AQ19"/>
      <c r="AR19"/>
      <c r="AS19"/>
      <c r="AT19"/>
      <c r="AU19"/>
      <c r="AV19"/>
      <c r="AW19"/>
    </row>
    <row r="20" spans="1:49" ht="12.75">
      <c r="A20" s="4"/>
      <c r="B20" s="8"/>
      <c r="C20" s="5"/>
      <c r="D20" s="5" t="s">
        <v>31</v>
      </c>
      <c r="E20" s="5" t="s">
        <v>32</v>
      </c>
      <c r="F20" s="9">
        <v>3276194</v>
      </c>
      <c r="G20" s="10">
        <v>36</v>
      </c>
      <c r="H20" s="9"/>
      <c r="I20" s="10"/>
      <c r="J20" s="9"/>
      <c r="K20" s="10"/>
      <c r="L20" s="9"/>
      <c r="M20" s="10"/>
      <c r="N20" s="9"/>
      <c r="O20" s="10"/>
      <c r="P20" s="9"/>
      <c r="Q20" s="10"/>
      <c r="R20" s="9"/>
      <c r="S20" s="10"/>
      <c r="T20" s="9"/>
      <c r="U20" s="10"/>
      <c r="V20" s="9"/>
      <c r="W20" s="10"/>
      <c r="X20" s="9"/>
      <c r="Y20" s="10"/>
      <c r="Z20" s="9"/>
      <c r="AA20" s="10"/>
      <c r="AB20" s="32">
        <f t="shared" si="0"/>
        <v>0</v>
      </c>
      <c r="AC20" s="34">
        <f t="shared" si="1"/>
        <v>0</v>
      </c>
      <c r="AD20" s="9"/>
      <c r="AE20" s="10"/>
      <c r="AF20" s="9">
        <v>3276194</v>
      </c>
      <c r="AG20" s="11">
        <v>36</v>
      </c>
      <c r="AH20"/>
      <c r="AI20"/>
      <c r="AJ20"/>
      <c r="AK20"/>
      <c r="AL20"/>
      <c r="AM20"/>
      <c r="AN20"/>
      <c r="AO20"/>
      <c r="AP20"/>
      <c r="AQ20"/>
      <c r="AR20"/>
      <c r="AS20"/>
      <c r="AT20"/>
      <c r="AU20"/>
      <c r="AV20"/>
      <c r="AW20"/>
    </row>
    <row r="21" spans="1:49" ht="12.75">
      <c r="A21" s="4"/>
      <c r="B21" s="8"/>
      <c r="C21" s="3" t="s">
        <v>33</v>
      </c>
      <c r="D21" s="3"/>
      <c r="E21" s="3"/>
      <c r="F21" s="6">
        <v>11075157</v>
      </c>
      <c r="G21" s="7">
        <v>85.1</v>
      </c>
      <c r="H21" s="6"/>
      <c r="I21" s="7"/>
      <c r="J21" s="6">
        <v>249278</v>
      </c>
      <c r="K21" s="7">
        <v>0</v>
      </c>
      <c r="L21" s="6"/>
      <c r="M21" s="7"/>
      <c r="N21" s="6"/>
      <c r="O21" s="7"/>
      <c r="P21" s="6"/>
      <c r="Q21" s="7"/>
      <c r="R21" s="6"/>
      <c r="S21" s="7"/>
      <c r="T21" s="6"/>
      <c r="U21" s="7"/>
      <c r="V21" s="6"/>
      <c r="W21" s="7"/>
      <c r="X21" s="6"/>
      <c r="Y21" s="7"/>
      <c r="Z21" s="6"/>
      <c r="AA21" s="7"/>
      <c r="AB21" s="31">
        <f t="shared" si="0"/>
        <v>0</v>
      </c>
      <c r="AC21" s="29">
        <f t="shared" si="1"/>
        <v>0</v>
      </c>
      <c r="AD21" s="6">
        <v>219016</v>
      </c>
      <c r="AE21" s="7">
        <v>1</v>
      </c>
      <c r="AF21" s="6">
        <v>11508496</v>
      </c>
      <c r="AG21" s="26">
        <v>86.1</v>
      </c>
      <c r="AH21"/>
      <c r="AI21"/>
      <c r="AJ21"/>
      <c r="AK21"/>
      <c r="AL21"/>
      <c r="AM21"/>
      <c r="AN21"/>
      <c r="AO21"/>
      <c r="AP21"/>
      <c r="AQ21"/>
      <c r="AR21"/>
      <c r="AS21"/>
      <c r="AT21"/>
      <c r="AU21"/>
      <c r="AV21"/>
      <c r="AW21"/>
    </row>
    <row r="22" spans="1:49" ht="12.75">
      <c r="A22" s="4"/>
      <c r="B22" s="8">
        <v>8</v>
      </c>
      <c r="C22" s="3" t="s">
        <v>34</v>
      </c>
      <c r="D22" s="3"/>
      <c r="E22" s="3"/>
      <c r="F22" s="6"/>
      <c r="G22" s="7"/>
      <c r="H22" s="6"/>
      <c r="I22" s="7"/>
      <c r="J22" s="6"/>
      <c r="K22" s="7"/>
      <c r="L22" s="6"/>
      <c r="M22" s="7"/>
      <c r="N22" s="6"/>
      <c r="O22" s="7"/>
      <c r="P22" s="6"/>
      <c r="Q22" s="7"/>
      <c r="R22" s="6"/>
      <c r="S22" s="7"/>
      <c r="T22" s="6"/>
      <c r="U22" s="7"/>
      <c r="V22" s="6"/>
      <c r="W22" s="7"/>
      <c r="X22" s="6"/>
      <c r="Y22" s="7"/>
      <c r="Z22" s="6"/>
      <c r="AA22" s="7"/>
      <c r="AB22" s="31">
        <f t="shared" si="0"/>
        <v>0</v>
      </c>
      <c r="AC22" s="29">
        <f t="shared" si="1"/>
        <v>0</v>
      </c>
      <c r="AD22" s="6"/>
      <c r="AE22" s="7"/>
      <c r="AF22" s="6"/>
      <c r="AG22" s="26"/>
      <c r="AH22"/>
      <c r="AI22"/>
      <c r="AJ22"/>
      <c r="AK22"/>
      <c r="AL22"/>
      <c r="AM22"/>
      <c r="AN22"/>
      <c r="AO22"/>
      <c r="AP22"/>
      <c r="AQ22"/>
      <c r="AR22"/>
      <c r="AS22"/>
      <c r="AT22"/>
      <c r="AU22"/>
      <c r="AV22"/>
      <c r="AW22"/>
    </row>
    <row r="23" spans="1:49" ht="12.75">
      <c r="A23" s="4"/>
      <c r="B23" s="8"/>
      <c r="C23" s="5"/>
      <c r="D23" s="5" t="s">
        <v>35</v>
      </c>
      <c r="E23" s="5" t="s">
        <v>34</v>
      </c>
      <c r="F23" s="9">
        <v>558696</v>
      </c>
      <c r="G23" s="10">
        <v>4</v>
      </c>
      <c r="H23" s="9"/>
      <c r="I23" s="10"/>
      <c r="J23" s="9">
        <v>-5990</v>
      </c>
      <c r="K23" s="10">
        <v>0</v>
      </c>
      <c r="L23" s="9"/>
      <c r="M23" s="10"/>
      <c r="N23" s="9"/>
      <c r="O23" s="10"/>
      <c r="P23" s="9"/>
      <c r="Q23" s="10"/>
      <c r="R23" s="9"/>
      <c r="S23" s="10"/>
      <c r="T23" s="9"/>
      <c r="U23" s="10"/>
      <c r="V23" s="9"/>
      <c r="W23" s="10"/>
      <c r="X23" s="9"/>
      <c r="Y23" s="10"/>
      <c r="Z23" s="9">
        <v>5990</v>
      </c>
      <c r="AA23" s="10"/>
      <c r="AB23" s="32">
        <f t="shared" si="0"/>
        <v>5990</v>
      </c>
      <c r="AC23" s="34">
        <f t="shared" si="1"/>
        <v>0</v>
      </c>
      <c r="AD23" s="9"/>
      <c r="AE23" s="10"/>
      <c r="AF23" s="9">
        <v>558696</v>
      </c>
      <c r="AG23" s="11">
        <v>4</v>
      </c>
      <c r="AH23"/>
      <c r="AI23"/>
      <c r="AJ23"/>
      <c r="AK23"/>
      <c r="AL23"/>
      <c r="AM23"/>
      <c r="AN23"/>
      <c r="AO23"/>
      <c r="AP23"/>
      <c r="AQ23"/>
      <c r="AR23"/>
      <c r="AS23"/>
      <c r="AT23"/>
      <c r="AU23"/>
      <c r="AV23"/>
      <c r="AW23"/>
    </row>
    <row r="24" spans="1:49" ht="12.75">
      <c r="A24" s="4"/>
      <c r="B24" s="8"/>
      <c r="C24" s="3" t="s">
        <v>36</v>
      </c>
      <c r="D24" s="3"/>
      <c r="E24" s="3"/>
      <c r="F24" s="6">
        <v>558696</v>
      </c>
      <c r="G24" s="7">
        <v>4</v>
      </c>
      <c r="H24" s="6"/>
      <c r="I24" s="7"/>
      <c r="J24" s="6">
        <v>-5990</v>
      </c>
      <c r="K24" s="7">
        <v>0</v>
      </c>
      <c r="L24" s="6"/>
      <c r="M24" s="7"/>
      <c r="N24" s="6"/>
      <c r="O24" s="7"/>
      <c r="P24" s="6"/>
      <c r="Q24" s="7"/>
      <c r="R24" s="6"/>
      <c r="S24" s="7"/>
      <c r="T24" s="6"/>
      <c r="U24" s="7"/>
      <c r="V24" s="6"/>
      <c r="W24" s="7"/>
      <c r="X24" s="6"/>
      <c r="Y24" s="7"/>
      <c r="Z24" s="6">
        <v>5990</v>
      </c>
      <c r="AA24" s="7"/>
      <c r="AB24" s="31">
        <f t="shared" si="0"/>
        <v>5990</v>
      </c>
      <c r="AC24" s="29">
        <f t="shared" si="1"/>
        <v>0</v>
      </c>
      <c r="AD24" s="6"/>
      <c r="AE24" s="7"/>
      <c r="AF24" s="6">
        <v>558696</v>
      </c>
      <c r="AG24" s="26">
        <v>4</v>
      </c>
      <c r="AH24"/>
      <c r="AI24"/>
      <c r="AJ24"/>
      <c r="AK24"/>
      <c r="AL24"/>
      <c r="AM24"/>
      <c r="AN24"/>
      <c r="AO24"/>
      <c r="AP24"/>
      <c r="AQ24"/>
      <c r="AR24"/>
      <c r="AS24"/>
      <c r="AT24"/>
      <c r="AU24"/>
      <c r="AV24"/>
      <c r="AW24"/>
    </row>
    <row r="25" spans="1:49" ht="12.75">
      <c r="A25" s="4"/>
      <c r="B25" s="8">
        <v>9</v>
      </c>
      <c r="C25" s="3" t="s">
        <v>37</v>
      </c>
      <c r="D25" s="3"/>
      <c r="E25" s="3"/>
      <c r="F25" s="6"/>
      <c r="G25" s="7"/>
      <c r="H25" s="6"/>
      <c r="I25" s="7"/>
      <c r="J25" s="6"/>
      <c r="K25" s="7"/>
      <c r="L25" s="6"/>
      <c r="M25" s="7"/>
      <c r="N25" s="6"/>
      <c r="O25" s="7"/>
      <c r="P25" s="6"/>
      <c r="Q25" s="7"/>
      <c r="R25" s="6"/>
      <c r="S25" s="7"/>
      <c r="T25" s="6"/>
      <c r="U25" s="7"/>
      <c r="V25" s="6"/>
      <c r="W25" s="7"/>
      <c r="X25" s="6"/>
      <c r="Y25" s="7"/>
      <c r="Z25" s="6"/>
      <c r="AA25" s="7"/>
      <c r="AB25" s="31">
        <f t="shared" si="0"/>
        <v>0</v>
      </c>
      <c r="AC25" s="29">
        <f t="shared" si="1"/>
        <v>0</v>
      </c>
      <c r="AD25" s="6"/>
      <c r="AE25" s="7"/>
      <c r="AF25" s="6"/>
      <c r="AG25" s="26"/>
      <c r="AH25"/>
      <c r="AI25"/>
      <c r="AJ25"/>
      <c r="AK25"/>
      <c r="AL25"/>
      <c r="AM25"/>
      <c r="AN25"/>
      <c r="AO25"/>
      <c r="AP25"/>
      <c r="AQ25"/>
      <c r="AR25"/>
      <c r="AS25"/>
      <c r="AT25"/>
      <c r="AU25"/>
      <c r="AV25"/>
      <c r="AW25"/>
    </row>
    <row r="26" spans="1:49" ht="12.75">
      <c r="A26" s="4"/>
      <c r="B26" s="8"/>
      <c r="C26" s="5"/>
      <c r="D26" s="5" t="s">
        <v>38</v>
      </c>
      <c r="E26" s="5" t="s">
        <v>39</v>
      </c>
      <c r="F26" s="9">
        <v>1530258</v>
      </c>
      <c r="G26" s="10">
        <v>13.2</v>
      </c>
      <c r="H26" s="9"/>
      <c r="I26" s="10"/>
      <c r="J26" s="9">
        <v>35733</v>
      </c>
      <c r="K26" s="10">
        <v>0</v>
      </c>
      <c r="L26" s="9"/>
      <c r="M26" s="10"/>
      <c r="N26" s="9"/>
      <c r="O26" s="10"/>
      <c r="P26" s="9"/>
      <c r="Q26" s="10"/>
      <c r="R26" s="9"/>
      <c r="S26" s="10"/>
      <c r="T26" s="9"/>
      <c r="U26" s="10"/>
      <c r="V26" s="9"/>
      <c r="W26" s="10"/>
      <c r="X26" s="9"/>
      <c r="Y26" s="10"/>
      <c r="Z26" s="9"/>
      <c r="AA26" s="10"/>
      <c r="AB26" s="32">
        <f t="shared" si="0"/>
        <v>0</v>
      </c>
      <c r="AC26" s="34">
        <f t="shared" si="1"/>
        <v>0</v>
      </c>
      <c r="AD26" s="9"/>
      <c r="AE26" s="10"/>
      <c r="AF26" s="9">
        <v>1565991</v>
      </c>
      <c r="AG26" s="11">
        <v>13.2</v>
      </c>
      <c r="AH26"/>
      <c r="AI26"/>
      <c r="AJ26"/>
      <c r="AK26"/>
      <c r="AL26"/>
      <c r="AM26"/>
      <c r="AN26"/>
      <c r="AO26"/>
      <c r="AP26"/>
      <c r="AQ26"/>
      <c r="AR26"/>
      <c r="AS26"/>
      <c r="AT26"/>
      <c r="AU26"/>
      <c r="AV26"/>
      <c r="AW26"/>
    </row>
    <row r="27" spans="1:49" ht="12.75">
      <c r="A27" s="4"/>
      <c r="B27" s="8"/>
      <c r="C27" s="5"/>
      <c r="D27" s="5" t="s">
        <v>40</v>
      </c>
      <c r="E27" s="5" t="s">
        <v>41</v>
      </c>
      <c r="F27" s="9">
        <v>0</v>
      </c>
      <c r="G27" s="10">
        <v>3.7</v>
      </c>
      <c r="H27" s="9"/>
      <c r="I27" s="10"/>
      <c r="J27" s="9"/>
      <c r="K27" s="10"/>
      <c r="L27" s="9"/>
      <c r="M27" s="10"/>
      <c r="N27" s="9"/>
      <c r="O27" s="10"/>
      <c r="P27" s="9"/>
      <c r="Q27" s="10"/>
      <c r="R27" s="9"/>
      <c r="S27" s="10"/>
      <c r="T27" s="9"/>
      <c r="U27" s="10"/>
      <c r="V27" s="9"/>
      <c r="W27" s="10"/>
      <c r="X27" s="9"/>
      <c r="Y27" s="10"/>
      <c r="Z27" s="9"/>
      <c r="AA27" s="10"/>
      <c r="AB27" s="32">
        <f t="shared" si="0"/>
        <v>0</v>
      </c>
      <c r="AC27" s="34">
        <f t="shared" si="1"/>
        <v>0</v>
      </c>
      <c r="AD27" s="9"/>
      <c r="AE27" s="10"/>
      <c r="AF27" s="9">
        <v>0</v>
      </c>
      <c r="AG27" s="11">
        <v>3.7</v>
      </c>
      <c r="AH27"/>
      <c r="AI27"/>
      <c r="AJ27"/>
      <c r="AK27"/>
      <c r="AL27"/>
      <c r="AM27"/>
      <c r="AN27"/>
      <c r="AO27"/>
      <c r="AP27"/>
      <c r="AQ27"/>
      <c r="AR27"/>
      <c r="AS27"/>
      <c r="AT27"/>
      <c r="AU27"/>
      <c r="AV27"/>
      <c r="AW27"/>
    </row>
    <row r="28" spans="1:49" ht="12.75">
      <c r="A28" s="4"/>
      <c r="B28" s="8"/>
      <c r="C28" s="3" t="s">
        <v>42</v>
      </c>
      <c r="D28" s="3"/>
      <c r="E28" s="3"/>
      <c r="F28" s="6">
        <v>1530258</v>
      </c>
      <c r="G28" s="7">
        <v>16.9</v>
      </c>
      <c r="H28" s="6"/>
      <c r="I28" s="7"/>
      <c r="J28" s="6">
        <v>35733</v>
      </c>
      <c r="K28" s="7">
        <v>0</v>
      </c>
      <c r="L28" s="6"/>
      <c r="M28" s="7"/>
      <c r="N28" s="6"/>
      <c r="O28" s="7"/>
      <c r="P28" s="6"/>
      <c r="Q28" s="7"/>
      <c r="R28" s="6"/>
      <c r="S28" s="7"/>
      <c r="T28" s="6"/>
      <c r="U28" s="7"/>
      <c r="V28" s="6"/>
      <c r="W28" s="7"/>
      <c r="X28" s="6"/>
      <c r="Y28" s="7"/>
      <c r="Z28" s="6"/>
      <c r="AA28" s="7"/>
      <c r="AB28" s="31">
        <f t="shared" si="0"/>
        <v>0</v>
      </c>
      <c r="AC28" s="29">
        <f t="shared" si="1"/>
        <v>0</v>
      </c>
      <c r="AD28" s="6"/>
      <c r="AE28" s="7"/>
      <c r="AF28" s="6">
        <v>1565991</v>
      </c>
      <c r="AG28" s="26">
        <v>16.9</v>
      </c>
      <c r="AH28"/>
      <c r="AI28"/>
      <c r="AJ28"/>
      <c r="AK28"/>
      <c r="AL28"/>
      <c r="AM28"/>
      <c r="AN28"/>
      <c r="AO28"/>
      <c r="AP28"/>
      <c r="AQ28"/>
      <c r="AR28"/>
      <c r="AS28"/>
      <c r="AT28"/>
      <c r="AU28"/>
      <c r="AV28"/>
      <c r="AW28"/>
    </row>
    <row r="29" spans="1:49" ht="12.75">
      <c r="A29" s="4"/>
      <c r="B29" s="8">
        <v>10</v>
      </c>
      <c r="C29" s="3" t="s">
        <v>43</v>
      </c>
      <c r="D29" s="3"/>
      <c r="E29" s="3"/>
      <c r="F29" s="6"/>
      <c r="G29" s="7"/>
      <c r="H29" s="6"/>
      <c r="I29" s="7"/>
      <c r="J29" s="6"/>
      <c r="K29" s="7"/>
      <c r="L29" s="6"/>
      <c r="M29" s="7"/>
      <c r="N29" s="6"/>
      <c r="O29" s="7"/>
      <c r="P29" s="6"/>
      <c r="Q29" s="7"/>
      <c r="R29" s="6"/>
      <c r="S29" s="7"/>
      <c r="T29" s="6"/>
      <c r="U29" s="7"/>
      <c r="V29" s="6"/>
      <c r="W29" s="7"/>
      <c r="X29" s="6"/>
      <c r="Y29" s="7"/>
      <c r="Z29" s="6"/>
      <c r="AA29" s="7"/>
      <c r="AB29" s="31">
        <f t="shared" si="0"/>
        <v>0</v>
      </c>
      <c r="AC29" s="29">
        <f t="shared" si="1"/>
        <v>0</v>
      </c>
      <c r="AD29" s="6"/>
      <c r="AE29" s="7"/>
      <c r="AF29" s="6"/>
      <c r="AG29" s="26"/>
      <c r="AH29"/>
      <c r="AI29"/>
      <c r="AJ29"/>
      <c r="AK29"/>
      <c r="AL29"/>
      <c r="AM29"/>
      <c r="AN29"/>
      <c r="AO29"/>
      <c r="AP29"/>
      <c r="AQ29"/>
      <c r="AR29"/>
      <c r="AS29"/>
      <c r="AT29"/>
      <c r="AU29"/>
      <c r="AV29"/>
      <c r="AW29"/>
    </row>
    <row r="30" spans="1:49" ht="12.75">
      <c r="A30" s="4"/>
      <c r="B30" s="8"/>
      <c r="C30" s="5"/>
      <c r="D30" s="5" t="s">
        <v>44</v>
      </c>
      <c r="E30" s="5" t="s">
        <v>45</v>
      </c>
      <c r="F30" s="9">
        <v>220698</v>
      </c>
      <c r="G30" s="10">
        <v>2</v>
      </c>
      <c r="H30" s="9"/>
      <c r="I30" s="10"/>
      <c r="J30" s="9"/>
      <c r="K30" s="10"/>
      <c r="L30" s="9"/>
      <c r="M30" s="10"/>
      <c r="N30" s="9"/>
      <c r="O30" s="10"/>
      <c r="P30" s="9"/>
      <c r="Q30" s="10"/>
      <c r="R30" s="9"/>
      <c r="S30" s="10"/>
      <c r="T30" s="9"/>
      <c r="U30" s="10"/>
      <c r="V30" s="9"/>
      <c r="W30" s="10"/>
      <c r="X30" s="9"/>
      <c r="Y30" s="10"/>
      <c r="Z30" s="9"/>
      <c r="AA30" s="10"/>
      <c r="AB30" s="32">
        <f t="shared" si="0"/>
        <v>0</v>
      </c>
      <c r="AC30" s="34">
        <f t="shared" si="1"/>
        <v>0</v>
      </c>
      <c r="AD30" s="9"/>
      <c r="AE30" s="10"/>
      <c r="AF30" s="9">
        <v>220698</v>
      </c>
      <c r="AG30" s="11">
        <v>2</v>
      </c>
      <c r="AH30"/>
      <c r="AI30"/>
      <c r="AJ30"/>
      <c r="AK30"/>
      <c r="AL30"/>
      <c r="AM30"/>
      <c r="AN30"/>
      <c r="AO30"/>
      <c r="AP30"/>
      <c r="AQ30"/>
      <c r="AR30"/>
      <c r="AS30"/>
      <c r="AT30"/>
      <c r="AU30"/>
      <c r="AV30"/>
      <c r="AW30"/>
    </row>
    <row r="31" spans="1:49" ht="12.75">
      <c r="A31" s="4"/>
      <c r="B31" s="8"/>
      <c r="C31" s="5"/>
      <c r="D31" s="5" t="s">
        <v>46</v>
      </c>
      <c r="E31" s="5" t="s">
        <v>47</v>
      </c>
      <c r="F31" s="9">
        <v>994042</v>
      </c>
      <c r="G31" s="10">
        <v>8</v>
      </c>
      <c r="H31" s="9"/>
      <c r="I31" s="10"/>
      <c r="J31" s="9">
        <v>17477</v>
      </c>
      <c r="K31" s="10">
        <v>0</v>
      </c>
      <c r="L31" s="9"/>
      <c r="M31" s="10"/>
      <c r="N31" s="9"/>
      <c r="O31" s="10"/>
      <c r="P31" s="9"/>
      <c r="Q31" s="10"/>
      <c r="R31" s="9"/>
      <c r="S31" s="10"/>
      <c r="T31" s="9"/>
      <c r="U31" s="10"/>
      <c r="V31" s="9"/>
      <c r="W31" s="10"/>
      <c r="X31" s="9"/>
      <c r="Y31" s="10"/>
      <c r="Z31" s="9"/>
      <c r="AA31" s="10"/>
      <c r="AB31" s="32">
        <f t="shared" si="0"/>
        <v>0</v>
      </c>
      <c r="AC31" s="34">
        <f t="shared" si="1"/>
        <v>0</v>
      </c>
      <c r="AD31" s="9">
        <v>-1268</v>
      </c>
      <c r="AE31" s="10">
        <v>0</v>
      </c>
      <c r="AF31" s="9">
        <v>1010251</v>
      </c>
      <c r="AG31" s="11">
        <v>8</v>
      </c>
      <c r="AH31"/>
      <c r="AI31"/>
      <c r="AJ31"/>
      <c r="AK31"/>
      <c r="AL31"/>
      <c r="AM31"/>
      <c r="AN31"/>
      <c r="AO31"/>
      <c r="AP31"/>
      <c r="AQ31"/>
      <c r="AR31"/>
      <c r="AS31"/>
      <c r="AT31"/>
      <c r="AU31"/>
      <c r="AV31"/>
      <c r="AW31"/>
    </row>
    <row r="32" spans="1:49" ht="12.75">
      <c r="A32" s="4"/>
      <c r="B32" s="8"/>
      <c r="C32" s="3" t="s">
        <v>48</v>
      </c>
      <c r="D32" s="3"/>
      <c r="E32" s="3"/>
      <c r="F32" s="6">
        <v>1214740</v>
      </c>
      <c r="G32" s="7">
        <v>10</v>
      </c>
      <c r="H32" s="6"/>
      <c r="I32" s="7"/>
      <c r="J32" s="6">
        <v>17477</v>
      </c>
      <c r="K32" s="7">
        <v>0</v>
      </c>
      <c r="L32" s="6"/>
      <c r="M32" s="7"/>
      <c r="N32" s="6"/>
      <c r="O32" s="7"/>
      <c r="P32" s="6"/>
      <c r="Q32" s="7"/>
      <c r="R32" s="6"/>
      <c r="S32" s="7"/>
      <c r="T32" s="6"/>
      <c r="U32" s="7"/>
      <c r="V32" s="6"/>
      <c r="W32" s="7"/>
      <c r="X32" s="6"/>
      <c r="Y32" s="7"/>
      <c r="Z32" s="6"/>
      <c r="AA32" s="7"/>
      <c r="AB32" s="31">
        <f t="shared" si="0"/>
        <v>0</v>
      </c>
      <c r="AC32" s="29">
        <f t="shared" si="1"/>
        <v>0</v>
      </c>
      <c r="AD32" s="6">
        <v>-1268</v>
      </c>
      <c r="AE32" s="7">
        <v>0</v>
      </c>
      <c r="AF32" s="6">
        <v>1230949</v>
      </c>
      <c r="AG32" s="26">
        <v>10</v>
      </c>
      <c r="AH32"/>
      <c r="AI32"/>
      <c r="AJ32"/>
      <c r="AK32"/>
      <c r="AL32"/>
      <c r="AM32"/>
      <c r="AN32"/>
      <c r="AO32"/>
      <c r="AP32"/>
      <c r="AQ32"/>
      <c r="AR32"/>
      <c r="AS32"/>
      <c r="AT32"/>
      <c r="AU32"/>
      <c r="AV32"/>
      <c r="AW32"/>
    </row>
    <row r="33" spans="1:49" ht="12.75">
      <c r="A33" s="4"/>
      <c r="B33" s="8">
        <v>11</v>
      </c>
      <c r="C33" s="3" t="s">
        <v>49</v>
      </c>
      <c r="D33" s="3"/>
      <c r="E33" s="3"/>
      <c r="F33" s="6"/>
      <c r="G33" s="7"/>
      <c r="H33" s="6"/>
      <c r="I33" s="7"/>
      <c r="J33" s="6"/>
      <c r="K33" s="7"/>
      <c r="L33" s="6"/>
      <c r="M33" s="7"/>
      <c r="N33" s="6"/>
      <c r="O33" s="7"/>
      <c r="P33" s="6"/>
      <c r="Q33" s="7"/>
      <c r="R33" s="6"/>
      <c r="S33" s="7"/>
      <c r="T33" s="6"/>
      <c r="U33" s="7"/>
      <c r="V33" s="6"/>
      <c r="W33" s="7"/>
      <c r="X33" s="6"/>
      <c r="Y33" s="7"/>
      <c r="Z33" s="6"/>
      <c r="AA33" s="7"/>
      <c r="AB33" s="31">
        <f t="shared" si="0"/>
        <v>0</v>
      </c>
      <c r="AC33" s="29">
        <f t="shared" si="1"/>
        <v>0</v>
      </c>
      <c r="AD33" s="6"/>
      <c r="AE33" s="7"/>
      <c r="AF33" s="6"/>
      <c r="AG33" s="26"/>
      <c r="AH33"/>
      <c r="AI33"/>
      <c r="AJ33"/>
      <c r="AK33"/>
      <c r="AL33"/>
      <c r="AM33"/>
      <c r="AN33"/>
      <c r="AO33"/>
      <c r="AP33"/>
      <c r="AQ33"/>
      <c r="AR33"/>
      <c r="AS33"/>
      <c r="AT33"/>
      <c r="AU33"/>
      <c r="AV33"/>
      <c r="AW33"/>
    </row>
    <row r="34" spans="1:49" ht="12.75">
      <c r="A34" s="4"/>
      <c r="B34" s="8"/>
      <c r="C34" s="5"/>
      <c r="D34" s="5" t="s">
        <v>50</v>
      </c>
      <c r="E34" s="5" t="s">
        <v>49</v>
      </c>
      <c r="F34" s="9">
        <v>563909</v>
      </c>
      <c r="G34" s="10">
        <v>5</v>
      </c>
      <c r="H34" s="9"/>
      <c r="I34" s="10"/>
      <c r="J34" s="9">
        <v>8302</v>
      </c>
      <c r="K34" s="10">
        <v>0</v>
      </c>
      <c r="L34" s="9"/>
      <c r="M34" s="10"/>
      <c r="N34" s="9"/>
      <c r="O34" s="10"/>
      <c r="P34" s="9"/>
      <c r="Q34" s="10"/>
      <c r="R34" s="9"/>
      <c r="S34" s="10"/>
      <c r="T34" s="9"/>
      <c r="U34" s="10"/>
      <c r="V34" s="9"/>
      <c r="W34" s="10"/>
      <c r="X34" s="9"/>
      <c r="Y34" s="10"/>
      <c r="Z34" s="9"/>
      <c r="AA34" s="10"/>
      <c r="AB34" s="32">
        <f t="shared" si="0"/>
        <v>0</v>
      </c>
      <c r="AC34" s="34">
        <f t="shared" si="1"/>
        <v>0</v>
      </c>
      <c r="AD34" s="9"/>
      <c r="AE34" s="10"/>
      <c r="AF34" s="9">
        <v>572211</v>
      </c>
      <c r="AG34" s="11">
        <v>5</v>
      </c>
      <c r="AH34"/>
      <c r="AI34"/>
      <c r="AJ34"/>
      <c r="AK34"/>
      <c r="AL34"/>
      <c r="AM34"/>
      <c r="AN34"/>
      <c r="AO34"/>
      <c r="AP34"/>
      <c r="AQ34"/>
      <c r="AR34"/>
      <c r="AS34"/>
      <c r="AT34"/>
      <c r="AU34"/>
      <c r="AV34"/>
      <c r="AW34"/>
    </row>
    <row r="35" spans="1:49" ht="12.75">
      <c r="A35" s="4"/>
      <c r="B35" s="8"/>
      <c r="C35" s="3" t="s">
        <v>51</v>
      </c>
      <c r="D35" s="3"/>
      <c r="E35" s="3"/>
      <c r="F35" s="6">
        <v>563909</v>
      </c>
      <c r="G35" s="7">
        <v>5</v>
      </c>
      <c r="H35" s="6"/>
      <c r="I35" s="7"/>
      <c r="J35" s="6">
        <v>8302</v>
      </c>
      <c r="K35" s="7">
        <v>0</v>
      </c>
      <c r="L35" s="6"/>
      <c r="M35" s="7"/>
      <c r="N35" s="6"/>
      <c r="O35" s="7"/>
      <c r="P35" s="6"/>
      <c r="Q35" s="7"/>
      <c r="R35" s="6"/>
      <c r="S35" s="7"/>
      <c r="T35" s="6"/>
      <c r="U35" s="7"/>
      <c r="V35" s="6"/>
      <c r="W35" s="7"/>
      <c r="X35" s="6"/>
      <c r="Y35" s="7"/>
      <c r="Z35" s="6"/>
      <c r="AA35" s="7"/>
      <c r="AB35" s="31">
        <f t="shared" si="0"/>
        <v>0</v>
      </c>
      <c r="AC35" s="29">
        <f t="shared" si="1"/>
        <v>0</v>
      </c>
      <c r="AD35" s="6"/>
      <c r="AE35" s="7"/>
      <c r="AF35" s="6">
        <v>572211</v>
      </c>
      <c r="AG35" s="26">
        <v>5</v>
      </c>
      <c r="AH35"/>
      <c r="AI35"/>
      <c r="AJ35"/>
      <c r="AK35"/>
      <c r="AL35"/>
      <c r="AM35"/>
      <c r="AN35"/>
      <c r="AO35"/>
      <c r="AP35"/>
      <c r="AQ35"/>
      <c r="AR35"/>
      <c r="AS35"/>
      <c r="AT35"/>
      <c r="AU35"/>
      <c r="AV35"/>
      <c r="AW35"/>
    </row>
    <row r="36" spans="1:49" ht="12.75">
      <c r="A36" s="4"/>
      <c r="B36" s="8">
        <v>12</v>
      </c>
      <c r="C36" s="3" t="s">
        <v>52</v>
      </c>
      <c r="D36" s="3"/>
      <c r="E36" s="3"/>
      <c r="F36" s="6"/>
      <c r="G36" s="7"/>
      <c r="H36" s="6"/>
      <c r="I36" s="7"/>
      <c r="J36" s="6"/>
      <c r="K36" s="7"/>
      <c r="L36" s="6"/>
      <c r="M36" s="7"/>
      <c r="N36" s="6"/>
      <c r="O36" s="7"/>
      <c r="P36" s="6"/>
      <c r="Q36" s="7"/>
      <c r="R36" s="6"/>
      <c r="S36" s="7"/>
      <c r="T36" s="6"/>
      <c r="U36" s="7"/>
      <c r="V36" s="6"/>
      <c r="W36" s="7"/>
      <c r="X36" s="6"/>
      <c r="Y36" s="7"/>
      <c r="Z36" s="6"/>
      <c r="AA36" s="7"/>
      <c r="AB36" s="31">
        <f t="shared" si="0"/>
        <v>0</v>
      </c>
      <c r="AC36" s="29">
        <f t="shared" si="1"/>
        <v>0</v>
      </c>
      <c r="AD36" s="6"/>
      <c r="AE36" s="7"/>
      <c r="AF36" s="6"/>
      <c r="AG36" s="26"/>
      <c r="AH36"/>
      <c r="AI36"/>
      <c r="AJ36"/>
      <c r="AK36"/>
      <c r="AL36"/>
      <c r="AM36"/>
      <c r="AN36"/>
      <c r="AO36"/>
      <c r="AP36"/>
      <c r="AQ36"/>
      <c r="AR36"/>
      <c r="AS36"/>
      <c r="AT36"/>
      <c r="AU36"/>
      <c r="AV36"/>
      <c r="AW36"/>
    </row>
    <row r="37" spans="1:49" ht="12.75">
      <c r="A37" s="4"/>
      <c r="B37" s="8"/>
      <c r="C37" s="5"/>
      <c r="D37" s="5" t="s">
        <v>53</v>
      </c>
      <c r="E37" s="5" t="s">
        <v>52</v>
      </c>
      <c r="F37" s="9">
        <v>675082</v>
      </c>
      <c r="G37" s="10">
        <v>4</v>
      </c>
      <c r="H37" s="9"/>
      <c r="I37" s="10"/>
      <c r="J37" s="9">
        <v>6995</v>
      </c>
      <c r="K37" s="10">
        <v>0</v>
      </c>
      <c r="L37" s="9"/>
      <c r="M37" s="10"/>
      <c r="N37" s="9"/>
      <c r="O37" s="10"/>
      <c r="P37" s="9"/>
      <c r="Q37" s="10"/>
      <c r="R37" s="9"/>
      <c r="S37" s="10"/>
      <c r="T37" s="9"/>
      <c r="U37" s="10"/>
      <c r="V37" s="9"/>
      <c r="W37" s="10"/>
      <c r="X37" s="9"/>
      <c r="Y37" s="10"/>
      <c r="Z37" s="9"/>
      <c r="AA37" s="10"/>
      <c r="AB37" s="32">
        <f t="shared" si="0"/>
        <v>0</v>
      </c>
      <c r="AC37" s="34">
        <f t="shared" si="1"/>
        <v>0</v>
      </c>
      <c r="AD37" s="9"/>
      <c r="AE37" s="10"/>
      <c r="AF37" s="9">
        <v>682077</v>
      </c>
      <c r="AG37" s="11">
        <v>4</v>
      </c>
      <c r="AH37"/>
      <c r="AI37"/>
      <c r="AJ37"/>
      <c r="AK37"/>
      <c r="AL37"/>
      <c r="AM37"/>
      <c r="AN37"/>
      <c r="AO37"/>
      <c r="AP37"/>
      <c r="AQ37"/>
      <c r="AR37"/>
      <c r="AS37"/>
      <c r="AT37"/>
      <c r="AU37"/>
      <c r="AV37"/>
      <c r="AW37"/>
    </row>
    <row r="38" spans="1:49" ht="12.75">
      <c r="A38" s="4"/>
      <c r="B38" s="8"/>
      <c r="C38" s="3" t="s">
        <v>54</v>
      </c>
      <c r="D38" s="3"/>
      <c r="E38" s="3"/>
      <c r="F38" s="6">
        <v>675082</v>
      </c>
      <c r="G38" s="7">
        <v>4</v>
      </c>
      <c r="H38" s="6"/>
      <c r="I38" s="7"/>
      <c r="J38" s="6">
        <v>6995</v>
      </c>
      <c r="K38" s="7">
        <v>0</v>
      </c>
      <c r="L38" s="6"/>
      <c r="M38" s="7"/>
      <c r="N38" s="6"/>
      <c r="O38" s="7"/>
      <c r="P38" s="6"/>
      <c r="Q38" s="7"/>
      <c r="R38" s="6"/>
      <c r="S38" s="7"/>
      <c r="T38" s="6"/>
      <c r="U38" s="7"/>
      <c r="V38" s="6"/>
      <c r="W38" s="7"/>
      <c r="X38" s="6"/>
      <c r="Y38" s="7"/>
      <c r="Z38" s="6"/>
      <c r="AA38" s="7"/>
      <c r="AB38" s="31">
        <f t="shared" si="0"/>
        <v>0</v>
      </c>
      <c r="AC38" s="29">
        <f t="shared" si="1"/>
        <v>0</v>
      </c>
      <c r="AD38" s="6"/>
      <c r="AE38" s="7"/>
      <c r="AF38" s="6">
        <v>682077</v>
      </c>
      <c r="AG38" s="26">
        <v>4</v>
      </c>
      <c r="AH38"/>
      <c r="AI38"/>
      <c r="AJ38"/>
      <c r="AK38"/>
      <c r="AL38"/>
      <c r="AM38"/>
      <c r="AN38"/>
      <c r="AO38"/>
      <c r="AP38"/>
      <c r="AQ38"/>
      <c r="AR38"/>
      <c r="AS38"/>
      <c r="AT38"/>
      <c r="AU38"/>
      <c r="AV38"/>
      <c r="AW38"/>
    </row>
    <row r="39" spans="1:49" ht="12.75">
      <c r="A39" s="4"/>
      <c r="B39" s="8">
        <v>13</v>
      </c>
      <c r="C39" s="3" t="s">
        <v>55</v>
      </c>
      <c r="D39" s="3"/>
      <c r="E39" s="3"/>
      <c r="F39" s="6"/>
      <c r="G39" s="7"/>
      <c r="H39" s="6"/>
      <c r="I39" s="7"/>
      <c r="J39" s="6"/>
      <c r="K39" s="7"/>
      <c r="L39" s="6"/>
      <c r="M39" s="7"/>
      <c r="N39" s="6"/>
      <c r="O39" s="7"/>
      <c r="P39" s="6"/>
      <c r="Q39" s="7"/>
      <c r="R39" s="6"/>
      <c r="S39" s="7"/>
      <c r="T39" s="6"/>
      <c r="U39" s="7"/>
      <c r="V39" s="6"/>
      <c r="W39" s="7"/>
      <c r="X39" s="6"/>
      <c r="Y39" s="7"/>
      <c r="Z39" s="6"/>
      <c r="AA39" s="7"/>
      <c r="AB39" s="31">
        <f t="shared" si="0"/>
        <v>0</v>
      </c>
      <c r="AC39" s="29">
        <f t="shared" si="1"/>
        <v>0</v>
      </c>
      <c r="AD39" s="6"/>
      <c r="AE39" s="7"/>
      <c r="AF39" s="6"/>
      <c r="AG39" s="26"/>
      <c r="AH39"/>
      <c r="AI39"/>
      <c r="AJ39"/>
      <c r="AK39"/>
      <c r="AL39"/>
      <c r="AM39"/>
      <c r="AN39"/>
      <c r="AO39"/>
      <c r="AP39"/>
      <c r="AQ39"/>
      <c r="AR39"/>
      <c r="AS39"/>
      <c r="AT39"/>
      <c r="AU39"/>
      <c r="AV39"/>
      <c r="AW39"/>
    </row>
    <row r="40" spans="1:49" ht="12.75">
      <c r="A40" s="4"/>
      <c r="B40" s="8"/>
      <c r="C40" s="5"/>
      <c r="D40" s="5" t="s">
        <v>56</v>
      </c>
      <c r="E40" s="5" t="s">
        <v>55</v>
      </c>
      <c r="F40" s="9">
        <v>335344</v>
      </c>
      <c r="G40" s="10">
        <v>4</v>
      </c>
      <c r="H40" s="9"/>
      <c r="I40" s="10"/>
      <c r="J40" s="9"/>
      <c r="K40" s="10"/>
      <c r="L40" s="9"/>
      <c r="M40" s="10"/>
      <c r="N40" s="9"/>
      <c r="O40" s="10"/>
      <c r="P40" s="9"/>
      <c r="Q40" s="10"/>
      <c r="R40" s="9"/>
      <c r="S40" s="10"/>
      <c r="T40" s="9"/>
      <c r="U40" s="10"/>
      <c r="V40" s="9"/>
      <c r="W40" s="10"/>
      <c r="X40" s="9"/>
      <c r="Y40" s="10"/>
      <c r="Z40" s="9"/>
      <c r="AA40" s="10"/>
      <c r="AB40" s="32">
        <f t="shared" si="0"/>
        <v>0</v>
      </c>
      <c r="AC40" s="34">
        <f t="shared" si="1"/>
        <v>0</v>
      </c>
      <c r="AD40" s="9"/>
      <c r="AE40" s="10"/>
      <c r="AF40" s="9">
        <v>335344</v>
      </c>
      <c r="AG40" s="11">
        <v>4</v>
      </c>
      <c r="AH40"/>
      <c r="AI40"/>
      <c r="AJ40"/>
      <c r="AK40"/>
      <c r="AL40"/>
      <c r="AM40"/>
      <c r="AN40"/>
      <c r="AO40"/>
      <c r="AP40"/>
      <c r="AQ40"/>
      <c r="AR40"/>
      <c r="AS40"/>
      <c r="AT40"/>
      <c r="AU40"/>
      <c r="AV40"/>
      <c r="AW40"/>
    </row>
    <row r="41" spans="1:49" ht="12.75">
      <c r="A41" s="4"/>
      <c r="B41" s="8"/>
      <c r="C41" s="3" t="s">
        <v>57</v>
      </c>
      <c r="D41" s="3"/>
      <c r="E41" s="3"/>
      <c r="F41" s="6">
        <v>335344</v>
      </c>
      <c r="G41" s="7">
        <v>4</v>
      </c>
      <c r="H41" s="6"/>
      <c r="I41" s="7"/>
      <c r="J41" s="6"/>
      <c r="K41" s="7"/>
      <c r="L41" s="6"/>
      <c r="M41" s="7"/>
      <c r="N41" s="6"/>
      <c r="O41" s="7"/>
      <c r="P41" s="6"/>
      <c r="Q41" s="7"/>
      <c r="R41" s="6"/>
      <c r="S41" s="7"/>
      <c r="T41" s="6"/>
      <c r="U41" s="7"/>
      <c r="V41" s="6"/>
      <c r="W41" s="7"/>
      <c r="X41" s="6"/>
      <c r="Y41" s="7"/>
      <c r="Z41" s="6"/>
      <c r="AA41" s="7"/>
      <c r="AB41" s="31">
        <f t="shared" si="0"/>
        <v>0</v>
      </c>
      <c r="AC41" s="29">
        <f t="shared" si="1"/>
        <v>0</v>
      </c>
      <c r="AD41" s="6"/>
      <c r="AE41" s="7"/>
      <c r="AF41" s="6">
        <v>335344</v>
      </c>
      <c r="AG41" s="26">
        <v>4</v>
      </c>
      <c r="AH41"/>
      <c r="AI41"/>
      <c r="AJ41"/>
      <c r="AK41"/>
      <c r="AL41"/>
      <c r="AM41"/>
      <c r="AN41"/>
      <c r="AO41"/>
      <c r="AP41"/>
      <c r="AQ41"/>
      <c r="AR41"/>
      <c r="AS41"/>
      <c r="AT41"/>
      <c r="AU41"/>
      <c r="AV41"/>
      <c r="AW41"/>
    </row>
    <row r="42" spans="1:49" ht="12.75">
      <c r="A42" s="4"/>
      <c r="B42" s="8">
        <v>14</v>
      </c>
      <c r="C42" s="3" t="s">
        <v>58</v>
      </c>
      <c r="D42" s="3"/>
      <c r="E42" s="3"/>
      <c r="F42" s="6"/>
      <c r="G42" s="7"/>
      <c r="H42" s="6"/>
      <c r="I42" s="7"/>
      <c r="J42" s="6"/>
      <c r="K42" s="7"/>
      <c r="L42" s="6"/>
      <c r="M42" s="7"/>
      <c r="N42" s="6"/>
      <c r="O42" s="7"/>
      <c r="P42" s="6"/>
      <c r="Q42" s="7"/>
      <c r="R42" s="6"/>
      <c r="S42" s="7"/>
      <c r="T42" s="6"/>
      <c r="U42" s="7"/>
      <c r="V42" s="6"/>
      <c r="W42" s="7"/>
      <c r="X42" s="6"/>
      <c r="Y42" s="7"/>
      <c r="Z42" s="6"/>
      <c r="AA42" s="7"/>
      <c r="AB42" s="31">
        <f t="shared" si="0"/>
        <v>0</v>
      </c>
      <c r="AC42" s="29">
        <f t="shared" si="1"/>
        <v>0</v>
      </c>
      <c r="AD42" s="6"/>
      <c r="AE42" s="7"/>
      <c r="AF42" s="6"/>
      <c r="AG42" s="26"/>
      <c r="AH42"/>
      <c r="AI42"/>
      <c r="AJ42"/>
      <c r="AK42"/>
      <c r="AL42"/>
      <c r="AM42"/>
      <c r="AN42"/>
      <c r="AO42"/>
      <c r="AP42"/>
      <c r="AQ42"/>
      <c r="AR42"/>
      <c r="AS42"/>
      <c r="AT42"/>
      <c r="AU42"/>
      <c r="AV42"/>
      <c r="AW42"/>
    </row>
    <row r="43" spans="1:49" ht="12.75">
      <c r="A43" s="4"/>
      <c r="B43" s="8"/>
      <c r="C43" s="5"/>
      <c r="D43" s="5" t="s">
        <v>59</v>
      </c>
      <c r="E43" s="5" t="s">
        <v>58</v>
      </c>
      <c r="F43" s="9">
        <v>280000</v>
      </c>
      <c r="G43" s="10"/>
      <c r="H43" s="9"/>
      <c r="I43" s="10"/>
      <c r="J43" s="9"/>
      <c r="K43" s="10"/>
      <c r="L43" s="9"/>
      <c r="M43" s="10"/>
      <c r="N43" s="9"/>
      <c r="O43" s="10"/>
      <c r="P43" s="9"/>
      <c r="Q43" s="10"/>
      <c r="R43" s="9"/>
      <c r="S43" s="10"/>
      <c r="T43" s="9"/>
      <c r="U43" s="10"/>
      <c r="V43" s="9"/>
      <c r="W43" s="10"/>
      <c r="X43" s="9"/>
      <c r="Y43" s="10"/>
      <c r="Z43" s="9"/>
      <c r="AA43" s="10"/>
      <c r="AB43" s="32">
        <f t="shared" si="0"/>
        <v>0</v>
      </c>
      <c r="AC43" s="34">
        <f t="shared" si="1"/>
        <v>0</v>
      </c>
      <c r="AD43" s="9"/>
      <c r="AE43" s="10"/>
      <c r="AF43" s="9">
        <v>280000</v>
      </c>
      <c r="AG43" s="11"/>
      <c r="AH43"/>
      <c r="AI43"/>
      <c r="AJ43"/>
      <c r="AK43"/>
      <c r="AL43"/>
      <c r="AM43"/>
      <c r="AN43"/>
      <c r="AO43"/>
      <c r="AP43"/>
      <c r="AQ43"/>
      <c r="AR43"/>
      <c r="AS43"/>
      <c r="AT43"/>
      <c r="AU43"/>
      <c r="AV43"/>
      <c r="AW43"/>
    </row>
    <row r="44" spans="1:49" ht="12.75">
      <c r="A44" s="4"/>
      <c r="B44" s="8"/>
      <c r="C44" s="3" t="s">
        <v>60</v>
      </c>
      <c r="D44" s="3"/>
      <c r="E44" s="3"/>
      <c r="F44" s="6">
        <v>280000</v>
      </c>
      <c r="G44" s="7"/>
      <c r="H44" s="6"/>
      <c r="I44" s="7"/>
      <c r="J44" s="6"/>
      <c r="K44" s="7"/>
      <c r="L44" s="6"/>
      <c r="M44" s="7"/>
      <c r="N44" s="6"/>
      <c r="O44" s="7"/>
      <c r="P44" s="6"/>
      <c r="Q44" s="7"/>
      <c r="R44" s="6"/>
      <c r="S44" s="7"/>
      <c r="T44" s="6"/>
      <c r="U44" s="7"/>
      <c r="V44" s="6"/>
      <c r="W44" s="7"/>
      <c r="X44" s="6"/>
      <c r="Y44" s="7"/>
      <c r="Z44" s="6"/>
      <c r="AA44" s="7"/>
      <c r="AB44" s="31">
        <f t="shared" si="0"/>
        <v>0</v>
      </c>
      <c r="AC44" s="29">
        <f t="shared" si="1"/>
        <v>0</v>
      </c>
      <c r="AD44" s="6"/>
      <c r="AE44" s="7"/>
      <c r="AF44" s="6">
        <v>280000</v>
      </c>
      <c r="AG44" s="26"/>
      <c r="AH44"/>
      <c r="AI44"/>
      <c r="AJ44"/>
      <c r="AK44"/>
      <c r="AL44"/>
      <c r="AM44"/>
      <c r="AN44"/>
      <c r="AO44"/>
      <c r="AP44"/>
      <c r="AQ44"/>
      <c r="AR44"/>
      <c r="AS44"/>
      <c r="AT44"/>
      <c r="AU44"/>
      <c r="AV44"/>
      <c r="AW44"/>
    </row>
    <row r="45" spans="1:49" ht="12.75">
      <c r="A45" s="4"/>
      <c r="B45" s="8">
        <v>15</v>
      </c>
      <c r="C45" s="3" t="s">
        <v>61</v>
      </c>
      <c r="D45" s="3"/>
      <c r="E45" s="3"/>
      <c r="F45" s="6"/>
      <c r="G45" s="7"/>
      <c r="H45" s="6"/>
      <c r="I45" s="7"/>
      <c r="J45" s="6"/>
      <c r="K45" s="7"/>
      <c r="L45" s="6"/>
      <c r="M45" s="7"/>
      <c r="N45" s="6"/>
      <c r="O45" s="7"/>
      <c r="P45" s="6"/>
      <c r="Q45" s="7"/>
      <c r="R45" s="6"/>
      <c r="S45" s="7"/>
      <c r="T45" s="6"/>
      <c r="U45" s="7"/>
      <c r="V45" s="6"/>
      <c r="W45" s="7"/>
      <c r="X45" s="6"/>
      <c r="Y45" s="7"/>
      <c r="Z45" s="6"/>
      <c r="AA45" s="7"/>
      <c r="AB45" s="31">
        <f t="shared" si="0"/>
        <v>0</v>
      </c>
      <c r="AC45" s="29">
        <f t="shared" si="1"/>
        <v>0</v>
      </c>
      <c r="AD45" s="6"/>
      <c r="AE45" s="7"/>
      <c r="AF45" s="6"/>
      <c r="AG45" s="26"/>
      <c r="AH45"/>
      <c r="AI45"/>
      <c r="AJ45"/>
      <c r="AK45"/>
      <c r="AL45"/>
      <c r="AM45"/>
      <c r="AN45"/>
      <c r="AO45"/>
      <c r="AP45"/>
      <c r="AQ45"/>
      <c r="AR45"/>
      <c r="AS45"/>
      <c r="AT45"/>
      <c r="AU45"/>
      <c r="AV45"/>
      <c r="AW45"/>
    </row>
    <row r="46" spans="1:49" ht="12.75">
      <c r="A46" s="4"/>
      <c r="B46" s="8"/>
      <c r="C46" s="5"/>
      <c r="D46" s="5" t="s">
        <v>62</v>
      </c>
      <c r="E46" s="5" t="s">
        <v>61</v>
      </c>
      <c r="F46" s="9">
        <v>345604</v>
      </c>
      <c r="G46" s="10">
        <v>2.5</v>
      </c>
      <c r="H46" s="9"/>
      <c r="I46" s="10"/>
      <c r="J46" s="9"/>
      <c r="K46" s="10"/>
      <c r="L46" s="9"/>
      <c r="M46" s="10"/>
      <c r="N46" s="9"/>
      <c r="O46" s="10"/>
      <c r="P46" s="9"/>
      <c r="Q46" s="10"/>
      <c r="R46" s="9"/>
      <c r="S46" s="10"/>
      <c r="T46" s="9"/>
      <c r="U46" s="10"/>
      <c r="V46" s="9"/>
      <c r="W46" s="10"/>
      <c r="X46" s="9"/>
      <c r="Y46" s="10"/>
      <c r="Z46" s="9"/>
      <c r="AA46" s="10"/>
      <c r="AB46" s="32">
        <f t="shared" si="0"/>
        <v>0</v>
      </c>
      <c r="AC46" s="34">
        <f t="shared" si="1"/>
        <v>0</v>
      </c>
      <c r="AD46" s="9"/>
      <c r="AE46" s="10"/>
      <c r="AF46" s="9">
        <v>345604</v>
      </c>
      <c r="AG46" s="11">
        <v>2.5</v>
      </c>
      <c r="AH46"/>
      <c r="AI46"/>
      <c r="AJ46"/>
      <c r="AK46"/>
      <c r="AL46"/>
      <c r="AM46"/>
      <c r="AN46"/>
      <c r="AO46"/>
      <c r="AP46"/>
      <c r="AQ46"/>
      <c r="AR46"/>
      <c r="AS46"/>
      <c r="AT46"/>
      <c r="AU46"/>
      <c r="AV46"/>
      <c r="AW46"/>
    </row>
    <row r="47" spans="1:49" ht="12.75">
      <c r="A47" s="4"/>
      <c r="B47" s="8"/>
      <c r="C47" s="3" t="s">
        <v>63</v>
      </c>
      <c r="D47" s="3"/>
      <c r="E47" s="3"/>
      <c r="F47" s="6">
        <v>345604</v>
      </c>
      <c r="G47" s="7">
        <v>2.5</v>
      </c>
      <c r="H47" s="6"/>
      <c r="I47" s="7"/>
      <c r="J47" s="6"/>
      <c r="K47" s="7"/>
      <c r="L47" s="6"/>
      <c r="M47" s="7"/>
      <c r="N47" s="6"/>
      <c r="O47" s="7"/>
      <c r="P47" s="6"/>
      <c r="Q47" s="7"/>
      <c r="R47" s="6"/>
      <c r="S47" s="7"/>
      <c r="T47" s="6"/>
      <c r="U47" s="7"/>
      <c r="V47" s="6"/>
      <c r="W47" s="7"/>
      <c r="X47" s="6"/>
      <c r="Y47" s="7"/>
      <c r="Z47" s="6"/>
      <c r="AA47" s="7"/>
      <c r="AB47" s="31">
        <f t="shared" si="0"/>
        <v>0</v>
      </c>
      <c r="AC47" s="29">
        <f t="shared" si="1"/>
        <v>0</v>
      </c>
      <c r="AD47" s="6"/>
      <c r="AE47" s="7"/>
      <c r="AF47" s="6">
        <v>345604</v>
      </c>
      <c r="AG47" s="26">
        <v>2.5</v>
      </c>
      <c r="AH47"/>
      <c r="AI47"/>
      <c r="AJ47"/>
      <c r="AK47"/>
      <c r="AL47"/>
      <c r="AM47"/>
      <c r="AN47"/>
      <c r="AO47"/>
      <c r="AP47"/>
      <c r="AQ47"/>
      <c r="AR47"/>
      <c r="AS47"/>
      <c r="AT47"/>
      <c r="AU47"/>
      <c r="AV47"/>
      <c r="AW47"/>
    </row>
    <row r="48" spans="1:49" ht="12.75">
      <c r="A48" s="4"/>
      <c r="B48" s="8">
        <v>16</v>
      </c>
      <c r="C48" s="3" t="s">
        <v>64</v>
      </c>
      <c r="D48" s="3"/>
      <c r="E48" s="3"/>
      <c r="F48" s="6"/>
      <c r="G48" s="7"/>
      <c r="H48" s="6"/>
      <c r="I48" s="7"/>
      <c r="J48" s="6"/>
      <c r="K48" s="7"/>
      <c r="L48" s="6"/>
      <c r="M48" s="7"/>
      <c r="N48" s="6"/>
      <c r="O48" s="7"/>
      <c r="P48" s="6"/>
      <c r="Q48" s="7"/>
      <c r="R48" s="6"/>
      <c r="S48" s="7"/>
      <c r="T48" s="6"/>
      <c r="U48" s="7"/>
      <c r="V48" s="6"/>
      <c r="W48" s="7"/>
      <c r="X48" s="6"/>
      <c r="Y48" s="7"/>
      <c r="Z48" s="6"/>
      <c r="AA48" s="7"/>
      <c r="AB48" s="31">
        <f t="shared" si="0"/>
        <v>0</v>
      </c>
      <c r="AC48" s="29">
        <f t="shared" si="1"/>
        <v>0</v>
      </c>
      <c r="AD48" s="6"/>
      <c r="AE48" s="7"/>
      <c r="AF48" s="6"/>
      <c r="AG48" s="26"/>
      <c r="AH48"/>
      <c r="AI48"/>
      <c r="AJ48"/>
      <c r="AK48"/>
      <c r="AL48"/>
      <c r="AM48"/>
      <c r="AN48"/>
      <c r="AO48"/>
      <c r="AP48"/>
      <c r="AQ48"/>
      <c r="AR48"/>
      <c r="AS48"/>
      <c r="AT48"/>
      <c r="AU48"/>
      <c r="AV48"/>
      <c r="AW48"/>
    </row>
    <row r="49" spans="1:49" ht="12.75">
      <c r="A49" s="4"/>
      <c r="B49" s="8"/>
      <c r="C49" s="5"/>
      <c r="D49" s="5" t="s">
        <v>65</v>
      </c>
      <c r="E49" s="5" t="s">
        <v>64</v>
      </c>
      <c r="F49" s="9">
        <v>327411</v>
      </c>
      <c r="G49" s="10">
        <v>2</v>
      </c>
      <c r="H49" s="9"/>
      <c r="I49" s="10"/>
      <c r="J49" s="9"/>
      <c r="K49" s="10"/>
      <c r="L49" s="9"/>
      <c r="M49" s="10"/>
      <c r="N49" s="9"/>
      <c r="O49" s="10"/>
      <c r="P49" s="9"/>
      <c r="Q49" s="10"/>
      <c r="R49" s="9"/>
      <c r="S49" s="10"/>
      <c r="T49" s="9"/>
      <c r="U49" s="10"/>
      <c r="V49" s="9"/>
      <c r="W49" s="10"/>
      <c r="X49" s="9"/>
      <c r="Y49" s="10"/>
      <c r="Z49" s="9"/>
      <c r="AA49" s="10"/>
      <c r="AB49" s="32">
        <f t="shared" si="0"/>
        <v>0</v>
      </c>
      <c r="AC49" s="34">
        <f t="shared" si="1"/>
        <v>0</v>
      </c>
      <c r="AD49" s="9"/>
      <c r="AE49" s="10"/>
      <c r="AF49" s="9">
        <v>327411</v>
      </c>
      <c r="AG49" s="11">
        <v>2</v>
      </c>
      <c r="AH49"/>
      <c r="AI49"/>
      <c r="AJ49"/>
      <c r="AK49"/>
      <c r="AL49"/>
      <c r="AM49"/>
      <c r="AN49"/>
      <c r="AO49"/>
      <c r="AP49"/>
      <c r="AQ49"/>
      <c r="AR49"/>
      <c r="AS49"/>
      <c r="AT49"/>
      <c r="AU49"/>
      <c r="AV49"/>
      <c r="AW49"/>
    </row>
    <row r="50" spans="1:49" ht="12.75">
      <c r="A50" s="4"/>
      <c r="B50" s="8"/>
      <c r="C50" s="3" t="s">
        <v>66</v>
      </c>
      <c r="D50" s="3"/>
      <c r="E50" s="3"/>
      <c r="F50" s="6">
        <v>327411</v>
      </c>
      <c r="G50" s="7">
        <v>2</v>
      </c>
      <c r="H50" s="6"/>
      <c r="I50" s="7"/>
      <c r="J50" s="6"/>
      <c r="K50" s="7"/>
      <c r="L50" s="6"/>
      <c r="M50" s="7"/>
      <c r="N50" s="6"/>
      <c r="O50" s="7"/>
      <c r="P50" s="6"/>
      <c r="Q50" s="7"/>
      <c r="R50" s="6"/>
      <c r="S50" s="7"/>
      <c r="T50" s="6"/>
      <c r="U50" s="7"/>
      <c r="V50" s="6"/>
      <c r="W50" s="7"/>
      <c r="X50" s="6"/>
      <c r="Y50" s="7"/>
      <c r="Z50" s="6"/>
      <c r="AA50" s="7"/>
      <c r="AB50" s="31">
        <f t="shared" si="0"/>
        <v>0</v>
      </c>
      <c r="AC50" s="29">
        <f t="shared" si="1"/>
        <v>0</v>
      </c>
      <c r="AD50" s="6"/>
      <c r="AE50" s="7"/>
      <c r="AF50" s="6">
        <v>327411</v>
      </c>
      <c r="AG50" s="26">
        <v>2</v>
      </c>
      <c r="AH50"/>
      <c r="AI50"/>
      <c r="AJ50"/>
      <c r="AK50"/>
      <c r="AL50"/>
      <c r="AM50"/>
      <c r="AN50"/>
      <c r="AO50"/>
      <c r="AP50"/>
      <c r="AQ50"/>
      <c r="AR50"/>
      <c r="AS50"/>
      <c r="AT50"/>
      <c r="AU50"/>
      <c r="AV50"/>
      <c r="AW50"/>
    </row>
    <row r="51" spans="1:49" ht="12.75">
      <c r="A51" s="4"/>
      <c r="B51" s="8">
        <v>17</v>
      </c>
      <c r="C51" s="3" t="s">
        <v>67</v>
      </c>
      <c r="D51" s="3"/>
      <c r="E51" s="3"/>
      <c r="F51" s="6"/>
      <c r="G51" s="7"/>
      <c r="H51" s="6"/>
      <c r="I51" s="7"/>
      <c r="J51" s="6"/>
      <c r="K51" s="7"/>
      <c r="L51" s="6"/>
      <c r="M51" s="7"/>
      <c r="N51" s="6"/>
      <c r="O51" s="7"/>
      <c r="P51" s="6"/>
      <c r="Q51" s="7"/>
      <c r="R51" s="6"/>
      <c r="S51" s="7"/>
      <c r="T51" s="6"/>
      <c r="U51" s="7"/>
      <c r="V51" s="6"/>
      <c r="W51" s="7"/>
      <c r="X51" s="6"/>
      <c r="Y51" s="7"/>
      <c r="Z51" s="6"/>
      <c r="AA51" s="7"/>
      <c r="AB51" s="31">
        <f t="shared" si="0"/>
        <v>0</v>
      </c>
      <c r="AC51" s="29">
        <f t="shared" si="1"/>
        <v>0</v>
      </c>
      <c r="AD51" s="6"/>
      <c r="AE51" s="7"/>
      <c r="AF51" s="6"/>
      <c r="AG51" s="26"/>
      <c r="AH51"/>
      <c r="AI51"/>
      <c r="AJ51"/>
      <c r="AK51"/>
      <c r="AL51"/>
      <c r="AM51"/>
      <c r="AN51"/>
      <c r="AO51"/>
      <c r="AP51"/>
      <c r="AQ51"/>
      <c r="AR51"/>
      <c r="AS51"/>
      <c r="AT51"/>
      <c r="AU51"/>
      <c r="AV51"/>
      <c r="AW51"/>
    </row>
    <row r="52" spans="1:49" ht="12.75">
      <c r="A52" s="4"/>
      <c r="B52" s="8"/>
      <c r="C52" s="5"/>
      <c r="D52" s="5" t="s">
        <v>68</v>
      </c>
      <c r="E52" s="5" t="s">
        <v>67</v>
      </c>
      <c r="F52" s="9">
        <v>3665744</v>
      </c>
      <c r="G52" s="10">
        <v>24</v>
      </c>
      <c r="H52" s="9"/>
      <c r="I52" s="10"/>
      <c r="J52" s="9"/>
      <c r="K52" s="10"/>
      <c r="L52" s="9"/>
      <c r="M52" s="10"/>
      <c r="N52" s="9"/>
      <c r="O52" s="10"/>
      <c r="P52" s="9"/>
      <c r="Q52" s="10"/>
      <c r="R52" s="9"/>
      <c r="S52" s="10"/>
      <c r="T52" s="9"/>
      <c r="U52" s="10"/>
      <c r="V52" s="9"/>
      <c r="W52" s="10"/>
      <c r="X52" s="9"/>
      <c r="Y52" s="10"/>
      <c r="Z52" s="9">
        <v>10000</v>
      </c>
      <c r="AA52" s="10">
        <v>0</v>
      </c>
      <c r="AB52" s="32">
        <f t="shared" si="0"/>
        <v>10000</v>
      </c>
      <c r="AC52" s="34">
        <f t="shared" si="1"/>
        <v>0</v>
      </c>
      <c r="AD52" s="9">
        <v>-5197</v>
      </c>
      <c r="AE52" s="10">
        <v>0</v>
      </c>
      <c r="AF52" s="9">
        <v>3670547</v>
      </c>
      <c r="AG52" s="11">
        <v>24</v>
      </c>
      <c r="AH52"/>
      <c r="AI52"/>
      <c r="AJ52"/>
      <c r="AK52"/>
      <c r="AL52"/>
      <c r="AM52"/>
      <c r="AN52"/>
      <c r="AO52"/>
      <c r="AP52"/>
      <c r="AQ52"/>
      <c r="AR52"/>
      <c r="AS52"/>
      <c r="AT52"/>
      <c r="AU52"/>
      <c r="AV52"/>
      <c r="AW52"/>
    </row>
    <row r="53" spans="1:49" ht="12.75">
      <c r="A53" s="4"/>
      <c r="B53" s="8"/>
      <c r="C53" s="3" t="s">
        <v>69</v>
      </c>
      <c r="D53" s="3"/>
      <c r="E53" s="3"/>
      <c r="F53" s="6">
        <v>3665744</v>
      </c>
      <c r="G53" s="7">
        <v>24</v>
      </c>
      <c r="H53" s="6"/>
      <c r="I53" s="7"/>
      <c r="J53" s="6"/>
      <c r="K53" s="7"/>
      <c r="L53" s="6"/>
      <c r="M53" s="7"/>
      <c r="N53" s="6"/>
      <c r="O53" s="7"/>
      <c r="P53" s="6"/>
      <c r="Q53" s="7"/>
      <c r="R53" s="6"/>
      <c r="S53" s="7"/>
      <c r="T53" s="6"/>
      <c r="U53" s="7"/>
      <c r="V53" s="6"/>
      <c r="W53" s="7"/>
      <c r="X53" s="6"/>
      <c r="Y53" s="7"/>
      <c r="Z53" s="6">
        <v>10000</v>
      </c>
      <c r="AA53" s="7">
        <v>0</v>
      </c>
      <c r="AB53" s="31">
        <f t="shared" si="0"/>
        <v>10000</v>
      </c>
      <c r="AC53" s="29">
        <f t="shared" si="1"/>
        <v>0</v>
      </c>
      <c r="AD53" s="6">
        <v>-5197</v>
      </c>
      <c r="AE53" s="7">
        <v>0</v>
      </c>
      <c r="AF53" s="6">
        <v>3670547</v>
      </c>
      <c r="AG53" s="26">
        <v>24</v>
      </c>
      <c r="AH53"/>
      <c r="AI53"/>
      <c r="AJ53"/>
      <c r="AK53"/>
      <c r="AL53"/>
      <c r="AM53"/>
      <c r="AN53"/>
      <c r="AO53"/>
      <c r="AP53"/>
      <c r="AQ53"/>
      <c r="AR53"/>
      <c r="AS53"/>
      <c r="AT53"/>
      <c r="AU53"/>
      <c r="AV53"/>
      <c r="AW53"/>
    </row>
    <row r="54" spans="1:49" ht="12.75">
      <c r="A54" s="4"/>
      <c r="B54" s="8">
        <v>18</v>
      </c>
      <c r="C54" s="3" t="s">
        <v>70</v>
      </c>
      <c r="D54" s="3"/>
      <c r="E54" s="3"/>
      <c r="F54" s="6"/>
      <c r="G54" s="7"/>
      <c r="H54" s="6"/>
      <c r="I54" s="7"/>
      <c r="J54" s="6"/>
      <c r="K54" s="7"/>
      <c r="L54" s="6"/>
      <c r="M54" s="7"/>
      <c r="N54" s="6"/>
      <c r="O54" s="7"/>
      <c r="P54" s="6"/>
      <c r="Q54" s="7"/>
      <c r="R54" s="6"/>
      <c r="S54" s="7"/>
      <c r="T54" s="6"/>
      <c r="U54" s="7"/>
      <c r="V54" s="6"/>
      <c r="W54" s="7"/>
      <c r="X54" s="6"/>
      <c r="Y54" s="7"/>
      <c r="Z54" s="6"/>
      <c r="AA54" s="7"/>
      <c r="AB54" s="31">
        <f t="shared" si="0"/>
        <v>0</v>
      </c>
      <c r="AC54" s="29">
        <f t="shared" si="1"/>
        <v>0</v>
      </c>
      <c r="AD54" s="6"/>
      <c r="AE54" s="7"/>
      <c r="AF54" s="6"/>
      <c r="AG54" s="26"/>
      <c r="AH54"/>
      <c r="AI54"/>
      <c r="AJ54"/>
      <c r="AK54"/>
      <c r="AL54"/>
      <c r="AM54"/>
      <c r="AN54"/>
      <c r="AO54"/>
      <c r="AP54"/>
      <c r="AQ54"/>
      <c r="AR54"/>
      <c r="AS54"/>
      <c r="AT54"/>
      <c r="AU54"/>
      <c r="AV54"/>
      <c r="AW54"/>
    </row>
    <row r="55" spans="1:49" ht="12.75">
      <c r="A55" s="4"/>
      <c r="B55" s="8"/>
      <c r="C55" s="5"/>
      <c r="D55" s="5" t="s">
        <v>71</v>
      </c>
      <c r="E55" s="5" t="s">
        <v>70</v>
      </c>
      <c r="F55" s="9">
        <v>6521872</v>
      </c>
      <c r="G55" s="10">
        <v>45</v>
      </c>
      <c r="H55" s="9"/>
      <c r="I55" s="10"/>
      <c r="J55" s="9">
        <v>65221</v>
      </c>
      <c r="K55" s="10">
        <v>0</v>
      </c>
      <c r="L55" s="9"/>
      <c r="M55" s="10"/>
      <c r="N55" s="9"/>
      <c r="O55" s="10"/>
      <c r="P55" s="9"/>
      <c r="Q55" s="10"/>
      <c r="R55" s="9"/>
      <c r="S55" s="10"/>
      <c r="T55" s="9"/>
      <c r="U55" s="10"/>
      <c r="V55" s="9"/>
      <c r="W55" s="10"/>
      <c r="X55" s="9"/>
      <c r="Y55" s="10"/>
      <c r="Z55" s="9"/>
      <c r="AA55" s="10"/>
      <c r="AB55" s="32">
        <f t="shared" si="0"/>
        <v>0</v>
      </c>
      <c r="AC55" s="34">
        <f t="shared" si="1"/>
        <v>0</v>
      </c>
      <c r="AD55" s="9">
        <v>-5992</v>
      </c>
      <c r="AE55" s="10">
        <v>0</v>
      </c>
      <c r="AF55" s="9">
        <v>6581101</v>
      </c>
      <c r="AG55" s="11">
        <v>45</v>
      </c>
      <c r="AH55"/>
      <c r="AI55"/>
      <c r="AJ55"/>
      <c r="AK55"/>
      <c r="AL55"/>
      <c r="AM55"/>
      <c r="AN55"/>
      <c r="AO55"/>
      <c r="AP55"/>
      <c r="AQ55"/>
      <c r="AR55"/>
      <c r="AS55"/>
      <c r="AT55"/>
      <c r="AU55"/>
      <c r="AV55"/>
      <c r="AW55"/>
    </row>
    <row r="56" spans="1:49" ht="12.75">
      <c r="A56" s="4"/>
      <c r="B56" s="8"/>
      <c r="C56" s="3" t="s">
        <v>72</v>
      </c>
      <c r="D56" s="3"/>
      <c r="E56" s="3"/>
      <c r="F56" s="6">
        <v>6521872</v>
      </c>
      <c r="G56" s="7">
        <v>45</v>
      </c>
      <c r="H56" s="6"/>
      <c r="I56" s="7"/>
      <c r="J56" s="6">
        <v>65221</v>
      </c>
      <c r="K56" s="7">
        <v>0</v>
      </c>
      <c r="L56" s="6"/>
      <c r="M56" s="7"/>
      <c r="N56" s="6"/>
      <c r="O56" s="7"/>
      <c r="P56" s="6"/>
      <c r="Q56" s="7"/>
      <c r="R56" s="6"/>
      <c r="S56" s="7"/>
      <c r="T56" s="6"/>
      <c r="U56" s="7"/>
      <c r="V56" s="6"/>
      <c r="W56" s="7"/>
      <c r="X56" s="6"/>
      <c r="Y56" s="7"/>
      <c r="Z56" s="6"/>
      <c r="AA56" s="7"/>
      <c r="AB56" s="31">
        <f t="shared" si="0"/>
        <v>0</v>
      </c>
      <c r="AC56" s="29">
        <f t="shared" si="1"/>
        <v>0</v>
      </c>
      <c r="AD56" s="6">
        <v>-5992</v>
      </c>
      <c r="AE56" s="7">
        <v>0</v>
      </c>
      <c r="AF56" s="6">
        <v>6581101</v>
      </c>
      <c r="AG56" s="26">
        <v>45</v>
      </c>
      <c r="AH56"/>
      <c r="AI56"/>
      <c r="AJ56"/>
      <c r="AK56"/>
      <c r="AL56"/>
      <c r="AM56"/>
      <c r="AN56"/>
      <c r="AO56"/>
      <c r="AP56"/>
      <c r="AQ56"/>
      <c r="AR56"/>
      <c r="AS56"/>
      <c r="AT56"/>
      <c r="AU56"/>
      <c r="AV56"/>
      <c r="AW56"/>
    </row>
    <row r="57" spans="1:49" ht="12.75">
      <c r="A57" s="4"/>
      <c r="B57" s="8">
        <v>19</v>
      </c>
      <c r="C57" s="3" t="s">
        <v>73</v>
      </c>
      <c r="D57" s="3"/>
      <c r="E57" s="3"/>
      <c r="F57" s="6"/>
      <c r="G57" s="7"/>
      <c r="H57" s="6"/>
      <c r="I57" s="7"/>
      <c r="J57" s="6"/>
      <c r="K57" s="7"/>
      <c r="L57" s="6"/>
      <c r="M57" s="7"/>
      <c r="N57" s="6"/>
      <c r="O57" s="7"/>
      <c r="P57" s="6"/>
      <c r="Q57" s="7"/>
      <c r="R57" s="6"/>
      <c r="S57" s="7"/>
      <c r="T57" s="6"/>
      <c r="U57" s="7"/>
      <c r="V57" s="6"/>
      <c r="W57" s="7"/>
      <c r="X57" s="6"/>
      <c r="Y57" s="7"/>
      <c r="Z57" s="6"/>
      <c r="AA57" s="7"/>
      <c r="AB57" s="31">
        <f t="shared" si="0"/>
        <v>0</v>
      </c>
      <c r="AC57" s="29">
        <f t="shared" si="1"/>
        <v>0</v>
      </c>
      <c r="AD57" s="6"/>
      <c r="AE57" s="7"/>
      <c r="AF57" s="6"/>
      <c r="AG57" s="26"/>
      <c r="AH57"/>
      <c r="AI57"/>
      <c r="AJ57"/>
      <c r="AK57"/>
      <c r="AL57"/>
      <c r="AM57"/>
      <c r="AN57"/>
      <c r="AO57"/>
      <c r="AP57"/>
      <c r="AQ57"/>
      <c r="AR57"/>
      <c r="AS57"/>
      <c r="AT57"/>
      <c r="AU57"/>
      <c r="AV57"/>
      <c r="AW57"/>
    </row>
    <row r="58" spans="1:49" ht="12.75">
      <c r="A58" s="4"/>
      <c r="B58" s="8"/>
      <c r="C58" s="5"/>
      <c r="D58" s="5" t="s">
        <v>74</v>
      </c>
      <c r="E58" s="5" t="s">
        <v>73</v>
      </c>
      <c r="F58" s="9">
        <v>2830672</v>
      </c>
      <c r="G58" s="10"/>
      <c r="H58" s="9"/>
      <c r="I58" s="10"/>
      <c r="J58" s="9">
        <v>-340636</v>
      </c>
      <c r="K58" s="10">
        <v>0</v>
      </c>
      <c r="L58" s="9"/>
      <c r="M58" s="10"/>
      <c r="N58" s="9"/>
      <c r="O58" s="10"/>
      <c r="P58" s="9"/>
      <c r="Q58" s="10"/>
      <c r="R58" s="9"/>
      <c r="S58" s="10"/>
      <c r="T58" s="9"/>
      <c r="U58" s="10"/>
      <c r="V58" s="9"/>
      <c r="W58" s="10"/>
      <c r="X58" s="9"/>
      <c r="Y58" s="10"/>
      <c r="Z58" s="9"/>
      <c r="AA58" s="10"/>
      <c r="AB58" s="32">
        <f t="shared" si="0"/>
        <v>0</v>
      </c>
      <c r="AC58" s="34">
        <f t="shared" si="1"/>
        <v>0</v>
      </c>
      <c r="AD58" s="9"/>
      <c r="AE58" s="10"/>
      <c r="AF58" s="9">
        <v>2490036</v>
      </c>
      <c r="AG58" s="11">
        <v>0</v>
      </c>
      <c r="AH58"/>
      <c r="AI58"/>
      <c r="AJ58"/>
      <c r="AK58"/>
      <c r="AL58"/>
      <c r="AM58"/>
      <c r="AN58"/>
      <c r="AO58"/>
      <c r="AP58"/>
      <c r="AQ58"/>
      <c r="AR58"/>
      <c r="AS58"/>
      <c r="AT58"/>
      <c r="AU58"/>
      <c r="AV58"/>
      <c r="AW58"/>
    </row>
    <row r="59" spans="1:49" ht="12.75">
      <c r="A59" s="4"/>
      <c r="B59" s="8"/>
      <c r="C59" s="3" t="s">
        <v>75</v>
      </c>
      <c r="D59" s="3"/>
      <c r="E59" s="3"/>
      <c r="F59" s="6">
        <v>2830672</v>
      </c>
      <c r="G59" s="7"/>
      <c r="H59" s="6"/>
      <c r="I59" s="7"/>
      <c r="J59" s="6">
        <v>-340636</v>
      </c>
      <c r="K59" s="7">
        <v>0</v>
      </c>
      <c r="L59" s="6"/>
      <c r="M59" s="7"/>
      <c r="N59" s="6"/>
      <c r="O59" s="7"/>
      <c r="P59" s="6"/>
      <c r="Q59" s="7"/>
      <c r="R59" s="6"/>
      <c r="S59" s="7"/>
      <c r="T59" s="6"/>
      <c r="U59" s="7"/>
      <c r="V59" s="6"/>
      <c r="W59" s="7"/>
      <c r="X59" s="6"/>
      <c r="Y59" s="7"/>
      <c r="Z59" s="6"/>
      <c r="AA59" s="7"/>
      <c r="AB59" s="31">
        <f t="shared" si="0"/>
        <v>0</v>
      </c>
      <c r="AC59" s="29">
        <f t="shared" si="1"/>
        <v>0</v>
      </c>
      <c r="AD59" s="6"/>
      <c r="AE59" s="7"/>
      <c r="AF59" s="6">
        <v>2490036</v>
      </c>
      <c r="AG59" s="26">
        <v>0</v>
      </c>
      <c r="AH59"/>
      <c r="AI59"/>
      <c r="AJ59"/>
      <c r="AK59"/>
      <c r="AL59"/>
      <c r="AM59"/>
      <c r="AN59"/>
      <c r="AO59"/>
      <c r="AP59"/>
      <c r="AQ59"/>
      <c r="AR59"/>
      <c r="AS59"/>
      <c r="AT59"/>
      <c r="AU59"/>
      <c r="AV59"/>
      <c r="AW59"/>
    </row>
    <row r="60" spans="1:49" ht="12.75">
      <c r="A60" s="4"/>
      <c r="B60" s="8">
        <v>20</v>
      </c>
      <c r="C60" s="3" t="s">
        <v>76</v>
      </c>
      <c r="D60" s="3"/>
      <c r="E60" s="3"/>
      <c r="F60" s="6"/>
      <c r="G60" s="7"/>
      <c r="H60" s="6"/>
      <c r="I60" s="7"/>
      <c r="J60" s="6"/>
      <c r="K60" s="7"/>
      <c r="L60" s="6"/>
      <c r="M60" s="7"/>
      <c r="N60" s="6"/>
      <c r="O60" s="7"/>
      <c r="P60" s="6"/>
      <c r="Q60" s="7"/>
      <c r="R60" s="6"/>
      <c r="S60" s="7"/>
      <c r="T60" s="6"/>
      <c r="U60" s="7"/>
      <c r="V60" s="6"/>
      <c r="W60" s="7"/>
      <c r="X60" s="6"/>
      <c r="Y60" s="7"/>
      <c r="Z60" s="6"/>
      <c r="AA60" s="7"/>
      <c r="AB60" s="31">
        <f t="shared" si="0"/>
        <v>0</v>
      </c>
      <c r="AC60" s="29">
        <f t="shared" si="1"/>
        <v>0</v>
      </c>
      <c r="AD60" s="6"/>
      <c r="AE60" s="7"/>
      <c r="AF60" s="6"/>
      <c r="AG60" s="26"/>
      <c r="AH60"/>
      <c r="AI60"/>
      <c r="AJ60"/>
      <c r="AK60"/>
      <c r="AL60"/>
      <c r="AM60"/>
      <c r="AN60"/>
      <c r="AO60"/>
      <c r="AP60"/>
      <c r="AQ60"/>
      <c r="AR60"/>
      <c r="AS60"/>
      <c r="AT60"/>
      <c r="AU60"/>
      <c r="AV60"/>
      <c r="AW60"/>
    </row>
    <row r="61" spans="1:49" ht="12.75">
      <c r="A61" s="4"/>
      <c r="B61" s="8"/>
      <c r="C61" s="5"/>
      <c r="D61" s="5" t="s">
        <v>77</v>
      </c>
      <c r="E61" s="5" t="s">
        <v>76</v>
      </c>
      <c r="F61" s="9">
        <v>2077697</v>
      </c>
      <c r="G61" s="10">
        <v>14.5</v>
      </c>
      <c r="H61" s="9"/>
      <c r="I61" s="10"/>
      <c r="J61" s="9">
        <v>61933</v>
      </c>
      <c r="K61" s="10">
        <v>0</v>
      </c>
      <c r="L61" s="9"/>
      <c r="M61" s="10"/>
      <c r="N61" s="9"/>
      <c r="O61" s="10"/>
      <c r="P61" s="9"/>
      <c r="Q61" s="10"/>
      <c r="R61" s="9"/>
      <c r="S61" s="10"/>
      <c r="T61" s="9"/>
      <c r="U61" s="10"/>
      <c r="V61" s="9"/>
      <c r="W61" s="10"/>
      <c r="X61" s="9"/>
      <c r="Y61" s="10"/>
      <c r="Z61" s="9"/>
      <c r="AA61" s="10"/>
      <c r="AB61" s="32">
        <f t="shared" si="0"/>
        <v>0</v>
      </c>
      <c r="AC61" s="34">
        <f t="shared" si="1"/>
        <v>0</v>
      </c>
      <c r="AD61" s="9"/>
      <c r="AE61" s="10"/>
      <c r="AF61" s="9">
        <v>2139630</v>
      </c>
      <c r="AG61" s="11">
        <v>14.5</v>
      </c>
      <c r="AH61"/>
      <c r="AI61"/>
      <c r="AJ61"/>
      <c r="AK61"/>
      <c r="AL61"/>
      <c r="AM61"/>
      <c r="AN61"/>
      <c r="AO61"/>
      <c r="AP61"/>
      <c r="AQ61"/>
      <c r="AR61"/>
      <c r="AS61"/>
      <c r="AT61"/>
      <c r="AU61"/>
      <c r="AV61"/>
      <c r="AW61"/>
    </row>
    <row r="62" spans="1:49" ht="12.75">
      <c r="A62" s="4"/>
      <c r="B62" s="8"/>
      <c r="C62" s="3" t="s">
        <v>78</v>
      </c>
      <c r="D62" s="3"/>
      <c r="E62" s="3"/>
      <c r="F62" s="6">
        <v>2077697</v>
      </c>
      <c r="G62" s="7">
        <v>14.5</v>
      </c>
      <c r="H62" s="6"/>
      <c r="I62" s="7"/>
      <c r="J62" s="6">
        <v>61933</v>
      </c>
      <c r="K62" s="7">
        <v>0</v>
      </c>
      <c r="L62" s="6"/>
      <c r="M62" s="7"/>
      <c r="N62" s="6"/>
      <c r="O62" s="7"/>
      <c r="P62" s="6"/>
      <c r="Q62" s="7"/>
      <c r="R62" s="6"/>
      <c r="S62" s="7"/>
      <c r="T62" s="6"/>
      <c r="U62" s="7"/>
      <c r="V62" s="6"/>
      <c r="W62" s="7"/>
      <c r="X62" s="6"/>
      <c r="Y62" s="7"/>
      <c r="Z62" s="6"/>
      <c r="AA62" s="7"/>
      <c r="AB62" s="31">
        <f t="shared" si="0"/>
        <v>0</v>
      </c>
      <c r="AC62" s="29">
        <f t="shared" si="1"/>
        <v>0</v>
      </c>
      <c r="AD62" s="6"/>
      <c r="AE62" s="7"/>
      <c r="AF62" s="6">
        <v>2139630</v>
      </c>
      <c r="AG62" s="26">
        <v>14.5</v>
      </c>
      <c r="AH62"/>
      <c r="AI62"/>
      <c r="AJ62"/>
      <c r="AK62"/>
      <c r="AL62"/>
      <c r="AM62"/>
      <c r="AN62"/>
      <c r="AO62"/>
      <c r="AP62"/>
      <c r="AQ62"/>
      <c r="AR62"/>
      <c r="AS62"/>
      <c r="AT62"/>
      <c r="AU62"/>
      <c r="AV62"/>
      <c r="AW62"/>
    </row>
    <row r="63" spans="1:49" ht="12.75">
      <c r="A63" s="4"/>
      <c r="B63" s="8">
        <v>21</v>
      </c>
      <c r="C63" s="3" t="s">
        <v>79</v>
      </c>
      <c r="D63" s="3"/>
      <c r="E63" s="3"/>
      <c r="F63" s="6"/>
      <c r="G63" s="7"/>
      <c r="H63" s="6"/>
      <c r="I63" s="7"/>
      <c r="J63" s="6"/>
      <c r="K63" s="7"/>
      <c r="L63" s="6"/>
      <c r="M63" s="7"/>
      <c r="N63" s="6"/>
      <c r="O63" s="7"/>
      <c r="P63" s="6"/>
      <c r="Q63" s="7"/>
      <c r="R63" s="6"/>
      <c r="S63" s="7"/>
      <c r="T63" s="6"/>
      <c r="U63" s="7"/>
      <c r="V63" s="6"/>
      <c r="W63" s="7"/>
      <c r="X63" s="6"/>
      <c r="Y63" s="7"/>
      <c r="Z63" s="6"/>
      <c r="AA63" s="7"/>
      <c r="AB63" s="31">
        <f t="shared" si="0"/>
        <v>0</v>
      </c>
      <c r="AC63" s="29">
        <f t="shared" si="1"/>
        <v>0</v>
      </c>
      <c r="AD63" s="6"/>
      <c r="AE63" s="7"/>
      <c r="AF63" s="6"/>
      <c r="AG63" s="26"/>
      <c r="AH63"/>
      <c r="AI63"/>
      <c r="AJ63"/>
      <c r="AK63"/>
      <c r="AL63"/>
      <c r="AM63"/>
      <c r="AN63"/>
      <c r="AO63"/>
      <c r="AP63"/>
      <c r="AQ63"/>
      <c r="AR63"/>
      <c r="AS63"/>
      <c r="AT63"/>
      <c r="AU63"/>
      <c r="AV63"/>
      <c r="AW63"/>
    </row>
    <row r="64" spans="1:49" ht="12.75">
      <c r="A64" s="4"/>
      <c r="B64" s="8"/>
      <c r="C64" s="5"/>
      <c r="D64" s="5" t="s">
        <v>80</v>
      </c>
      <c r="E64" s="5" t="s">
        <v>81</v>
      </c>
      <c r="F64" s="9">
        <v>10192708</v>
      </c>
      <c r="G64" s="10">
        <v>97.5</v>
      </c>
      <c r="H64" s="9">
        <v>0</v>
      </c>
      <c r="I64" s="10">
        <v>0</v>
      </c>
      <c r="J64" s="9">
        <v>137545</v>
      </c>
      <c r="K64" s="10">
        <v>1</v>
      </c>
      <c r="L64" s="9"/>
      <c r="M64" s="10"/>
      <c r="N64" s="9"/>
      <c r="O64" s="10"/>
      <c r="P64" s="9"/>
      <c r="Q64" s="10"/>
      <c r="R64" s="9"/>
      <c r="S64" s="10"/>
      <c r="T64" s="9"/>
      <c r="U64" s="10"/>
      <c r="V64" s="9"/>
      <c r="W64" s="10"/>
      <c r="X64" s="9"/>
      <c r="Y64" s="10"/>
      <c r="Z64" s="9"/>
      <c r="AA64" s="10"/>
      <c r="AB64" s="32">
        <f t="shared" si="0"/>
        <v>0</v>
      </c>
      <c r="AC64" s="34">
        <f t="shared" si="1"/>
        <v>0</v>
      </c>
      <c r="AD64" s="9">
        <v>-82779</v>
      </c>
      <c r="AE64" s="10">
        <v>0</v>
      </c>
      <c r="AF64" s="9">
        <v>10247474</v>
      </c>
      <c r="AG64" s="11">
        <v>98.5</v>
      </c>
      <c r="AH64"/>
      <c r="AI64"/>
      <c r="AJ64"/>
      <c r="AK64"/>
      <c r="AL64"/>
      <c r="AM64"/>
      <c r="AN64"/>
      <c r="AO64"/>
      <c r="AP64"/>
      <c r="AQ64"/>
      <c r="AR64"/>
      <c r="AS64"/>
      <c r="AT64"/>
      <c r="AU64"/>
      <c r="AV64"/>
      <c r="AW64"/>
    </row>
    <row r="65" spans="1:49" ht="12.75">
      <c r="A65" s="4"/>
      <c r="B65" s="8"/>
      <c r="C65" s="5"/>
      <c r="D65" s="5" t="s">
        <v>82</v>
      </c>
      <c r="E65" s="5" t="s">
        <v>83</v>
      </c>
      <c r="F65" s="9">
        <v>35921216</v>
      </c>
      <c r="G65" s="10">
        <v>140</v>
      </c>
      <c r="H65" s="9">
        <v>-2888406</v>
      </c>
      <c r="I65" s="10">
        <v>41.5</v>
      </c>
      <c r="J65" s="9">
        <v>47943</v>
      </c>
      <c r="K65" s="10">
        <v>1</v>
      </c>
      <c r="L65" s="9"/>
      <c r="M65" s="10"/>
      <c r="N65" s="9">
        <v>848809</v>
      </c>
      <c r="O65" s="10"/>
      <c r="P65" s="9"/>
      <c r="Q65" s="10"/>
      <c r="R65" s="9"/>
      <c r="S65" s="10"/>
      <c r="T65" s="9"/>
      <c r="U65" s="10"/>
      <c r="V65" s="9"/>
      <c r="W65" s="10"/>
      <c r="X65" s="9"/>
      <c r="Y65" s="10"/>
      <c r="Z65" s="9"/>
      <c r="AA65" s="10"/>
      <c r="AB65" s="32">
        <f t="shared" si="0"/>
        <v>-4928003</v>
      </c>
      <c r="AC65" s="34">
        <f t="shared" si="1"/>
        <v>83</v>
      </c>
      <c r="AD65" s="9">
        <v>-1245437</v>
      </c>
      <c r="AE65" s="10">
        <v>0</v>
      </c>
      <c r="AF65" s="9">
        <v>32684125</v>
      </c>
      <c r="AG65" s="11">
        <v>182.5</v>
      </c>
      <c r="AH65"/>
      <c r="AI65"/>
      <c r="AJ65"/>
      <c r="AK65"/>
      <c r="AL65"/>
      <c r="AM65"/>
      <c r="AN65"/>
      <c r="AO65"/>
      <c r="AP65"/>
      <c r="AQ65"/>
      <c r="AR65"/>
      <c r="AS65"/>
      <c r="AT65"/>
      <c r="AU65"/>
      <c r="AV65"/>
      <c r="AW65"/>
    </row>
    <row r="66" spans="1:49" ht="12.75">
      <c r="A66" s="4"/>
      <c r="B66" s="8"/>
      <c r="C66" s="5"/>
      <c r="D66" s="5" t="s">
        <v>84</v>
      </c>
      <c r="E66" s="5" t="s">
        <v>85</v>
      </c>
      <c r="F66" s="9">
        <v>31211760</v>
      </c>
      <c r="G66" s="10">
        <v>245</v>
      </c>
      <c r="H66" s="9">
        <v>393921</v>
      </c>
      <c r="I66" s="10">
        <v>0</v>
      </c>
      <c r="J66" s="9">
        <v>182649</v>
      </c>
      <c r="K66" s="10">
        <v>0</v>
      </c>
      <c r="L66" s="9"/>
      <c r="M66" s="10"/>
      <c r="N66" s="9"/>
      <c r="O66" s="10"/>
      <c r="P66" s="9"/>
      <c r="Q66" s="10"/>
      <c r="R66" s="9"/>
      <c r="S66" s="10"/>
      <c r="T66" s="9"/>
      <c r="U66" s="10"/>
      <c r="V66" s="9"/>
      <c r="W66" s="10"/>
      <c r="X66" s="9"/>
      <c r="Y66" s="10"/>
      <c r="Z66" s="9">
        <v>87000</v>
      </c>
      <c r="AA66" s="10">
        <v>1</v>
      </c>
      <c r="AB66" s="32">
        <f t="shared" si="0"/>
        <v>874842</v>
      </c>
      <c r="AC66" s="34">
        <f t="shared" si="1"/>
        <v>1</v>
      </c>
      <c r="AD66" s="9"/>
      <c r="AE66" s="10"/>
      <c r="AF66" s="9">
        <v>31875330</v>
      </c>
      <c r="AG66" s="11">
        <v>246</v>
      </c>
      <c r="AH66"/>
      <c r="AI66"/>
      <c r="AJ66"/>
      <c r="AK66"/>
      <c r="AL66"/>
      <c r="AM66"/>
      <c r="AN66"/>
      <c r="AO66"/>
      <c r="AP66"/>
      <c r="AQ66"/>
      <c r="AR66"/>
      <c r="AS66"/>
      <c r="AT66"/>
      <c r="AU66"/>
      <c r="AV66"/>
      <c r="AW66"/>
    </row>
    <row r="67" spans="1:49" ht="12.75">
      <c r="A67" s="4"/>
      <c r="B67" s="8"/>
      <c r="C67" s="5"/>
      <c r="D67" s="5" t="s">
        <v>86</v>
      </c>
      <c r="E67" s="5" t="s">
        <v>87</v>
      </c>
      <c r="F67" s="9">
        <v>28279034</v>
      </c>
      <c r="G67" s="10">
        <v>212.8</v>
      </c>
      <c r="H67" s="9">
        <v>0</v>
      </c>
      <c r="I67" s="10">
        <v>0</v>
      </c>
      <c r="J67" s="9">
        <v>129136</v>
      </c>
      <c r="K67" s="10">
        <v>0</v>
      </c>
      <c r="L67" s="9"/>
      <c r="M67" s="10"/>
      <c r="N67" s="9"/>
      <c r="O67" s="10"/>
      <c r="P67" s="9"/>
      <c r="Q67" s="10"/>
      <c r="R67" s="9"/>
      <c r="S67" s="10"/>
      <c r="T67" s="9"/>
      <c r="U67" s="10"/>
      <c r="V67" s="9"/>
      <c r="W67" s="10"/>
      <c r="X67" s="9"/>
      <c r="Y67" s="10"/>
      <c r="Z67" s="9">
        <v>55000</v>
      </c>
      <c r="AA67" s="10">
        <v>0</v>
      </c>
      <c r="AB67" s="32">
        <f t="shared" si="0"/>
        <v>55000</v>
      </c>
      <c r="AC67" s="34">
        <f t="shared" si="1"/>
        <v>0</v>
      </c>
      <c r="AD67" s="9"/>
      <c r="AE67" s="10"/>
      <c r="AF67" s="9">
        <v>28463170</v>
      </c>
      <c r="AG67" s="11">
        <v>212.8</v>
      </c>
      <c r="AH67"/>
      <c r="AI67"/>
      <c r="AJ67"/>
      <c r="AK67"/>
      <c r="AL67"/>
      <c r="AM67"/>
      <c r="AN67"/>
      <c r="AO67"/>
      <c r="AP67"/>
      <c r="AQ67"/>
      <c r="AR67"/>
      <c r="AS67"/>
      <c r="AT67"/>
      <c r="AU67"/>
      <c r="AV67"/>
      <c r="AW67"/>
    </row>
    <row r="68" spans="1:49" ht="12.75">
      <c r="A68" s="4"/>
      <c r="B68" s="8"/>
      <c r="C68" s="5"/>
      <c r="D68" s="5" t="s">
        <v>88</v>
      </c>
      <c r="E68" s="5" t="s">
        <v>89</v>
      </c>
      <c r="F68" s="9">
        <v>15462319</v>
      </c>
      <c r="G68" s="10">
        <v>121</v>
      </c>
      <c r="H68" s="9"/>
      <c r="I68" s="10"/>
      <c r="J68" s="9">
        <v>107614</v>
      </c>
      <c r="K68" s="10"/>
      <c r="L68" s="9"/>
      <c r="M68" s="10"/>
      <c r="N68" s="9"/>
      <c r="O68" s="10"/>
      <c r="P68" s="9"/>
      <c r="Q68" s="10"/>
      <c r="R68" s="9"/>
      <c r="S68" s="10"/>
      <c r="T68" s="9"/>
      <c r="U68" s="10"/>
      <c r="V68" s="9"/>
      <c r="W68" s="10"/>
      <c r="X68" s="9"/>
      <c r="Y68" s="10"/>
      <c r="Z68" s="9"/>
      <c r="AA68" s="10"/>
      <c r="AB68" s="32">
        <f t="shared" si="0"/>
        <v>0</v>
      </c>
      <c r="AC68" s="34">
        <f t="shared" si="1"/>
        <v>0</v>
      </c>
      <c r="AD68" s="9">
        <v>449260</v>
      </c>
      <c r="AE68" s="10">
        <v>0</v>
      </c>
      <c r="AF68" s="9">
        <v>16019193</v>
      </c>
      <c r="AG68" s="11">
        <v>121</v>
      </c>
      <c r="AH68"/>
      <c r="AI68"/>
      <c r="AJ68"/>
      <c r="AK68"/>
      <c r="AL68"/>
      <c r="AM68"/>
      <c r="AN68"/>
      <c r="AO68"/>
      <c r="AP68"/>
      <c r="AQ68"/>
      <c r="AR68"/>
      <c r="AS68"/>
      <c r="AT68"/>
      <c r="AU68"/>
      <c r="AV68"/>
      <c r="AW68"/>
    </row>
    <row r="69" spans="1:49" ht="12.75">
      <c r="A69" s="4"/>
      <c r="B69" s="8"/>
      <c r="C69" s="5"/>
      <c r="D69" s="12" t="s">
        <v>90</v>
      </c>
      <c r="E69" s="12" t="s">
        <v>91</v>
      </c>
      <c r="F69" s="9">
        <v>1653074</v>
      </c>
      <c r="G69" s="10">
        <v>10</v>
      </c>
      <c r="H69" s="9">
        <v>-1653074</v>
      </c>
      <c r="I69" s="10">
        <v>-10</v>
      </c>
      <c r="J69" s="9"/>
      <c r="K69" s="10"/>
      <c r="L69" s="9"/>
      <c r="M69" s="10"/>
      <c r="N69" s="9"/>
      <c r="O69" s="10"/>
      <c r="P69" s="9"/>
      <c r="Q69" s="10"/>
      <c r="R69" s="9"/>
      <c r="S69" s="10"/>
      <c r="T69" s="9"/>
      <c r="U69" s="10"/>
      <c r="V69" s="9"/>
      <c r="W69" s="10"/>
      <c r="X69" s="9"/>
      <c r="Y69" s="10"/>
      <c r="Z69" s="9"/>
      <c r="AA69" s="10"/>
      <c r="AB69" s="32">
        <f t="shared" si="0"/>
        <v>-3306148</v>
      </c>
      <c r="AC69" s="34">
        <f t="shared" si="1"/>
        <v>-20</v>
      </c>
      <c r="AD69" s="9"/>
      <c r="AE69" s="10"/>
      <c r="AF69" s="9">
        <v>0</v>
      </c>
      <c r="AG69" s="11">
        <v>0</v>
      </c>
      <c r="AH69"/>
      <c r="AI69"/>
      <c r="AJ69"/>
      <c r="AK69"/>
      <c r="AL69"/>
      <c r="AM69"/>
      <c r="AN69"/>
      <c r="AO69"/>
      <c r="AP69"/>
      <c r="AQ69"/>
      <c r="AR69"/>
      <c r="AS69"/>
      <c r="AT69"/>
      <c r="AU69"/>
      <c r="AV69"/>
      <c r="AW69"/>
    </row>
    <row r="70" spans="1:49" ht="12.75">
      <c r="A70" s="4"/>
      <c r="B70" s="8"/>
      <c r="C70" s="5"/>
      <c r="D70" s="5" t="s">
        <v>92</v>
      </c>
      <c r="E70" s="5" t="s">
        <v>93</v>
      </c>
      <c r="F70" s="9">
        <v>4597532</v>
      </c>
      <c r="G70" s="10">
        <v>25</v>
      </c>
      <c r="H70" s="9">
        <v>2926035</v>
      </c>
      <c r="I70" s="10">
        <v>19</v>
      </c>
      <c r="J70" s="9">
        <v>43045</v>
      </c>
      <c r="K70" s="10"/>
      <c r="L70" s="9"/>
      <c r="M70" s="10"/>
      <c r="N70" s="9"/>
      <c r="O70" s="10"/>
      <c r="P70" s="9"/>
      <c r="Q70" s="10"/>
      <c r="R70" s="9"/>
      <c r="S70" s="10"/>
      <c r="T70" s="9"/>
      <c r="U70" s="10"/>
      <c r="V70" s="9"/>
      <c r="W70" s="10"/>
      <c r="X70" s="9"/>
      <c r="Y70" s="10"/>
      <c r="Z70" s="9"/>
      <c r="AA70" s="10"/>
      <c r="AB70" s="32">
        <f aca="true" t="shared" si="2" ref="AB70:AB133">Z70+X70+V70+T70+R70+P70+N70+L70+H70+H70</f>
        <v>5852070</v>
      </c>
      <c r="AC70" s="34">
        <f aca="true" t="shared" si="3" ref="AC70:AC133">AA70+Y70+W70+U70+S70+Q70+O70+M70+I70+I70</f>
        <v>38</v>
      </c>
      <c r="AD70" s="9"/>
      <c r="AE70" s="10"/>
      <c r="AF70" s="9">
        <v>7566612</v>
      </c>
      <c r="AG70" s="11">
        <v>44</v>
      </c>
      <c r="AH70"/>
      <c r="AI70"/>
      <c r="AJ70"/>
      <c r="AK70"/>
      <c r="AL70"/>
      <c r="AM70"/>
      <c r="AN70"/>
      <c r="AO70"/>
      <c r="AP70"/>
      <c r="AQ70"/>
      <c r="AR70"/>
      <c r="AS70"/>
      <c r="AT70"/>
      <c r="AU70"/>
      <c r="AV70"/>
      <c r="AW70"/>
    </row>
    <row r="71" spans="1:49" ht="12.75">
      <c r="A71" s="4"/>
      <c r="B71" s="8"/>
      <c r="C71" s="5"/>
      <c r="D71" s="5" t="s">
        <v>94</v>
      </c>
      <c r="E71" s="5" t="s">
        <v>95</v>
      </c>
      <c r="F71" s="9">
        <v>6228556</v>
      </c>
      <c r="G71" s="10">
        <v>46</v>
      </c>
      <c r="H71" s="9">
        <v>4178185</v>
      </c>
      <c r="I71" s="10">
        <v>33</v>
      </c>
      <c r="J71" s="9">
        <v>28667</v>
      </c>
      <c r="K71" s="10"/>
      <c r="L71" s="9">
        <v>150000</v>
      </c>
      <c r="M71" s="10"/>
      <c r="N71" s="9"/>
      <c r="O71" s="10"/>
      <c r="P71" s="9"/>
      <c r="Q71" s="10"/>
      <c r="R71" s="9"/>
      <c r="S71" s="10"/>
      <c r="T71" s="9"/>
      <c r="U71" s="10"/>
      <c r="V71" s="9"/>
      <c r="W71" s="10"/>
      <c r="X71" s="9"/>
      <c r="Y71" s="10"/>
      <c r="Z71" s="9"/>
      <c r="AA71" s="10"/>
      <c r="AB71" s="32">
        <f t="shared" si="2"/>
        <v>8506370</v>
      </c>
      <c r="AC71" s="34">
        <f t="shared" si="3"/>
        <v>66</v>
      </c>
      <c r="AD71" s="9"/>
      <c r="AE71" s="10"/>
      <c r="AF71" s="9">
        <v>10585408</v>
      </c>
      <c r="AG71" s="11">
        <v>79</v>
      </c>
      <c r="AH71"/>
      <c r="AI71"/>
      <c r="AJ71"/>
      <c r="AK71"/>
      <c r="AL71"/>
      <c r="AM71"/>
      <c r="AN71"/>
      <c r="AO71"/>
      <c r="AP71"/>
      <c r="AQ71"/>
      <c r="AR71"/>
      <c r="AS71"/>
      <c r="AT71"/>
      <c r="AU71"/>
      <c r="AV71"/>
      <c r="AW71"/>
    </row>
    <row r="72" spans="1:49" ht="12.75">
      <c r="A72" s="4"/>
      <c r="B72" s="8"/>
      <c r="C72" s="5"/>
      <c r="D72" s="12" t="s">
        <v>96</v>
      </c>
      <c r="E72" s="12" t="s">
        <v>97</v>
      </c>
      <c r="F72" s="9">
        <v>5031930</v>
      </c>
      <c r="G72" s="10">
        <v>98.5</v>
      </c>
      <c r="H72" s="9">
        <v>-5031930</v>
      </c>
      <c r="I72" s="10">
        <v>-98.5</v>
      </c>
      <c r="J72" s="9"/>
      <c r="K72" s="10"/>
      <c r="L72" s="9"/>
      <c r="M72" s="10"/>
      <c r="N72" s="9"/>
      <c r="O72" s="10"/>
      <c r="P72" s="9"/>
      <c r="Q72" s="10"/>
      <c r="R72" s="9"/>
      <c r="S72" s="10"/>
      <c r="T72" s="9"/>
      <c r="U72" s="10"/>
      <c r="V72" s="9"/>
      <c r="W72" s="10"/>
      <c r="X72" s="9"/>
      <c r="Y72" s="10"/>
      <c r="Z72" s="9"/>
      <c r="AA72" s="10"/>
      <c r="AB72" s="32">
        <f t="shared" si="2"/>
        <v>-10063860</v>
      </c>
      <c r="AC72" s="34">
        <f t="shared" si="3"/>
        <v>-197</v>
      </c>
      <c r="AD72" s="9"/>
      <c r="AE72" s="10"/>
      <c r="AF72" s="9">
        <v>0</v>
      </c>
      <c r="AG72" s="11">
        <v>0</v>
      </c>
      <c r="AH72"/>
      <c r="AI72"/>
      <c r="AJ72"/>
      <c r="AK72"/>
      <c r="AL72"/>
      <c r="AM72"/>
      <c r="AN72"/>
      <c r="AO72"/>
      <c r="AP72"/>
      <c r="AQ72"/>
      <c r="AR72"/>
      <c r="AS72"/>
      <c r="AT72"/>
      <c r="AU72"/>
      <c r="AV72"/>
      <c r="AW72"/>
    </row>
    <row r="73" spans="1:49" ht="12.75">
      <c r="A73" s="4"/>
      <c r="B73" s="8"/>
      <c r="C73" s="5"/>
      <c r="D73" s="13" t="s">
        <v>98</v>
      </c>
      <c r="E73" s="13" t="s">
        <v>99</v>
      </c>
      <c r="F73" s="9"/>
      <c r="G73" s="10"/>
      <c r="H73" s="9">
        <v>2075269</v>
      </c>
      <c r="I73" s="10">
        <v>15</v>
      </c>
      <c r="J73" s="9">
        <v>21523</v>
      </c>
      <c r="K73" s="10"/>
      <c r="L73" s="9"/>
      <c r="M73" s="10"/>
      <c r="N73" s="9"/>
      <c r="O73" s="10"/>
      <c r="P73" s="9"/>
      <c r="Q73" s="10"/>
      <c r="R73" s="9"/>
      <c r="S73" s="10"/>
      <c r="T73" s="9"/>
      <c r="U73" s="10"/>
      <c r="V73" s="9"/>
      <c r="W73" s="10"/>
      <c r="X73" s="9"/>
      <c r="Y73" s="10"/>
      <c r="Z73" s="9"/>
      <c r="AA73" s="10"/>
      <c r="AB73" s="32">
        <f t="shared" si="2"/>
        <v>4150538</v>
      </c>
      <c r="AC73" s="34">
        <f t="shared" si="3"/>
        <v>30</v>
      </c>
      <c r="AD73" s="9"/>
      <c r="AE73" s="10"/>
      <c r="AF73" s="9">
        <v>2096792</v>
      </c>
      <c r="AG73" s="11">
        <v>15</v>
      </c>
      <c r="AH73"/>
      <c r="AI73"/>
      <c r="AJ73"/>
      <c r="AK73"/>
      <c r="AL73"/>
      <c r="AM73"/>
      <c r="AN73"/>
      <c r="AO73"/>
      <c r="AP73"/>
      <c r="AQ73"/>
      <c r="AR73"/>
      <c r="AS73"/>
      <c r="AT73"/>
      <c r="AU73"/>
      <c r="AV73"/>
      <c r="AW73"/>
    </row>
    <row r="74" spans="1:49" ht="12.75">
      <c r="A74" s="4"/>
      <c r="B74" s="8"/>
      <c r="C74" s="3" t="s">
        <v>100</v>
      </c>
      <c r="D74" s="3"/>
      <c r="E74" s="3"/>
      <c r="F74" s="6">
        <v>138578129</v>
      </c>
      <c r="G74" s="7">
        <v>995.8</v>
      </c>
      <c r="H74" s="6">
        <v>0</v>
      </c>
      <c r="I74" s="7">
        <v>0</v>
      </c>
      <c r="J74" s="6">
        <v>698122</v>
      </c>
      <c r="K74" s="7">
        <v>2</v>
      </c>
      <c r="L74" s="6">
        <v>150000</v>
      </c>
      <c r="M74" s="7"/>
      <c r="N74" s="6">
        <v>848809</v>
      </c>
      <c r="O74" s="7"/>
      <c r="P74" s="6"/>
      <c r="Q74" s="7"/>
      <c r="R74" s="6"/>
      <c r="S74" s="7"/>
      <c r="T74" s="6"/>
      <c r="U74" s="7"/>
      <c r="V74" s="6"/>
      <c r="W74" s="7"/>
      <c r="X74" s="6"/>
      <c r="Y74" s="7"/>
      <c r="Z74" s="6">
        <v>142000</v>
      </c>
      <c r="AA74" s="7">
        <v>1</v>
      </c>
      <c r="AB74" s="31">
        <f t="shared" si="2"/>
        <v>1140809</v>
      </c>
      <c r="AC74" s="29">
        <f t="shared" si="3"/>
        <v>1</v>
      </c>
      <c r="AD74" s="6">
        <v>-878956</v>
      </c>
      <c r="AE74" s="7">
        <v>0</v>
      </c>
      <c r="AF74" s="6">
        <v>139538104</v>
      </c>
      <c r="AG74" s="26">
        <v>998.8</v>
      </c>
      <c r="AH74"/>
      <c r="AI74"/>
      <c r="AJ74"/>
      <c r="AK74"/>
      <c r="AL74"/>
      <c r="AM74"/>
      <c r="AN74"/>
      <c r="AO74"/>
      <c r="AP74"/>
      <c r="AQ74"/>
      <c r="AR74"/>
      <c r="AS74"/>
      <c r="AT74"/>
      <c r="AU74"/>
      <c r="AV74"/>
      <c r="AW74"/>
    </row>
    <row r="75" spans="1:49" ht="12.75">
      <c r="A75" s="4"/>
      <c r="B75" s="8">
        <v>22</v>
      </c>
      <c r="C75" s="3" t="s">
        <v>101</v>
      </c>
      <c r="D75" s="3"/>
      <c r="E75" s="3"/>
      <c r="F75" s="6"/>
      <c r="G75" s="7"/>
      <c r="H75" s="6"/>
      <c r="I75" s="7"/>
      <c r="J75" s="6"/>
      <c r="K75" s="7"/>
      <c r="L75" s="6"/>
      <c r="M75" s="7"/>
      <c r="N75" s="6"/>
      <c r="O75" s="7"/>
      <c r="P75" s="6"/>
      <c r="Q75" s="7"/>
      <c r="R75" s="6"/>
      <c r="S75" s="7"/>
      <c r="T75" s="6"/>
      <c r="U75" s="7"/>
      <c r="V75" s="6"/>
      <c r="W75" s="7"/>
      <c r="X75" s="6"/>
      <c r="Y75" s="7"/>
      <c r="Z75" s="6"/>
      <c r="AA75" s="7"/>
      <c r="AB75" s="31">
        <f t="shared" si="2"/>
        <v>0</v>
      </c>
      <c r="AC75" s="29">
        <f t="shared" si="3"/>
        <v>0</v>
      </c>
      <c r="AD75" s="6"/>
      <c r="AE75" s="7"/>
      <c r="AF75" s="6"/>
      <c r="AG75" s="26"/>
      <c r="AH75"/>
      <c r="AI75"/>
      <c r="AJ75"/>
      <c r="AK75"/>
      <c r="AL75"/>
      <c r="AM75"/>
      <c r="AN75"/>
      <c r="AO75"/>
      <c r="AP75"/>
      <c r="AQ75"/>
      <c r="AR75"/>
      <c r="AS75"/>
      <c r="AT75"/>
      <c r="AU75"/>
      <c r="AV75"/>
      <c r="AW75"/>
    </row>
    <row r="76" spans="1:49" ht="12.75">
      <c r="A76" s="4"/>
      <c r="B76" s="8"/>
      <c r="C76" s="5"/>
      <c r="D76" s="5" t="s">
        <v>102</v>
      </c>
      <c r="E76" s="5" t="s">
        <v>101</v>
      </c>
      <c r="F76" s="9">
        <v>1091572</v>
      </c>
      <c r="G76" s="10">
        <v>3</v>
      </c>
      <c r="H76" s="9"/>
      <c r="I76" s="10"/>
      <c r="J76" s="9">
        <v>137983</v>
      </c>
      <c r="K76" s="10">
        <v>1</v>
      </c>
      <c r="L76" s="9"/>
      <c r="M76" s="10"/>
      <c r="N76" s="9"/>
      <c r="O76" s="10"/>
      <c r="P76" s="9"/>
      <c r="Q76" s="10"/>
      <c r="R76" s="9"/>
      <c r="S76" s="10"/>
      <c r="T76" s="9"/>
      <c r="U76" s="10"/>
      <c r="V76" s="9"/>
      <c r="W76" s="10"/>
      <c r="X76" s="9"/>
      <c r="Y76" s="10"/>
      <c r="Z76" s="9"/>
      <c r="AA76" s="10"/>
      <c r="AB76" s="32">
        <f t="shared" si="2"/>
        <v>0</v>
      </c>
      <c r="AC76" s="34">
        <f t="shared" si="3"/>
        <v>0</v>
      </c>
      <c r="AD76" s="9">
        <v>-8437</v>
      </c>
      <c r="AE76" s="10">
        <v>0</v>
      </c>
      <c r="AF76" s="9">
        <v>1221118</v>
      </c>
      <c r="AG76" s="11">
        <v>4</v>
      </c>
      <c r="AH76"/>
      <c r="AI76"/>
      <c r="AJ76"/>
      <c r="AK76"/>
      <c r="AL76"/>
      <c r="AM76"/>
      <c r="AN76"/>
      <c r="AO76"/>
      <c r="AP76"/>
      <c r="AQ76"/>
      <c r="AR76"/>
      <c r="AS76"/>
      <c r="AT76"/>
      <c r="AU76"/>
      <c r="AV76"/>
      <c r="AW76"/>
    </row>
    <row r="77" spans="1:49" ht="12.75">
      <c r="A77" s="4"/>
      <c r="B77" s="8"/>
      <c r="C77" s="3" t="s">
        <v>103</v>
      </c>
      <c r="D77" s="3"/>
      <c r="E77" s="3"/>
      <c r="F77" s="6">
        <v>1091572</v>
      </c>
      <c r="G77" s="7">
        <v>3</v>
      </c>
      <c r="H77" s="6"/>
      <c r="I77" s="7"/>
      <c r="J77" s="6">
        <v>137983</v>
      </c>
      <c r="K77" s="7">
        <v>1</v>
      </c>
      <c r="L77" s="6"/>
      <c r="M77" s="7"/>
      <c r="N77" s="6"/>
      <c r="O77" s="7"/>
      <c r="P77" s="6"/>
      <c r="Q77" s="7"/>
      <c r="R77" s="6"/>
      <c r="S77" s="7"/>
      <c r="T77" s="6"/>
      <c r="U77" s="7"/>
      <c r="V77" s="6"/>
      <c r="W77" s="7"/>
      <c r="X77" s="6"/>
      <c r="Y77" s="7"/>
      <c r="Z77" s="6"/>
      <c r="AA77" s="7"/>
      <c r="AB77" s="31">
        <f t="shared" si="2"/>
        <v>0</v>
      </c>
      <c r="AC77" s="29">
        <f t="shared" si="3"/>
        <v>0</v>
      </c>
      <c r="AD77" s="6">
        <v>-8437</v>
      </c>
      <c r="AE77" s="7">
        <v>0</v>
      </c>
      <c r="AF77" s="6">
        <v>1221118</v>
      </c>
      <c r="AG77" s="26">
        <v>4</v>
      </c>
      <c r="AH77"/>
      <c r="AI77"/>
      <c r="AJ77"/>
      <c r="AK77"/>
      <c r="AL77"/>
      <c r="AM77"/>
      <c r="AN77"/>
      <c r="AO77"/>
      <c r="AP77"/>
      <c r="AQ77"/>
      <c r="AR77"/>
      <c r="AS77"/>
      <c r="AT77"/>
      <c r="AU77"/>
      <c r="AV77"/>
      <c r="AW77"/>
    </row>
    <row r="78" spans="1:49" ht="12.75">
      <c r="A78" s="4"/>
      <c r="B78" s="8">
        <v>23</v>
      </c>
      <c r="C78" s="3" t="s">
        <v>104</v>
      </c>
      <c r="D78" s="3"/>
      <c r="E78" s="3"/>
      <c r="F78" s="6"/>
      <c r="G78" s="7"/>
      <c r="H78" s="6"/>
      <c r="I78" s="7"/>
      <c r="J78" s="6"/>
      <c r="K78" s="7"/>
      <c r="L78" s="6"/>
      <c r="M78" s="7"/>
      <c r="N78" s="6"/>
      <c r="O78" s="7"/>
      <c r="P78" s="6"/>
      <c r="Q78" s="7"/>
      <c r="R78" s="6"/>
      <c r="S78" s="7"/>
      <c r="T78" s="6"/>
      <c r="U78" s="7"/>
      <c r="V78" s="6"/>
      <c r="W78" s="7"/>
      <c r="X78" s="6"/>
      <c r="Y78" s="7"/>
      <c r="Z78" s="6"/>
      <c r="AA78" s="7"/>
      <c r="AB78" s="31">
        <f t="shared" si="2"/>
        <v>0</v>
      </c>
      <c r="AC78" s="29">
        <f t="shared" si="3"/>
        <v>0</v>
      </c>
      <c r="AD78" s="6"/>
      <c r="AE78" s="7"/>
      <c r="AF78" s="6"/>
      <c r="AG78" s="26"/>
      <c r="AH78"/>
      <c r="AI78"/>
      <c r="AJ78"/>
      <c r="AK78"/>
      <c r="AL78"/>
      <c r="AM78"/>
      <c r="AN78"/>
      <c r="AO78"/>
      <c r="AP78"/>
      <c r="AQ78"/>
      <c r="AR78"/>
      <c r="AS78"/>
      <c r="AT78"/>
      <c r="AU78"/>
      <c r="AV78"/>
      <c r="AW78"/>
    </row>
    <row r="79" spans="1:49" ht="12.75">
      <c r="A79" s="4"/>
      <c r="B79" s="8"/>
      <c r="C79" s="5"/>
      <c r="D79" s="5" t="s">
        <v>105</v>
      </c>
      <c r="E79" s="5" t="s">
        <v>104</v>
      </c>
      <c r="F79" s="9">
        <v>1357979</v>
      </c>
      <c r="G79" s="10">
        <v>4</v>
      </c>
      <c r="H79" s="9"/>
      <c r="I79" s="10"/>
      <c r="J79" s="9"/>
      <c r="K79" s="10"/>
      <c r="L79" s="9"/>
      <c r="M79" s="10"/>
      <c r="N79" s="9"/>
      <c r="O79" s="10"/>
      <c r="P79" s="9"/>
      <c r="Q79" s="10"/>
      <c r="R79" s="9"/>
      <c r="S79" s="10"/>
      <c r="T79" s="9"/>
      <c r="U79" s="10"/>
      <c r="V79" s="9"/>
      <c r="W79" s="10"/>
      <c r="X79" s="9"/>
      <c r="Y79" s="10"/>
      <c r="Z79" s="9"/>
      <c r="AA79" s="10"/>
      <c r="AB79" s="32">
        <f t="shared" si="2"/>
        <v>0</v>
      </c>
      <c r="AC79" s="34">
        <f t="shared" si="3"/>
        <v>0</v>
      </c>
      <c r="AD79" s="9">
        <v>24178</v>
      </c>
      <c r="AE79" s="10">
        <v>0</v>
      </c>
      <c r="AF79" s="9">
        <v>1382157</v>
      </c>
      <c r="AG79" s="11">
        <v>4</v>
      </c>
      <c r="AH79"/>
      <c r="AI79"/>
      <c r="AJ79"/>
      <c r="AK79"/>
      <c r="AL79"/>
      <c r="AM79"/>
      <c r="AN79"/>
      <c r="AO79"/>
      <c r="AP79"/>
      <c r="AQ79"/>
      <c r="AR79"/>
      <c r="AS79"/>
      <c r="AT79"/>
      <c r="AU79"/>
      <c r="AV79"/>
      <c r="AW79"/>
    </row>
    <row r="80" spans="1:49" ht="12.75">
      <c r="A80" s="4"/>
      <c r="B80" s="8"/>
      <c r="C80" s="3" t="s">
        <v>106</v>
      </c>
      <c r="D80" s="3"/>
      <c r="E80" s="3"/>
      <c r="F80" s="6">
        <v>1357979</v>
      </c>
      <c r="G80" s="7">
        <v>4</v>
      </c>
      <c r="H80" s="6"/>
      <c r="I80" s="7"/>
      <c r="J80" s="6"/>
      <c r="K80" s="7"/>
      <c r="L80" s="6"/>
      <c r="M80" s="7"/>
      <c r="N80" s="6"/>
      <c r="O80" s="7"/>
      <c r="P80" s="6"/>
      <c r="Q80" s="7"/>
      <c r="R80" s="6"/>
      <c r="S80" s="7"/>
      <c r="T80" s="6"/>
      <c r="U80" s="7"/>
      <c r="V80" s="6"/>
      <c r="W80" s="7"/>
      <c r="X80" s="6"/>
      <c r="Y80" s="7"/>
      <c r="Z80" s="6"/>
      <c r="AA80" s="7"/>
      <c r="AB80" s="31">
        <f t="shared" si="2"/>
        <v>0</v>
      </c>
      <c r="AC80" s="29">
        <f t="shared" si="3"/>
        <v>0</v>
      </c>
      <c r="AD80" s="6">
        <v>24178</v>
      </c>
      <c r="AE80" s="7">
        <v>0</v>
      </c>
      <c r="AF80" s="6">
        <v>1382157</v>
      </c>
      <c r="AG80" s="26">
        <v>4</v>
      </c>
      <c r="AH80"/>
      <c r="AI80"/>
      <c r="AJ80"/>
      <c r="AK80"/>
      <c r="AL80"/>
      <c r="AM80"/>
      <c r="AN80"/>
      <c r="AO80"/>
      <c r="AP80"/>
      <c r="AQ80"/>
      <c r="AR80"/>
      <c r="AS80"/>
      <c r="AT80"/>
      <c r="AU80"/>
      <c r="AV80"/>
      <c r="AW80"/>
    </row>
    <row r="81" spans="1:49" ht="12.75">
      <c r="A81" s="4"/>
      <c r="B81" s="8">
        <v>24</v>
      </c>
      <c r="C81" s="3" t="s">
        <v>107</v>
      </c>
      <c r="D81" s="3"/>
      <c r="E81" s="3"/>
      <c r="F81" s="6"/>
      <c r="G81" s="7"/>
      <c r="H81" s="6"/>
      <c r="I81" s="7"/>
      <c r="J81" s="6"/>
      <c r="K81" s="7"/>
      <c r="L81" s="6"/>
      <c r="M81" s="7"/>
      <c r="N81" s="6"/>
      <c r="O81" s="7"/>
      <c r="P81" s="6"/>
      <c r="Q81" s="7"/>
      <c r="R81" s="6"/>
      <c r="S81" s="7"/>
      <c r="T81" s="6"/>
      <c r="U81" s="7"/>
      <c r="V81" s="6"/>
      <c r="W81" s="7"/>
      <c r="X81" s="6"/>
      <c r="Y81" s="7"/>
      <c r="Z81" s="6"/>
      <c r="AA81" s="7"/>
      <c r="AB81" s="31">
        <f t="shared" si="2"/>
        <v>0</v>
      </c>
      <c r="AC81" s="29">
        <f t="shared" si="3"/>
        <v>0</v>
      </c>
      <c r="AD81" s="6"/>
      <c r="AE81" s="7"/>
      <c r="AF81" s="6"/>
      <c r="AG81" s="26"/>
      <c r="AH81"/>
      <c r="AI81"/>
      <c r="AJ81"/>
      <c r="AK81"/>
      <c r="AL81"/>
      <c r="AM81"/>
      <c r="AN81"/>
      <c r="AO81"/>
      <c r="AP81"/>
      <c r="AQ81"/>
      <c r="AR81"/>
      <c r="AS81"/>
      <c r="AT81"/>
      <c r="AU81"/>
      <c r="AV81"/>
      <c r="AW81"/>
    </row>
    <row r="82" spans="1:49" ht="12.75">
      <c r="A82" s="4"/>
      <c r="B82" s="8"/>
      <c r="C82" s="5"/>
      <c r="D82" s="5" t="s">
        <v>108</v>
      </c>
      <c r="E82" s="5" t="s">
        <v>109</v>
      </c>
      <c r="F82" s="9">
        <v>2450842</v>
      </c>
      <c r="G82" s="10">
        <v>17</v>
      </c>
      <c r="H82" s="9"/>
      <c r="I82" s="10"/>
      <c r="J82" s="9">
        <v>57716</v>
      </c>
      <c r="K82" s="10">
        <v>0</v>
      </c>
      <c r="L82" s="9"/>
      <c r="M82" s="10"/>
      <c r="N82" s="9"/>
      <c r="O82" s="10"/>
      <c r="P82" s="9"/>
      <c r="Q82" s="10"/>
      <c r="R82" s="9"/>
      <c r="S82" s="10"/>
      <c r="T82" s="9"/>
      <c r="U82" s="10"/>
      <c r="V82" s="9"/>
      <c r="W82" s="10"/>
      <c r="X82" s="9"/>
      <c r="Y82" s="10"/>
      <c r="Z82" s="9"/>
      <c r="AA82" s="10"/>
      <c r="AB82" s="32">
        <f t="shared" si="2"/>
        <v>0</v>
      </c>
      <c r="AC82" s="34">
        <f t="shared" si="3"/>
        <v>0</v>
      </c>
      <c r="AD82" s="9">
        <v>67989</v>
      </c>
      <c r="AE82" s="10">
        <v>0</v>
      </c>
      <c r="AF82" s="9">
        <v>2576547</v>
      </c>
      <c r="AG82" s="11">
        <v>17</v>
      </c>
      <c r="AH82"/>
      <c r="AI82"/>
      <c r="AJ82"/>
      <c r="AK82"/>
      <c r="AL82"/>
      <c r="AM82"/>
      <c r="AN82"/>
      <c r="AO82"/>
      <c r="AP82"/>
      <c r="AQ82"/>
      <c r="AR82"/>
      <c r="AS82"/>
      <c r="AT82"/>
      <c r="AU82"/>
      <c r="AV82"/>
      <c r="AW82"/>
    </row>
    <row r="83" spans="1:49" ht="12.75">
      <c r="A83" s="4"/>
      <c r="B83" s="8"/>
      <c r="C83" s="5"/>
      <c r="D83" s="5" t="s">
        <v>110</v>
      </c>
      <c r="E83" s="5" t="s">
        <v>111</v>
      </c>
      <c r="F83" s="9">
        <v>798935</v>
      </c>
      <c r="G83" s="10">
        <v>5.5</v>
      </c>
      <c r="H83" s="9"/>
      <c r="I83" s="10"/>
      <c r="J83" s="9"/>
      <c r="K83" s="10"/>
      <c r="L83" s="9"/>
      <c r="M83" s="10"/>
      <c r="N83" s="9"/>
      <c r="O83" s="10"/>
      <c r="P83" s="9"/>
      <c r="Q83" s="10"/>
      <c r="R83" s="9"/>
      <c r="S83" s="10"/>
      <c r="T83" s="9"/>
      <c r="U83" s="10"/>
      <c r="V83" s="9"/>
      <c r="W83" s="10"/>
      <c r="X83" s="9"/>
      <c r="Y83" s="10"/>
      <c r="Z83" s="9"/>
      <c r="AA83" s="10"/>
      <c r="AB83" s="32">
        <f t="shared" si="2"/>
        <v>0</v>
      </c>
      <c r="AC83" s="34">
        <f t="shared" si="3"/>
        <v>0</v>
      </c>
      <c r="AD83" s="9"/>
      <c r="AE83" s="10"/>
      <c r="AF83" s="9">
        <v>798935</v>
      </c>
      <c r="AG83" s="11">
        <v>5.5</v>
      </c>
      <c r="AH83"/>
      <c r="AI83"/>
      <c r="AJ83"/>
      <c r="AK83"/>
      <c r="AL83"/>
      <c r="AM83"/>
      <c r="AN83"/>
      <c r="AO83"/>
      <c r="AP83"/>
      <c r="AQ83"/>
      <c r="AR83"/>
      <c r="AS83"/>
      <c r="AT83"/>
      <c r="AU83"/>
      <c r="AV83"/>
      <c r="AW83"/>
    </row>
    <row r="84" spans="1:49" ht="12.75">
      <c r="A84" s="4"/>
      <c r="B84" s="8"/>
      <c r="C84" s="3" t="s">
        <v>112</v>
      </c>
      <c r="D84" s="3"/>
      <c r="E84" s="3"/>
      <c r="F84" s="6">
        <v>3249777</v>
      </c>
      <c r="G84" s="7">
        <v>22.5</v>
      </c>
      <c r="H84" s="6"/>
      <c r="I84" s="7"/>
      <c r="J84" s="6">
        <v>57716</v>
      </c>
      <c r="K84" s="7">
        <v>0</v>
      </c>
      <c r="L84" s="6"/>
      <c r="M84" s="7"/>
      <c r="N84" s="6"/>
      <c r="O84" s="7"/>
      <c r="P84" s="6"/>
      <c r="Q84" s="7"/>
      <c r="R84" s="6"/>
      <c r="S84" s="7"/>
      <c r="T84" s="6"/>
      <c r="U84" s="7"/>
      <c r="V84" s="6"/>
      <c r="W84" s="7"/>
      <c r="X84" s="6"/>
      <c r="Y84" s="7"/>
      <c r="Z84" s="6"/>
      <c r="AA84" s="7"/>
      <c r="AB84" s="31">
        <f t="shared" si="2"/>
        <v>0</v>
      </c>
      <c r="AC84" s="29">
        <f t="shared" si="3"/>
        <v>0</v>
      </c>
      <c r="AD84" s="6">
        <v>67989</v>
      </c>
      <c r="AE84" s="7">
        <v>0</v>
      </c>
      <c r="AF84" s="6">
        <v>3375482</v>
      </c>
      <c r="AG84" s="26">
        <v>22.5</v>
      </c>
      <c r="AH84"/>
      <c r="AI84"/>
      <c r="AJ84"/>
      <c r="AK84"/>
      <c r="AL84"/>
      <c r="AM84"/>
      <c r="AN84"/>
      <c r="AO84"/>
      <c r="AP84"/>
      <c r="AQ84"/>
      <c r="AR84"/>
      <c r="AS84"/>
      <c r="AT84"/>
      <c r="AU84"/>
      <c r="AV84"/>
      <c r="AW84"/>
    </row>
    <row r="85" spans="1:49" ht="12.75">
      <c r="A85" s="4"/>
      <c r="B85" s="8">
        <v>25</v>
      </c>
      <c r="C85" s="3" t="s">
        <v>113</v>
      </c>
      <c r="D85" s="3"/>
      <c r="E85" s="3"/>
      <c r="F85" s="6"/>
      <c r="G85" s="7"/>
      <c r="H85" s="6"/>
      <c r="I85" s="7"/>
      <c r="J85" s="6"/>
      <c r="K85" s="7"/>
      <c r="L85" s="6"/>
      <c r="M85" s="7"/>
      <c r="N85" s="6"/>
      <c r="O85" s="7"/>
      <c r="P85" s="6"/>
      <c r="Q85" s="7"/>
      <c r="R85" s="6"/>
      <c r="S85" s="7"/>
      <c r="T85" s="6"/>
      <c r="U85" s="7"/>
      <c r="V85" s="6"/>
      <c r="W85" s="7"/>
      <c r="X85" s="6"/>
      <c r="Y85" s="7"/>
      <c r="Z85" s="6"/>
      <c r="AA85" s="7"/>
      <c r="AB85" s="31">
        <f t="shared" si="2"/>
        <v>0</v>
      </c>
      <c r="AC85" s="29">
        <f t="shared" si="3"/>
        <v>0</v>
      </c>
      <c r="AD85" s="6"/>
      <c r="AE85" s="7"/>
      <c r="AF85" s="6"/>
      <c r="AG85" s="26"/>
      <c r="AH85"/>
      <c r="AI85"/>
      <c r="AJ85"/>
      <c r="AK85"/>
      <c r="AL85"/>
      <c r="AM85"/>
      <c r="AN85"/>
      <c r="AO85"/>
      <c r="AP85"/>
      <c r="AQ85"/>
      <c r="AR85"/>
      <c r="AS85"/>
      <c r="AT85"/>
      <c r="AU85"/>
      <c r="AV85"/>
      <c r="AW85"/>
    </row>
    <row r="86" spans="1:49" ht="12.75">
      <c r="A86" s="4"/>
      <c r="B86" s="8"/>
      <c r="C86" s="5"/>
      <c r="D86" s="5" t="s">
        <v>114</v>
      </c>
      <c r="E86" s="5" t="s">
        <v>115</v>
      </c>
      <c r="F86" s="9">
        <v>2778128</v>
      </c>
      <c r="G86" s="10">
        <v>15</v>
      </c>
      <c r="H86" s="9"/>
      <c r="I86" s="10"/>
      <c r="J86" s="9"/>
      <c r="K86" s="10"/>
      <c r="L86" s="9"/>
      <c r="M86" s="10"/>
      <c r="N86" s="9"/>
      <c r="O86" s="10"/>
      <c r="P86" s="9"/>
      <c r="Q86" s="10"/>
      <c r="R86" s="9"/>
      <c r="S86" s="10"/>
      <c r="T86" s="9"/>
      <c r="U86" s="10"/>
      <c r="V86" s="9"/>
      <c r="W86" s="10"/>
      <c r="X86" s="9"/>
      <c r="Y86" s="10"/>
      <c r="Z86" s="9"/>
      <c r="AA86" s="10"/>
      <c r="AB86" s="32">
        <f t="shared" si="2"/>
        <v>0</v>
      </c>
      <c r="AC86" s="34">
        <f t="shared" si="3"/>
        <v>0</v>
      </c>
      <c r="AD86" s="9">
        <v>-102021</v>
      </c>
      <c r="AE86" s="10">
        <v>0</v>
      </c>
      <c r="AF86" s="9">
        <v>2676107</v>
      </c>
      <c r="AG86" s="11">
        <v>15</v>
      </c>
      <c r="AH86"/>
      <c r="AI86"/>
      <c r="AJ86"/>
      <c r="AK86"/>
      <c r="AL86"/>
      <c r="AM86"/>
      <c r="AN86"/>
      <c r="AO86"/>
      <c r="AP86"/>
      <c r="AQ86"/>
      <c r="AR86"/>
      <c r="AS86"/>
      <c r="AT86"/>
      <c r="AU86"/>
      <c r="AV86"/>
      <c r="AW86"/>
    </row>
    <row r="87" spans="1:49" ht="12.75">
      <c r="A87" s="4"/>
      <c r="B87" s="8"/>
      <c r="C87" s="5"/>
      <c r="D87" s="5" t="s">
        <v>116</v>
      </c>
      <c r="E87" s="5" t="s">
        <v>117</v>
      </c>
      <c r="F87" s="9">
        <v>2506543</v>
      </c>
      <c r="G87" s="10">
        <v>20.75</v>
      </c>
      <c r="H87" s="9"/>
      <c r="I87" s="10"/>
      <c r="J87" s="9">
        <v>-72497</v>
      </c>
      <c r="K87" s="10">
        <v>0</v>
      </c>
      <c r="L87" s="9"/>
      <c r="M87" s="10"/>
      <c r="N87" s="9"/>
      <c r="O87" s="10"/>
      <c r="P87" s="9"/>
      <c r="Q87" s="10"/>
      <c r="R87" s="9"/>
      <c r="S87" s="10"/>
      <c r="T87" s="9"/>
      <c r="U87" s="10"/>
      <c r="V87" s="9"/>
      <c r="W87" s="10"/>
      <c r="X87" s="9"/>
      <c r="Y87" s="10"/>
      <c r="Z87" s="9"/>
      <c r="AA87" s="10"/>
      <c r="AB87" s="32">
        <f t="shared" si="2"/>
        <v>0</v>
      </c>
      <c r="AC87" s="34">
        <f t="shared" si="3"/>
        <v>0</v>
      </c>
      <c r="AD87" s="9"/>
      <c r="AE87" s="10"/>
      <c r="AF87" s="9">
        <v>2434046</v>
      </c>
      <c r="AG87" s="11">
        <v>20.75</v>
      </c>
      <c r="AH87"/>
      <c r="AI87"/>
      <c r="AJ87"/>
      <c r="AK87"/>
      <c r="AL87"/>
      <c r="AM87"/>
      <c r="AN87"/>
      <c r="AO87"/>
      <c r="AP87"/>
      <c r="AQ87"/>
      <c r="AR87"/>
      <c r="AS87"/>
      <c r="AT87"/>
      <c r="AU87"/>
      <c r="AV87"/>
      <c r="AW87"/>
    </row>
    <row r="88" spans="1:49" ht="12.75">
      <c r="A88" s="4"/>
      <c r="B88" s="8"/>
      <c r="C88" s="3" t="s">
        <v>118</v>
      </c>
      <c r="D88" s="3"/>
      <c r="E88" s="3"/>
      <c r="F88" s="6">
        <v>5284671</v>
      </c>
      <c r="G88" s="7">
        <v>35.75</v>
      </c>
      <c r="H88" s="6"/>
      <c r="I88" s="7"/>
      <c r="J88" s="6">
        <v>-72497</v>
      </c>
      <c r="K88" s="7">
        <v>0</v>
      </c>
      <c r="L88" s="6"/>
      <c r="M88" s="7"/>
      <c r="N88" s="6"/>
      <c r="O88" s="7"/>
      <c r="P88" s="6"/>
      <c r="Q88" s="7"/>
      <c r="R88" s="6"/>
      <c r="S88" s="7"/>
      <c r="T88" s="6"/>
      <c r="U88" s="7"/>
      <c r="V88" s="6"/>
      <c r="W88" s="7"/>
      <c r="X88" s="6"/>
      <c r="Y88" s="7"/>
      <c r="Z88" s="6"/>
      <c r="AA88" s="7"/>
      <c r="AB88" s="31">
        <f t="shared" si="2"/>
        <v>0</v>
      </c>
      <c r="AC88" s="29">
        <f t="shared" si="3"/>
        <v>0</v>
      </c>
      <c r="AD88" s="6">
        <v>-102021</v>
      </c>
      <c r="AE88" s="7">
        <v>0</v>
      </c>
      <c r="AF88" s="6">
        <v>5110153</v>
      </c>
      <c r="AG88" s="26">
        <v>35.75</v>
      </c>
      <c r="AH88"/>
      <c r="AI88"/>
      <c r="AJ88"/>
      <c r="AK88"/>
      <c r="AL88"/>
      <c r="AM88"/>
      <c r="AN88"/>
      <c r="AO88"/>
      <c r="AP88"/>
      <c r="AQ88"/>
      <c r="AR88"/>
      <c r="AS88"/>
      <c r="AT88"/>
      <c r="AU88"/>
      <c r="AV88"/>
      <c r="AW88"/>
    </row>
    <row r="89" spans="1:49" ht="12.75">
      <c r="A89" s="4"/>
      <c r="B89" s="8">
        <v>26</v>
      </c>
      <c r="C89" s="3" t="s">
        <v>119</v>
      </c>
      <c r="D89" s="3"/>
      <c r="E89" s="3"/>
      <c r="F89" s="6"/>
      <c r="G89" s="7"/>
      <c r="H89" s="6"/>
      <c r="I89" s="7"/>
      <c r="J89" s="6"/>
      <c r="K89" s="7"/>
      <c r="L89" s="6"/>
      <c r="M89" s="7"/>
      <c r="N89" s="6"/>
      <c r="O89" s="7"/>
      <c r="P89" s="6"/>
      <c r="Q89" s="7"/>
      <c r="R89" s="6"/>
      <c r="S89" s="7"/>
      <c r="T89" s="6"/>
      <c r="U89" s="7"/>
      <c r="V89" s="6"/>
      <c r="W89" s="7"/>
      <c r="X89" s="6"/>
      <c r="Y89" s="7"/>
      <c r="Z89" s="6"/>
      <c r="AA89" s="7"/>
      <c r="AB89" s="31">
        <f t="shared" si="2"/>
        <v>0</v>
      </c>
      <c r="AC89" s="29">
        <f t="shared" si="3"/>
        <v>0</v>
      </c>
      <c r="AD89" s="6"/>
      <c r="AE89" s="7"/>
      <c r="AF89" s="6"/>
      <c r="AG89" s="26"/>
      <c r="AH89"/>
      <c r="AI89"/>
      <c r="AJ89"/>
      <c r="AK89"/>
      <c r="AL89"/>
      <c r="AM89"/>
      <c r="AN89"/>
      <c r="AO89"/>
      <c r="AP89"/>
      <c r="AQ89"/>
      <c r="AR89"/>
      <c r="AS89"/>
      <c r="AT89"/>
      <c r="AU89"/>
      <c r="AV89"/>
      <c r="AW89"/>
    </row>
    <row r="90" spans="1:49" ht="12.75">
      <c r="A90" s="4"/>
      <c r="B90" s="8"/>
      <c r="C90" s="5"/>
      <c r="D90" s="5" t="s">
        <v>120</v>
      </c>
      <c r="E90" s="5" t="s">
        <v>119</v>
      </c>
      <c r="F90" s="9">
        <v>297723</v>
      </c>
      <c r="G90" s="10">
        <v>1</v>
      </c>
      <c r="H90" s="9"/>
      <c r="I90" s="10"/>
      <c r="J90" s="9"/>
      <c r="K90" s="10"/>
      <c r="L90" s="9"/>
      <c r="M90" s="10"/>
      <c r="N90" s="9"/>
      <c r="O90" s="10"/>
      <c r="P90" s="9"/>
      <c r="Q90" s="10"/>
      <c r="R90" s="9"/>
      <c r="S90" s="10"/>
      <c r="T90" s="9"/>
      <c r="U90" s="10"/>
      <c r="V90" s="9"/>
      <c r="W90" s="10"/>
      <c r="X90" s="9"/>
      <c r="Y90" s="10"/>
      <c r="Z90" s="9"/>
      <c r="AA90" s="10"/>
      <c r="AB90" s="32">
        <f t="shared" si="2"/>
        <v>0</v>
      </c>
      <c r="AC90" s="34">
        <f t="shared" si="3"/>
        <v>0</v>
      </c>
      <c r="AD90" s="9">
        <v>-2440</v>
      </c>
      <c r="AE90" s="10">
        <v>0</v>
      </c>
      <c r="AF90" s="9">
        <v>295283</v>
      </c>
      <c r="AG90" s="11">
        <v>1</v>
      </c>
      <c r="AH90"/>
      <c r="AI90"/>
      <c r="AJ90"/>
      <c r="AK90"/>
      <c r="AL90"/>
      <c r="AM90"/>
      <c r="AN90"/>
      <c r="AO90"/>
      <c r="AP90"/>
      <c r="AQ90"/>
      <c r="AR90"/>
      <c r="AS90"/>
      <c r="AT90"/>
      <c r="AU90"/>
      <c r="AV90"/>
      <c r="AW90"/>
    </row>
    <row r="91" spans="1:49" ht="12.75">
      <c r="A91" s="4"/>
      <c r="B91" s="8"/>
      <c r="C91" s="3" t="s">
        <v>121</v>
      </c>
      <c r="D91" s="3"/>
      <c r="E91" s="3"/>
      <c r="F91" s="6">
        <v>297723</v>
      </c>
      <c r="G91" s="7">
        <v>1</v>
      </c>
      <c r="H91" s="6"/>
      <c r="I91" s="7"/>
      <c r="J91" s="6"/>
      <c r="K91" s="7"/>
      <c r="L91" s="6"/>
      <c r="M91" s="7"/>
      <c r="N91" s="6"/>
      <c r="O91" s="7"/>
      <c r="P91" s="6"/>
      <c r="Q91" s="7"/>
      <c r="R91" s="6"/>
      <c r="S91" s="7"/>
      <c r="T91" s="6"/>
      <c r="U91" s="7"/>
      <c r="V91" s="6"/>
      <c r="W91" s="7"/>
      <c r="X91" s="6"/>
      <c r="Y91" s="7"/>
      <c r="Z91" s="6"/>
      <c r="AA91" s="7"/>
      <c r="AB91" s="31">
        <f t="shared" si="2"/>
        <v>0</v>
      </c>
      <c r="AC91" s="29">
        <f t="shared" si="3"/>
        <v>0</v>
      </c>
      <c r="AD91" s="6">
        <v>-2440</v>
      </c>
      <c r="AE91" s="7">
        <v>0</v>
      </c>
      <c r="AF91" s="6">
        <v>295283</v>
      </c>
      <c r="AG91" s="26">
        <v>1</v>
      </c>
      <c r="AH91"/>
      <c r="AI91"/>
      <c r="AJ91"/>
      <c r="AK91"/>
      <c r="AL91"/>
      <c r="AM91"/>
      <c r="AN91"/>
      <c r="AO91"/>
      <c r="AP91"/>
      <c r="AQ91"/>
      <c r="AR91"/>
      <c r="AS91"/>
      <c r="AT91"/>
      <c r="AU91"/>
      <c r="AV91"/>
      <c r="AW91"/>
    </row>
    <row r="92" spans="1:49" ht="12.75">
      <c r="A92" s="4"/>
      <c r="B92" s="8">
        <v>27</v>
      </c>
      <c r="C92" s="3" t="s">
        <v>122</v>
      </c>
      <c r="D92" s="3"/>
      <c r="E92" s="3"/>
      <c r="F92" s="6"/>
      <c r="G92" s="7"/>
      <c r="H92" s="6"/>
      <c r="I92" s="7"/>
      <c r="J92" s="6"/>
      <c r="K92" s="7"/>
      <c r="L92" s="6"/>
      <c r="M92" s="7"/>
      <c r="N92" s="6"/>
      <c r="O92" s="7"/>
      <c r="P92" s="6"/>
      <c r="Q92" s="7"/>
      <c r="R92" s="6"/>
      <c r="S92" s="7"/>
      <c r="T92" s="6"/>
      <c r="U92" s="7"/>
      <c r="V92" s="6"/>
      <c r="W92" s="7"/>
      <c r="X92" s="6"/>
      <c r="Y92" s="7"/>
      <c r="Z92" s="6"/>
      <c r="AA92" s="7"/>
      <c r="AB92" s="31">
        <f t="shared" si="2"/>
        <v>0</v>
      </c>
      <c r="AC92" s="29">
        <f t="shared" si="3"/>
        <v>0</v>
      </c>
      <c r="AD92" s="6"/>
      <c r="AE92" s="7"/>
      <c r="AF92" s="6"/>
      <c r="AG92" s="26"/>
      <c r="AH92"/>
      <c r="AI92"/>
      <c r="AJ92"/>
      <c r="AK92"/>
      <c r="AL92"/>
      <c r="AM92"/>
      <c r="AN92"/>
      <c r="AO92"/>
      <c r="AP92"/>
      <c r="AQ92"/>
      <c r="AR92"/>
      <c r="AS92"/>
      <c r="AT92"/>
      <c r="AU92"/>
      <c r="AV92"/>
      <c r="AW92"/>
    </row>
    <row r="93" spans="1:49" ht="12.75">
      <c r="A93" s="4"/>
      <c r="B93" s="8"/>
      <c r="C93" s="5"/>
      <c r="D93" s="5" t="s">
        <v>123</v>
      </c>
      <c r="E93" s="5" t="s">
        <v>122</v>
      </c>
      <c r="F93" s="9">
        <v>3667229</v>
      </c>
      <c r="G93" s="10">
        <v>26</v>
      </c>
      <c r="H93" s="9"/>
      <c r="I93" s="10"/>
      <c r="J93" s="9"/>
      <c r="K93" s="10"/>
      <c r="L93" s="9"/>
      <c r="M93" s="10"/>
      <c r="N93" s="9"/>
      <c r="O93" s="10"/>
      <c r="P93" s="9"/>
      <c r="Q93" s="10"/>
      <c r="R93" s="9"/>
      <c r="S93" s="10"/>
      <c r="T93" s="9"/>
      <c r="U93" s="10"/>
      <c r="V93" s="9"/>
      <c r="W93" s="10"/>
      <c r="X93" s="9"/>
      <c r="Y93" s="10"/>
      <c r="Z93" s="9">
        <v>0.01</v>
      </c>
      <c r="AA93" s="10">
        <v>0</v>
      </c>
      <c r="AB93" s="32">
        <f t="shared" si="2"/>
        <v>0.01</v>
      </c>
      <c r="AC93" s="34">
        <f t="shared" si="3"/>
        <v>0</v>
      </c>
      <c r="AD93" s="9">
        <v>-70293</v>
      </c>
      <c r="AE93" s="10">
        <v>0</v>
      </c>
      <c r="AF93" s="9">
        <v>3596936.01</v>
      </c>
      <c r="AG93" s="11">
        <v>26</v>
      </c>
      <c r="AH93"/>
      <c r="AI93"/>
      <c r="AJ93"/>
      <c r="AK93"/>
      <c r="AL93"/>
      <c r="AM93"/>
      <c r="AN93"/>
      <c r="AO93"/>
      <c r="AP93"/>
      <c r="AQ93"/>
      <c r="AR93"/>
      <c r="AS93"/>
      <c r="AT93"/>
      <c r="AU93"/>
      <c r="AV93"/>
      <c r="AW93"/>
    </row>
    <row r="94" spans="1:49" ht="12.75">
      <c r="A94" s="4"/>
      <c r="B94" s="8"/>
      <c r="C94" s="3" t="s">
        <v>124</v>
      </c>
      <c r="D94" s="3"/>
      <c r="E94" s="3"/>
      <c r="F94" s="6">
        <v>3667229</v>
      </c>
      <c r="G94" s="7">
        <v>26</v>
      </c>
      <c r="H94" s="6"/>
      <c r="I94" s="7"/>
      <c r="J94" s="6"/>
      <c r="K94" s="7"/>
      <c r="L94" s="6"/>
      <c r="M94" s="7"/>
      <c r="N94" s="6"/>
      <c r="O94" s="7"/>
      <c r="P94" s="6"/>
      <c r="Q94" s="7"/>
      <c r="R94" s="6"/>
      <c r="S94" s="7"/>
      <c r="T94" s="6"/>
      <c r="U94" s="7"/>
      <c r="V94" s="6"/>
      <c r="W94" s="7"/>
      <c r="X94" s="6"/>
      <c r="Y94" s="7"/>
      <c r="Z94" s="6">
        <v>0.01</v>
      </c>
      <c r="AA94" s="7">
        <v>0</v>
      </c>
      <c r="AB94" s="31">
        <f t="shared" si="2"/>
        <v>0.01</v>
      </c>
      <c r="AC94" s="29">
        <f t="shared" si="3"/>
        <v>0</v>
      </c>
      <c r="AD94" s="6">
        <v>-70293</v>
      </c>
      <c r="AE94" s="7">
        <v>0</v>
      </c>
      <c r="AF94" s="6">
        <v>3596936.01</v>
      </c>
      <c r="AG94" s="26">
        <v>26</v>
      </c>
      <c r="AH94"/>
      <c r="AI94"/>
      <c r="AJ94"/>
      <c r="AK94"/>
      <c r="AL94"/>
      <c r="AM94"/>
      <c r="AN94"/>
      <c r="AO94"/>
      <c r="AP94"/>
      <c r="AQ94"/>
      <c r="AR94"/>
      <c r="AS94"/>
      <c r="AT94"/>
      <c r="AU94"/>
      <c r="AV94"/>
      <c r="AW94"/>
    </row>
    <row r="95" spans="1:49" ht="12.75">
      <c r="A95" s="4"/>
      <c r="B95" s="8">
        <v>28</v>
      </c>
      <c r="C95" s="3" t="s">
        <v>125</v>
      </c>
      <c r="D95" s="3"/>
      <c r="E95" s="3"/>
      <c r="F95" s="6"/>
      <c r="G95" s="7"/>
      <c r="H95" s="6"/>
      <c r="I95" s="7"/>
      <c r="J95" s="6"/>
      <c r="K95" s="7"/>
      <c r="L95" s="6"/>
      <c r="M95" s="7"/>
      <c r="N95" s="6"/>
      <c r="O95" s="7"/>
      <c r="P95" s="6"/>
      <c r="Q95" s="7"/>
      <c r="R95" s="6"/>
      <c r="S95" s="7"/>
      <c r="T95" s="6"/>
      <c r="U95" s="7"/>
      <c r="V95" s="6"/>
      <c r="W95" s="7"/>
      <c r="X95" s="6"/>
      <c r="Y95" s="7"/>
      <c r="Z95" s="6"/>
      <c r="AA95" s="7"/>
      <c r="AB95" s="31">
        <f t="shared" si="2"/>
        <v>0</v>
      </c>
      <c r="AC95" s="29">
        <f t="shared" si="3"/>
        <v>0</v>
      </c>
      <c r="AD95" s="6"/>
      <c r="AE95" s="7"/>
      <c r="AF95" s="6"/>
      <c r="AG95" s="26"/>
      <c r="AH95"/>
      <c r="AI95"/>
      <c r="AJ95"/>
      <c r="AK95"/>
      <c r="AL95"/>
      <c r="AM95"/>
      <c r="AN95"/>
      <c r="AO95"/>
      <c r="AP95"/>
      <c r="AQ95"/>
      <c r="AR95"/>
      <c r="AS95"/>
      <c r="AT95"/>
      <c r="AU95"/>
      <c r="AV95"/>
      <c r="AW95"/>
    </row>
    <row r="96" spans="1:49" ht="12.75">
      <c r="A96" s="4"/>
      <c r="B96" s="8"/>
      <c r="C96" s="5"/>
      <c r="D96" s="5" t="s">
        <v>126</v>
      </c>
      <c r="E96" s="5" t="s">
        <v>127</v>
      </c>
      <c r="F96" s="9">
        <v>1589619</v>
      </c>
      <c r="G96" s="10">
        <v>12.5</v>
      </c>
      <c r="H96" s="9"/>
      <c r="I96" s="10"/>
      <c r="J96" s="9"/>
      <c r="K96" s="10"/>
      <c r="L96" s="9"/>
      <c r="M96" s="10"/>
      <c r="N96" s="9"/>
      <c r="O96" s="10"/>
      <c r="P96" s="9"/>
      <c r="Q96" s="10"/>
      <c r="R96" s="9"/>
      <c r="S96" s="10"/>
      <c r="T96" s="9"/>
      <c r="U96" s="10"/>
      <c r="V96" s="9"/>
      <c r="W96" s="10"/>
      <c r="X96" s="9"/>
      <c r="Y96" s="10"/>
      <c r="Z96" s="9"/>
      <c r="AA96" s="10"/>
      <c r="AB96" s="32">
        <f t="shared" si="2"/>
        <v>0</v>
      </c>
      <c r="AC96" s="34">
        <f t="shared" si="3"/>
        <v>0</v>
      </c>
      <c r="AD96" s="9"/>
      <c r="AE96" s="10"/>
      <c r="AF96" s="9">
        <v>1589619</v>
      </c>
      <c r="AG96" s="11">
        <v>12.5</v>
      </c>
      <c r="AH96"/>
      <c r="AI96"/>
      <c r="AJ96"/>
      <c r="AK96"/>
      <c r="AL96"/>
      <c r="AM96"/>
      <c r="AN96"/>
      <c r="AO96"/>
      <c r="AP96"/>
      <c r="AQ96"/>
      <c r="AR96"/>
      <c r="AS96"/>
      <c r="AT96"/>
      <c r="AU96"/>
      <c r="AV96"/>
      <c r="AW96"/>
    </row>
    <row r="97" spans="1:49" ht="12.75">
      <c r="A97" s="4"/>
      <c r="B97" s="8"/>
      <c r="C97" s="5"/>
      <c r="D97" s="5" t="s">
        <v>128</v>
      </c>
      <c r="E97" s="5" t="s">
        <v>129</v>
      </c>
      <c r="F97" s="9">
        <v>4977197</v>
      </c>
      <c r="G97" s="10">
        <v>49.5</v>
      </c>
      <c r="H97" s="9"/>
      <c r="I97" s="10"/>
      <c r="J97" s="9"/>
      <c r="K97" s="10"/>
      <c r="L97" s="9"/>
      <c r="M97" s="10"/>
      <c r="N97" s="9"/>
      <c r="O97" s="10"/>
      <c r="P97" s="9"/>
      <c r="Q97" s="10"/>
      <c r="R97" s="9"/>
      <c r="S97" s="10"/>
      <c r="T97" s="9"/>
      <c r="U97" s="10"/>
      <c r="V97" s="9"/>
      <c r="W97" s="10"/>
      <c r="X97" s="9"/>
      <c r="Y97" s="10"/>
      <c r="Z97" s="9">
        <v>87814</v>
      </c>
      <c r="AA97" s="10">
        <v>0</v>
      </c>
      <c r="AB97" s="32">
        <f t="shared" si="2"/>
        <v>87814</v>
      </c>
      <c r="AC97" s="34">
        <f t="shared" si="3"/>
        <v>0</v>
      </c>
      <c r="AD97" s="9">
        <v>-152960</v>
      </c>
      <c r="AE97" s="10">
        <v>3.5</v>
      </c>
      <c r="AF97" s="9">
        <v>4912051</v>
      </c>
      <c r="AG97" s="11">
        <v>53</v>
      </c>
      <c r="AH97"/>
      <c r="AI97"/>
      <c r="AJ97"/>
      <c r="AK97"/>
      <c r="AL97"/>
      <c r="AM97"/>
      <c r="AN97"/>
      <c r="AO97"/>
      <c r="AP97"/>
      <c r="AQ97"/>
      <c r="AR97"/>
      <c r="AS97"/>
      <c r="AT97"/>
      <c r="AU97"/>
      <c r="AV97"/>
      <c r="AW97"/>
    </row>
    <row r="98" spans="1:49" ht="12.75">
      <c r="A98" s="4"/>
      <c r="B98" s="8"/>
      <c r="C98" s="5"/>
      <c r="D98" s="5" t="s">
        <v>130</v>
      </c>
      <c r="E98" s="5" t="s">
        <v>131</v>
      </c>
      <c r="F98" s="9">
        <v>952300</v>
      </c>
      <c r="G98" s="10">
        <v>6</v>
      </c>
      <c r="H98" s="9"/>
      <c r="I98" s="10"/>
      <c r="J98" s="9"/>
      <c r="K98" s="10"/>
      <c r="L98" s="9"/>
      <c r="M98" s="10"/>
      <c r="N98" s="9"/>
      <c r="O98" s="10"/>
      <c r="P98" s="9"/>
      <c r="Q98" s="10"/>
      <c r="R98" s="9"/>
      <c r="S98" s="10"/>
      <c r="T98" s="9"/>
      <c r="U98" s="10"/>
      <c r="V98" s="9"/>
      <c r="W98" s="10"/>
      <c r="X98" s="9"/>
      <c r="Y98" s="10"/>
      <c r="Z98" s="9"/>
      <c r="AA98" s="10"/>
      <c r="AB98" s="32">
        <f t="shared" si="2"/>
        <v>0</v>
      </c>
      <c r="AC98" s="34">
        <f t="shared" si="3"/>
        <v>0</v>
      </c>
      <c r="AD98" s="9">
        <v>-18452</v>
      </c>
      <c r="AE98" s="10">
        <v>0</v>
      </c>
      <c r="AF98" s="9">
        <v>933848</v>
      </c>
      <c r="AG98" s="11">
        <v>6</v>
      </c>
      <c r="AH98"/>
      <c r="AI98"/>
      <c r="AJ98"/>
      <c r="AK98"/>
      <c r="AL98"/>
      <c r="AM98"/>
      <c r="AN98"/>
      <c r="AO98"/>
      <c r="AP98"/>
      <c r="AQ98"/>
      <c r="AR98"/>
      <c r="AS98"/>
      <c r="AT98"/>
      <c r="AU98"/>
      <c r="AV98"/>
      <c r="AW98"/>
    </row>
    <row r="99" spans="1:49" ht="12.75">
      <c r="A99" s="4"/>
      <c r="B99" s="8"/>
      <c r="C99" s="3" t="s">
        <v>132</v>
      </c>
      <c r="D99" s="3"/>
      <c r="E99" s="3"/>
      <c r="F99" s="6">
        <v>7519116</v>
      </c>
      <c r="G99" s="7">
        <v>68</v>
      </c>
      <c r="H99" s="6"/>
      <c r="I99" s="7"/>
      <c r="J99" s="6"/>
      <c r="K99" s="7"/>
      <c r="L99" s="6"/>
      <c r="M99" s="7"/>
      <c r="N99" s="6"/>
      <c r="O99" s="7"/>
      <c r="P99" s="6"/>
      <c r="Q99" s="7"/>
      <c r="R99" s="6"/>
      <c r="S99" s="7"/>
      <c r="T99" s="6"/>
      <c r="U99" s="7"/>
      <c r="V99" s="6"/>
      <c r="W99" s="7"/>
      <c r="X99" s="6"/>
      <c r="Y99" s="7"/>
      <c r="Z99" s="6">
        <v>87814</v>
      </c>
      <c r="AA99" s="7">
        <v>0</v>
      </c>
      <c r="AB99" s="31">
        <f t="shared" si="2"/>
        <v>87814</v>
      </c>
      <c r="AC99" s="29">
        <f t="shared" si="3"/>
        <v>0</v>
      </c>
      <c r="AD99" s="6">
        <v>-171412</v>
      </c>
      <c r="AE99" s="7">
        <v>3.5</v>
      </c>
      <c r="AF99" s="6">
        <v>7435518</v>
      </c>
      <c r="AG99" s="26">
        <v>71.5</v>
      </c>
      <c r="AH99"/>
      <c r="AI99"/>
      <c r="AJ99"/>
      <c r="AK99"/>
      <c r="AL99"/>
      <c r="AM99"/>
      <c r="AN99"/>
      <c r="AO99"/>
      <c r="AP99"/>
      <c r="AQ99"/>
      <c r="AR99"/>
      <c r="AS99"/>
      <c r="AT99"/>
      <c r="AU99"/>
      <c r="AV99"/>
      <c r="AW99"/>
    </row>
    <row r="100" spans="1:49" ht="12.75">
      <c r="A100" s="4"/>
      <c r="B100" s="8">
        <v>29</v>
      </c>
      <c r="C100" s="3" t="s">
        <v>133</v>
      </c>
      <c r="D100" s="3"/>
      <c r="E100" s="3"/>
      <c r="F100" s="6"/>
      <c r="G100" s="7"/>
      <c r="H100" s="6"/>
      <c r="I100" s="7"/>
      <c r="J100" s="6"/>
      <c r="K100" s="7"/>
      <c r="L100" s="6"/>
      <c r="M100" s="7"/>
      <c r="N100" s="6"/>
      <c r="O100" s="7"/>
      <c r="P100" s="6"/>
      <c r="Q100" s="7"/>
      <c r="R100" s="6"/>
      <c r="S100" s="7"/>
      <c r="T100" s="6"/>
      <c r="U100" s="7"/>
      <c r="V100" s="6"/>
      <c r="W100" s="7"/>
      <c r="X100" s="6"/>
      <c r="Y100" s="7"/>
      <c r="Z100" s="6"/>
      <c r="AA100" s="7"/>
      <c r="AB100" s="31">
        <f t="shared" si="2"/>
        <v>0</v>
      </c>
      <c r="AC100" s="29">
        <f t="shared" si="3"/>
        <v>0</v>
      </c>
      <c r="AD100" s="6"/>
      <c r="AE100" s="7"/>
      <c r="AF100" s="6"/>
      <c r="AG100" s="26"/>
      <c r="AH100"/>
      <c r="AI100"/>
      <c r="AJ100"/>
      <c r="AK100"/>
      <c r="AL100"/>
      <c r="AM100"/>
      <c r="AN100"/>
      <c r="AO100"/>
      <c r="AP100"/>
      <c r="AQ100"/>
      <c r="AR100"/>
      <c r="AS100"/>
      <c r="AT100"/>
      <c r="AU100"/>
      <c r="AV100"/>
      <c r="AW100"/>
    </row>
    <row r="101" spans="1:49" ht="12.75">
      <c r="A101" s="4"/>
      <c r="B101" s="8"/>
      <c r="C101" s="5"/>
      <c r="D101" s="5" t="s">
        <v>134</v>
      </c>
      <c r="E101" s="5" t="s">
        <v>135</v>
      </c>
      <c r="F101" s="9">
        <v>6504211</v>
      </c>
      <c r="G101" s="10">
        <v>18</v>
      </c>
      <c r="H101" s="9"/>
      <c r="I101" s="10"/>
      <c r="J101" s="9"/>
      <c r="K101" s="10"/>
      <c r="L101" s="9"/>
      <c r="M101" s="10"/>
      <c r="N101" s="9"/>
      <c r="O101" s="10"/>
      <c r="P101" s="9"/>
      <c r="Q101" s="10"/>
      <c r="R101" s="9"/>
      <c r="S101" s="10"/>
      <c r="T101" s="9"/>
      <c r="U101" s="10"/>
      <c r="V101" s="9"/>
      <c r="W101" s="10"/>
      <c r="X101" s="9"/>
      <c r="Y101" s="10"/>
      <c r="Z101" s="9"/>
      <c r="AA101" s="10"/>
      <c r="AB101" s="32">
        <f t="shared" si="2"/>
        <v>0</v>
      </c>
      <c r="AC101" s="34">
        <f t="shared" si="3"/>
        <v>0</v>
      </c>
      <c r="AD101" s="9">
        <v>-1143501</v>
      </c>
      <c r="AE101" s="10">
        <v>0</v>
      </c>
      <c r="AF101" s="9">
        <v>5360710</v>
      </c>
      <c r="AG101" s="11">
        <v>18</v>
      </c>
      <c r="AH101"/>
      <c r="AI101"/>
      <c r="AJ101"/>
      <c r="AK101"/>
      <c r="AL101"/>
      <c r="AM101"/>
      <c r="AN101"/>
      <c r="AO101"/>
      <c r="AP101"/>
      <c r="AQ101"/>
      <c r="AR101"/>
      <c r="AS101"/>
      <c r="AT101"/>
      <c r="AU101"/>
      <c r="AV101"/>
      <c r="AW101"/>
    </row>
    <row r="102" spans="1:49" ht="12.75">
      <c r="A102" s="4"/>
      <c r="B102" s="8"/>
      <c r="C102" s="5"/>
      <c r="D102" s="5" t="s">
        <v>136</v>
      </c>
      <c r="E102" s="5" t="s">
        <v>137</v>
      </c>
      <c r="F102" s="9">
        <v>4097534</v>
      </c>
      <c r="G102" s="10">
        <v>34.6</v>
      </c>
      <c r="H102" s="9"/>
      <c r="I102" s="10"/>
      <c r="J102" s="9"/>
      <c r="K102" s="10"/>
      <c r="L102" s="9"/>
      <c r="M102" s="10"/>
      <c r="N102" s="9"/>
      <c r="O102" s="10"/>
      <c r="P102" s="9"/>
      <c r="Q102" s="10"/>
      <c r="R102" s="9"/>
      <c r="S102" s="10"/>
      <c r="T102" s="9"/>
      <c r="U102" s="10"/>
      <c r="V102" s="9"/>
      <c r="W102" s="10"/>
      <c r="X102" s="9"/>
      <c r="Y102" s="10"/>
      <c r="Z102" s="9"/>
      <c r="AA102" s="10"/>
      <c r="AB102" s="32">
        <f t="shared" si="2"/>
        <v>0</v>
      </c>
      <c r="AC102" s="34">
        <f t="shared" si="3"/>
        <v>0</v>
      </c>
      <c r="AD102" s="9"/>
      <c r="AE102" s="10"/>
      <c r="AF102" s="9">
        <v>4097534</v>
      </c>
      <c r="AG102" s="11">
        <v>34.6</v>
      </c>
      <c r="AH102"/>
      <c r="AI102"/>
      <c r="AJ102"/>
      <c r="AK102"/>
      <c r="AL102"/>
      <c r="AM102"/>
      <c r="AN102"/>
      <c r="AO102"/>
      <c r="AP102"/>
      <c r="AQ102"/>
      <c r="AR102"/>
      <c r="AS102"/>
      <c r="AT102"/>
      <c r="AU102"/>
      <c r="AV102"/>
      <c r="AW102"/>
    </row>
    <row r="103" spans="1:49" ht="12.75">
      <c r="A103" s="4"/>
      <c r="B103" s="8"/>
      <c r="C103" s="5"/>
      <c r="D103" s="5" t="s">
        <v>138</v>
      </c>
      <c r="E103" s="5" t="s">
        <v>139</v>
      </c>
      <c r="F103" s="9">
        <v>2387066</v>
      </c>
      <c r="G103" s="10">
        <v>30.3</v>
      </c>
      <c r="H103" s="9"/>
      <c r="I103" s="10"/>
      <c r="J103" s="9"/>
      <c r="K103" s="10"/>
      <c r="L103" s="9"/>
      <c r="M103" s="10"/>
      <c r="N103" s="9"/>
      <c r="O103" s="10"/>
      <c r="P103" s="9"/>
      <c r="Q103" s="10"/>
      <c r="R103" s="9"/>
      <c r="S103" s="10"/>
      <c r="T103" s="9"/>
      <c r="U103" s="10"/>
      <c r="V103" s="9"/>
      <c r="W103" s="10"/>
      <c r="X103" s="9"/>
      <c r="Y103" s="10"/>
      <c r="Z103" s="9"/>
      <c r="AA103" s="10"/>
      <c r="AB103" s="32">
        <f t="shared" si="2"/>
        <v>0</v>
      </c>
      <c r="AC103" s="34">
        <f t="shared" si="3"/>
        <v>0</v>
      </c>
      <c r="AD103" s="9"/>
      <c r="AE103" s="10"/>
      <c r="AF103" s="9">
        <v>2387066</v>
      </c>
      <c r="AG103" s="11">
        <v>30.3</v>
      </c>
      <c r="AH103"/>
      <c r="AI103"/>
      <c r="AJ103"/>
      <c r="AK103"/>
      <c r="AL103"/>
      <c r="AM103"/>
      <c r="AN103"/>
      <c r="AO103"/>
      <c r="AP103"/>
      <c r="AQ103"/>
      <c r="AR103"/>
      <c r="AS103"/>
      <c r="AT103"/>
      <c r="AU103"/>
      <c r="AV103"/>
      <c r="AW103"/>
    </row>
    <row r="104" spans="1:49" ht="12.75">
      <c r="A104" s="4"/>
      <c r="B104" s="8"/>
      <c r="C104" s="5"/>
      <c r="D104" s="5" t="s">
        <v>140</v>
      </c>
      <c r="E104" s="5" t="s">
        <v>141</v>
      </c>
      <c r="F104" s="9">
        <v>17434325</v>
      </c>
      <c r="G104" s="10">
        <v>152.5</v>
      </c>
      <c r="H104" s="9"/>
      <c r="I104" s="10"/>
      <c r="J104" s="9"/>
      <c r="K104" s="10"/>
      <c r="L104" s="9"/>
      <c r="M104" s="10"/>
      <c r="N104" s="9"/>
      <c r="O104" s="10"/>
      <c r="P104" s="9"/>
      <c r="Q104" s="10"/>
      <c r="R104" s="9"/>
      <c r="S104" s="10"/>
      <c r="T104" s="9"/>
      <c r="U104" s="10"/>
      <c r="V104" s="9"/>
      <c r="W104" s="10"/>
      <c r="X104" s="9"/>
      <c r="Y104" s="10"/>
      <c r="Z104" s="9"/>
      <c r="AA104" s="10"/>
      <c r="AB104" s="32">
        <f t="shared" si="2"/>
        <v>0</v>
      </c>
      <c r="AC104" s="34">
        <f t="shared" si="3"/>
        <v>0</v>
      </c>
      <c r="AD104" s="9">
        <v>-79747</v>
      </c>
      <c r="AE104" s="10">
        <v>0</v>
      </c>
      <c r="AF104" s="9">
        <v>17354578</v>
      </c>
      <c r="AG104" s="11">
        <v>152.5</v>
      </c>
      <c r="AH104"/>
      <c r="AI104"/>
      <c r="AJ104"/>
      <c r="AK104"/>
      <c r="AL104"/>
      <c r="AM104"/>
      <c r="AN104"/>
      <c r="AO104"/>
      <c r="AP104"/>
      <c r="AQ104"/>
      <c r="AR104"/>
      <c r="AS104"/>
      <c r="AT104"/>
      <c r="AU104"/>
      <c r="AV104"/>
      <c r="AW104"/>
    </row>
    <row r="105" spans="1:49" ht="12.75">
      <c r="A105" s="4"/>
      <c r="B105" s="8"/>
      <c r="C105" s="5"/>
      <c r="D105" s="5" t="s">
        <v>142</v>
      </c>
      <c r="E105" s="5" t="s">
        <v>143</v>
      </c>
      <c r="F105" s="9">
        <v>2840088</v>
      </c>
      <c r="G105" s="10">
        <v>30.6</v>
      </c>
      <c r="H105" s="9"/>
      <c r="I105" s="10"/>
      <c r="J105" s="9"/>
      <c r="K105" s="10"/>
      <c r="L105" s="9"/>
      <c r="M105" s="10"/>
      <c r="N105" s="9"/>
      <c r="O105" s="10"/>
      <c r="P105" s="9"/>
      <c r="Q105" s="10"/>
      <c r="R105" s="9"/>
      <c r="S105" s="10"/>
      <c r="T105" s="9"/>
      <c r="U105" s="10"/>
      <c r="V105" s="9"/>
      <c r="W105" s="10"/>
      <c r="X105" s="9"/>
      <c r="Y105" s="10"/>
      <c r="Z105" s="9">
        <v>114000</v>
      </c>
      <c r="AA105" s="10"/>
      <c r="AB105" s="32">
        <f t="shared" si="2"/>
        <v>114000</v>
      </c>
      <c r="AC105" s="34">
        <f t="shared" si="3"/>
        <v>0</v>
      </c>
      <c r="AD105" s="9">
        <v>15000</v>
      </c>
      <c r="AE105" s="10">
        <v>0</v>
      </c>
      <c r="AF105" s="9">
        <v>2969088</v>
      </c>
      <c r="AG105" s="11">
        <v>30.6</v>
      </c>
      <c r="AH105"/>
      <c r="AI105"/>
      <c r="AJ105"/>
      <c r="AK105"/>
      <c r="AL105"/>
      <c r="AM105"/>
      <c r="AN105"/>
      <c r="AO105"/>
      <c r="AP105"/>
      <c r="AQ105"/>
      <c r="AR105"/>
      <c r="AS105"/>
      <c r="AT105"/>
      <c r="AU105"/>
      <c r="AV105"/>
      <c r="AW105"/>
    </row>
    <row r="106" spans="1:49" ht="12.75">
      <c r="A106" s="4"/>
      <c r="B106" s="8"/>
      <c r="C106" s="5"/>
      <c r="D106" s="5" t="s">
        <v>144</v>
      </c>
      <c r="E106" s="5" t="s">
        <v>145</v>
      </c>
      <c r="F106" s="9">
        <v>2243717</v>
      </c>
      <c r="G106" s="10">
        <v>21</v>
      </c>
      <c r="H106" s="9"/>
      <c r="I106" s="10"/>
      <c r="J106" s="9"/>
      <c r="K106" s="10"/>
      <c r="L106" s="9"/>
      <c r="M106" s="10"/>
      <c r="N106" s="9"/>
      <c r="O106" s="10"/>
      <c r="P106" s="9"/>
      <c r="Q106" s="10"/>
      <c r="R106" s="9"/>
      <c r="S106" s="10"/>
      <c r="T106" s="9"/>
      <c r="U106" s="10"/>
      <c r="V106" s="9"/>
      <c r="W106" s="10"/>
      <c r="X106" s="9"/>
      <c r="Y106" s="10"/>
      <c r="Z106" s="9"/>
      <c r="AA106" s="10"/>
      <c r="AB106" s="32">
        <f t="shared" si="2"/>
        <v>0</v>
      </c>
      <c r="AC106" s="34">
        <f t="shared" si="3"/>
        <v>0</v>
      </c>
      <c r="AD106" s="9"/>
      <c r="AE106" s="10"/>
      <c r="AF106" s="9">
        <v>2243717</v>
      </c>
      <c r="AG106" s="11">
        <v>21</v>
      </c>
      <c r="AH106"/>
      <c r="AI106"/>
      <c r="AJ106"/>
      <c r="AK106"/>
      <c r="AL106"/>
      <c r="AM106"/>
      <c r="AN106"/>
      <c r="AO106"/>
      <c r="AP106"/>
      <c r="AQ106"/>
      <c r="AR106"/>
      <c r="AS106"/>
      <c r="AT106"/>
      <c r="AU106"/>
      <c r="AV106"/>
      <c r="AW106"/>
    </row>
    <row r="107" spans="1:49" ht="12.75">
      <c r="A107" s="4"/>
      <c r="B107" s="8"/>
      <c r="C107" s="5"/>
      <c r="D107" s="5" t="s">
        <v>146</v>
      </c>
      <c r="E107" s="5" t="s">
        <v>147</v>
      </c>
      <c r="F107" s="9">
        <v>1821175</v>
      </c>
      <c r="G107" s="10">
        <v>13</v>
      </c>
      <c r="H107" s="9"/>
      <c r="I107" s="10"/>
      <c r="J107" s="9"/>
      <c r="K107" s="10"/>
      <c r="L107" s="9"/>
      <c r="M107" s="10"/>
      <c r="N107" s="9"/>
      <c r="O107" s="10"/>
      <c r="P107" s="9"/>
      <c r="Q107" s="10"/>
      <c r="R107" s="9"/>
      <c r="S107" s="10"/>
      <c r="T107" s="9"/>
      <c r="U107" s="10"/>
      <c r="V107" s="9"/>
      <c r="W107" s="10"/>
      <c r="X107" s="9"/>
      <c r="Y107" s="10"/>
      <c r="Z107" s="9"/>
      <c r="AA107" s="10"/>
      <c r="AB107" s="32">
        <f t="shared" si="2"/>
        <v>0</v>
      </c>
      <c r="AC107" s="34">
        <f t="shared" si="3"/>
        <v>0</v>
      </c>
      <c r="AD107" s="9"/>
      <c r="AE107" s="10"/>
      <c r="AF107" s="9">
        <v>1821175</v>
      </c>
      <c r="AG107" s="11">
        <v>13</v>
      </c>
      <c r="AH107"/>
      <c r="AI107"/>
      <c r="AJ107"/>
      <c r="AK107"/>
      <c r="AL107"/>
      <c r="AM107"/>
      <c r="AN107"/>
      <c r="AO107"/>
      <c r="AP107"/>
      <c r="AQ107"/>
      <c r="AR107"/>
      <c r="AS107"/>
      <c r="AT107"/>
      <c r="AU107"/>
      <c r="AV107"/>
      <c r="AW107"/>
    </row>
    <row r="108" spans="1:49" ht="12.75">
      <c r="A108" s="4"/>
      <c r="B108" s="8"/>
      <c r="C108" s="5"/>
      <c r="D108" s="5" t="s">
        <v>148</v>
      </c>
      <c r="E108" s="5" t="s">
        <v>149</v>
      </c>
      <c r="F108" s="9">
        <v>1588513</v>
      </c>
      <c r="G108" s="10">
        <v>13</v>
      </c>
      <c r="H108" s="9"/>
      <c r="I108" s="10"/>
      <c r="J108" s="9"/>
      <c r="K108" s="10"/>
      <c r="L108" s="9"/>
      <c r="M108" s="10"/>
      <c r="N108" s="9"/>
      <c r="O108" s="10"/>
      <c r="P108" s="9"/>
      <c r="Q108" s="10"/>
      <c r="R108" s="9"/>
      <c r="S108" s="10"/>
      <c r="T108" s="9"/>
      <c r="U108" s="10"/>
      <c r="V108" s="9"/>
      <c r="W108" s="10"/>
      <c r="X108" s="9"/>
      <c r="Y108" s="10"/>
      <c r="Z108" s="9"/>
      <c r="AA108" s="10"/>
      <c r="AB108" s="32">
        <f t="shared" si="2"/>
        <v>0</v>
      </c>
      <c r="AC108" s="34">
        <f t="shared" si="3"/>
        <v>0</v>
      </c>
      <c r="AD108" s="9"/>
      <c r="AE108" s="10"/>
      <c r="AF108" s="9">
        <v>1588513</v>
      </c>
      <c r="AG108" s="11">
        <v>13</v>
      </c>
      <c r="AH108"/>
      <c r="AI108"/>
      <c r="AJ108"/>
      <c r="AK108"/>
      <c r="AL108"/>
      <c r="AM108"/>
      <c r="AN108"/>
      <c r="AO108"/>
      <c r="AP108"/>
      <c r="AQ108"/>
      <c r="AR108"/>
      <c r="AS108"/>
      <c r="AT108"/>
      <c r="AU108"/>
      <c r="AV108"/>
      <c r="AW108"/>
    </row>
    <row r="109" spans="1:49" ht="12.75">
      <c r="A109" s="4"/>
      <c r="B109" s="8"/>
      <c r="C109" s="5"/>
      <c r="D109" s="5" t="s">
        <v>150</v>
      </c>
      <c r="E109" s="5" t="s">
        <v>151</v>
      </c>
      <c r="F109" s="9">
        <v>5773862</v>
      </c>
      <c r="G109" s="10">
        <v>46.4</v>
      </c>
      <c r="H109" s="9"/>
      <c r="I109" s="10"/>
      <c r="J109" s="9"/>
      <c r="K109" s="10"/>
      <c r="L109" s="9"/>
      <c r="M109" s="10"/>
      <c r="N109" s="9"/>
      <c r="O109" s="10"/>
      <c r="P109" s="9"/>
      <c r="Q109" s="10"/>
      <c r="R109" s="9"/>
      <c r="S109" s="10"/>
      <c r="T109" s="9"/>
      <c r="U109" s="10"/>
      <c r="V109" s="9"/>
      <c r="W109" s="10"/>
      <c r="X109" s="9"/>
      <c r="Y109" s="10"/>
      <c r="Z109" s="9"/>
      <c r="AA109" s="10"/>
      <c r="AB109" s="32">
        <f t="shared" si="2"/>
        <v>0</v>
      </c>
      <c r="AC109" s="34">
        <f t="shared" si="3"/>
        <v>0</v>
      </c>
      <c r="AD109" s="9"/>
      <c r="AE109" s="10"/>
      <c r="AF109" s="9">
        <v>5773862</v>
      </c>
      <c r="AG109" s="11">
        <v>46.4</v>
      </c>
      <c r="AH109"/>
      <c r="AI109"/>
      <c r="AJ109"/>
      <c r="AK109"/>
      <c r="AL109"/>
      <c r="AM109"/>
      <c r="AN109"/>
      <c r="AO109"/>
      <c r="AP109"/>
      <c r="AQ109"/>
      <c r="AR109"/>
      <c r="AS109"/>
      <c r="AT109"/>
      <c r="AU109"/>
      <c r="AV109"/>
      <c r="AW109"/>
    </row>
    <row r="110" spans="1:49" ht="12.75">
      <c r="A110" s="4"/>
      <c r="B110" s="8"/>
      <c r="C110" s="5"/>
      <c r="D110" s="5" t="s">
        <v>152</v>
      </c>
      <c r="E110" s="5" t="s">
        <v>153</v>
      </c>
      <c r="F110" s="9">
        <v>2342384</v>
      </c>
      <c r="G110" s="10">
        <v>17</v>
      </c>
      <c r="H110" s="9"/>
      <c r="I110" s="10"/>
      <c r="J110" s="9"/>
      <c r="K110" s="10"/>
      <c r="L110" s="9"/>
      <c r="M110" s="10"/>
      <c r="N110" s="9"/>
      <c r="O110" s="10"/>
      <c r="P110" s="9"/>
      <c r="Q110" s="10"/>
      <c r="R110" s="9"/>
      <c r="S110" s="10"/>
      <c r="T110" s="9"/>
      <c r="U110" s="10"/>
      <c r="V110" s="9"/>
      <c r="W110" s="10"/>
      <c r="X110" s="9"/>
      <c r="Y110" s="10"/>
      <c r="Z110" s="9"/>
      <c r="AA110" s="10"/>
      <c r="AB110" s="32">
        <f t="shared" si="2"/>
        <v>0</v>
      </c>
      <c r="AC110" s="34">
        <f t="shared" si="3"/>
        <v>0</v>
      </c>
      <c r="AD110" s="9"/>
      <c r="AE110" s="10"/>
      <c r="AF110" s="9">
        <v>2342384</v>
      </c>
      <c r="AG110" s="11">
        <v>17</v>
      </c>
      <c r="AH110"/>
      <c r="AI110"/>
      <c r="AJ110"/>
      <c r="AK110"/>
      <c r="AL110"/>
      <c r="AM110"/>
      <c r="AN110"/>
      <c r="AO110"/>
      <c r="AP110"/>
      <c r="AQ110"/>
      <c r="AR110"/>
      <c r="AS110"/>
      <c r="AT110"/>
      <c r="AU110"/>
      <c r="AV110"/>
      <c r="AW110"/>
    </row>
    <row r="111" spans="1:49" ht="12.75">
      <c r="A111" s="4"/>
      <c r="B111" s="8"/>
      <c r="C111" s="5"/>
      <c r="D111" s="5" t="s">
        <v>154</v>
      </c>
      <c r="E111" s="5" t="s">
        <v>155</v>
      </c>
      <c r="F111" s="9">
        <v>2638367</v>
      </c>
      <c r="G111" s="10">
        <v>18</v>
      </c>
      <c r="H111" s="9"/>
      <c r="I111" s="10"/>
      <c r="J111" s="9">
        <v>94261</v>
      </c>
      <c r="K111" s="10">
        <v>1</v>
      </c>
      <c r="L111" s="9"/>
      <c r="M111" s="10"/>
      <c r="N111" s="9"/>
      <c r="O111" s="10"/>
      <c r="P111" s="9"/>
      <c r="Q111" s="10"/>
      <c r="R111" s="9"/>
      <c r="S111" s="10"/>
      <c r="T111" s="9"/>
      <c r="U111" s="10"/>
      <c r="V111" s="9"/>
      <c r="W111" s="10"/>
      <c r="X111" s="9"/>
      <c r="Y111" s="10"/>
      <c r="Z111" s="9">
        <v>51653</v>
      </c>
      <c r="AA111" s="10">
        <v>1</v>
      </c>
      <c r="AB111" s="32">
        <f t="shared" si="2"/>
        <v>51653</v>
      </c>
      <c r="AC111" s="34">
        <f t="shared" si="3"/>
        <v>1</v>
      </c>
      <c r="AD111" s="9"/>
      <c r="AE111" s="10"/>
      <c r="AF111" s="9">
        <v>2784281</v>
      </c>
      <c r="AG111" s="11">
        <v>20</v>
      </c>
      <c r="AH111"/>
      <c r="AI111"/>
      <c r="AJ111"/>
      <c r="AK111"/>
      <c r="AL111"/>
      <c r="AM111"/>
      <c r="AN111"/>
      <c r="AO111"/>
      <c r="AP111"/>
      <c r="AQ111"/>
      <c r="AR111"/>
      <c r="AS111"/>
      <c r="AT111"/>
      <c r="AU111"/>
      <c r="AV111"/>
      <c r="AW111"/>
    </row>
    <row r="112" spans="1:49" ht="12.75">
      <c r="A112" s="4"/>
      <c r="B112" s="8"/>
      <c r="C112" s="5"/>
      <c r="D112" s="5" t="s">
        <v>156</v>
      </c>
      <c r="E112" s="5" t="s">
        <v>157</v>
      </c>
      <c r="F112" s="9">
        <v>6767938</v>
      </c>
      <c r="G112" s="10">
        <v>64.4</v>
      </c>
      <c r="H112" s="9"/>
      <c r="I112" s="10"/>
      <c r="J112" s="9"/>
      <c r="K112" s="10"/>
      <c r="L112" s="9"/>
      <c r="M112" s="10"/>
      <c r="N112" s="9"/>
      <c r="O112" s="10"/>
      <c r="P112" s="9"/>
      <c r="Q112" s="10"/>
      <c r="R112" s="9"/>
      <c r="S112" s="10"/>
      <c r="T112" s="9"/>
      <c r="U112" s="10"/>
      <c r="V112" s="9"/>
      <c r="W112" s="10"/>
      <c r="X112" s="9"/>
      <c r="Y112" s="10"/>
      <c r="Z112" s="9"/>
      <c r="AA112" s="10"/>
      <c r="AB112" s="32">
        <f t="shared" si="2"/>
        <v>0</v>
      </c>
      <c r="AC112" s="34">
        <f t="shared" si="3"/>
        <v>0</v>
      </c>
      <c r="AD112" s="9"/>
      <c r="AE112" s="10"/>
      <c r="AF112" s="9">
        <v>6767938</v>
      </c>
      <c r="AG112" s="11">
        <v>64.4</v>
      </c>
      <c r="AH112"/>
      <c r="AI112"/>
      <c r="AJ112"/>
      <c r="AK112"/>
      <c r="AL112"/>
      <c r="AM112"/>
      <c r="AN112"/>
      <c r="AO112"/>
      <c r="AP112"/>
      <c r="AQ112"/>
      <c r="AR112"/>
      <c r="AS112"/>
      <c r="AT112"/>
      <c r="AU112"/>
      <c r="AV112"/>
      <c r="AW112"/>
    </row>
    <row r="113" spans="1:49" ht="12.75">
      <c r="A113" s="4"/>
      <c r="B113" s="8"/>
      <c r="C113" s="3" t="s">
        <v>158</v>
      </c>
      <c r="D113" s="3"/>
      <c r="E113" s="3"/>
      <c r="F113" s="6">
        <v>56439180</v>
      </c>
      <c r="G113" s="7">
        <v>458.79999999999995</v>
      </c>
      <c r="H113" s="6"/>
      <c r="I113" s="7"/>
      <c r="J113" s="6">
        <v>94261</v>
      </c>
      <c r="K113" s="7">
        <v>1</v>
      </c>
      <c r="L113" s="6"/>
      <c r="M113" s="7"/>
      <c r="N113" s="6"/>
      <c r="O113" s="7"/>
      <c r="P113" s="6"/>
      <c r="Q113" s="7"/>
      <c r="R113" s="6"/>
      <c r="S113" s="7"/>
      <c r="T113" s="6"/>
      <c r="U113" s="7"/>
      <c r="V113" s="6"/>
      <c r="W113" s="7"/>
      <c r="X113" s="6"/>
      <c r="Y113" s="7"/>
      <c r="Z113" s="6">
        <v>165653</v>
      </c>
      <c r="AA113" s="7">
        <v>1</v>
      </c>
      <c r="AB113" s="31">
        <f t="shared" si="2"/>
        <v>165653</v>
      </c>
      <c r="AC113" s="29">
        <f t="shared" si="3"/>
        <v>1</v>
      </c>
      <c r="AD113" s="6">
        <v>-1208248</v>
      </c>
      <c r="AE113" s="7">
        <v>0</v>
      </c>
      <c r="AF113" s="6">
        <v>55490846</v>
      </c>
      <c r="AG113" s="26">
        <v>460.79999999999995</v>
      </c>
      <c r="AH113"/>
      <c r="AI113"/>
      <c r="AJ113"/>
      <c r="AK113"/>
      <c r="AL113"/>
      <c r="AM113"/>
      <c r="AN113"/>
      <c r="AO113"/>
      <c r="AP113"/>
      <c r="AQ113"/>
      <c r="AR113"/>
      <c r="AS113"/>
      <c r="AT113"/>
      <c r="AU113"/>
      <c r="AV113"/>
      <c r="AW113"/>
    </row>
    <row r="114" spans="1:49" ht="12.75">
      <c r="A114" s="4"/>
      <c r="B114" s="8">
        <v>30</v>
      </c>
      <c r="C114" s="3" t="s">
        <v>159</v>
      </c>
      <c r="D114" s="3"/>
      <c r="E114" s="3"/>
      <c r="F114" s="6"/>
      <c r="G114" s="7"/>
      <c r="H114" s="6"/>
      <c r="I114" s="7"/>
      <c r="J114" s="6"/>
      <c r="K114" s="7"/>
      <c r="L114" s="6"/>
      <c r="M114" s="7"/>
      <c r="N114" s="6"/>
      <c r="O114" s="7"/>
      <c r="P114" s="6"/>
      <c r="Q114" s="7"/>
      <c r="R114" s="6"/>
      <c r="S114" s="7"/>
      <c r="T114" s="6"/>
      <c r="U114" s="7"/>
      <c r="V114" s="6"/>
      <c r="W114" s="7"/>
      <c r="X114" s="6"/>
      <c r="Y114" s="7"/>
      <c r="Z114" s="6"/>
      <c r="AA114" s="7"/>
      <c r="AB114" s="31">
        <f t="shared" si="2"/>
        <v>0</v>
      </c>
      <c r="AC114" s="29">
        <f t="shared" si="3"/>
        <v>0</v>
      </c>
      <c r="AD114" s="6"/>
      <c r="AE114" s="7"/>
      <c r="AF114" s="6"/>
      <c r="AG114" s="26"/>
      <c r="AH114"/>
      <c r="AI114"/>
      <c r="AJ114"/>
      <c r="AK114"/>
      <c r="AL114"/>
      <c r="AM114"/>
      <c r="AN114"/>
      <c r="AO114"/>
      <c r="AP114"/>
      <c r="AQ114"/>
      <c r="AR114"/>
      <c r="AS114"/>
      <c r="AT114"/>
      <c r="AU114"/>
      <c r="AV114"/>
      <c r="AW114"/>
    </row>
    <row r="115" spans="1:49" ht="12.75">
      <c r="A115" s="4"/>
      <c r="B115" s="8"/>
      <c r="C115" s="5"/>
      <c r="D115" s="5" t="s">
        <v>160</v>
      </c>
      <c r="E115" s="5" t="s">
        <v>159</v>
      </c>
      <c r="F115" s="9">
        <v>119897</v>
      </c>
      <c r="G115" s="10"/>
      <c r="H115" s="9"/>
      <c r="I115" s="10"/>
      <c r="J115" s="9"/>
      <c r="K115" s="10"/>
      <c r="L115" s="9"/>
      <c r="M115" s="10"/>
      <c r="N115" s="9"/>
      <c r="O115" s="10"/>
      <c r="P115" s="9"/>
      <c r="Q115" s="10"/>
      <c r="R115" s="9"/>
      <c r="S115" s="10"/>
      <c r="T115" s="9"/>
      <c r="U115" s="10"/>
      <c r="V115" s="9"/>
      <c r="W115" s="10"/>
      <c r="X115" s="9"/>
      <c r="Y115" s="10"/>
      <c r="Z115" s="9"/>
      <c r="AA115" s="10"/>
      <c r="AB115" s="32">
        <f t="shared" si="2"/>
        <v>0</v>
      </c>
      <c r="AC115" s="34">
        <f t="shared" si="3"/>
        <v>0</v>
      </c>
      <c r="AD115" s="9"/>
      <c r="AE115" s="10"/>
      <c r="AF115" s="9">
        <v>119897</v>
      </c>
      <c r="AG115" s="11"/>
      <c r="AH115"/>
      <c r="AI115"/>
      <c r="AJ115"/>
      <c r="AK115"/>
      <c r="AL115"/>
      <c r="AM115"/>
      <c r="AN115"/>
      <c r="AO115"/>
      <c r="AP115"/>
      <c r="AQ115"/>
      <c r="AR115"/>
      <c r="AS115"/>
      <c r="AT115"/>
      <c r="AU115"/>
      <c r="AV115"/>
      <c r="AW115"/>
    </row>
    <row r="116" spans="1:49" ht="12.75">
      <c r="A116" s="4"/>
      <c r="B116" s="8"/>
      <c r="C116" s="3" t="s">
        <v>161</v>
      </c>
      <c r="D116" s="3"/>
      <c r="E116" s="3"/>
      <c r="F116" s="6">
        <v>119897</v>
      </c>
      <c r="G116" s="7"/>
      <c r="H116" s="6"/>
      <c r="I116" s="7"/>
      <c r="J116" s="6"/>
      <c r="K116" s="7"/>
      <c r="L116" s="6"/>
      <c r="M116" s="7"/>
      <c r="N116" s="6"/>
      <c r="O116" s="7"/>
      <c r="P116" s="6"/>
      <c r="Q116" s="7"/>
      <c r="R116" s="6"/>
      <c r="S116" s="7"/>
      <c r="T116" s="6"/>
      <c r="U116" s="7"/>
      <c r="V116" s="6"/>
      <c r="W116" s="7"/>
      <c r="X116" s="6"/>
      <c r="Y116" s="7"/>
      <c r="Z116" s="6"/>
      <c r="AA116" s="7"/>
      <c r="AB116" s="31">
        <f t="shared" si="2"/>
        <v>0</v>
      </c>
      <c r="AC116" s="29">
        <f t="shared" si="3"/>
        <v>0</v>
      </c>
      <c r="AD116" s="6"/>
      <c r="AE116" s="7"/>
      <c r="AF116" s="6">
        <v>119897</v>
      </c>
      <c r="AG116" s="26"/>
      <c r="AH116"/>
      <c r="AI116"/>
      <c r="AJ116"/>
      <c r="AK116"/>
      <c r="AL116"/>
      <c r="AM116"/>
      <c r="AN116"/>
      <c r="AO116"/>
      <c r="AP116"/>
      <c r="AQ116"/>
      <c r="AR116"/>
      <c r="AS116"/>
      <c r="AT116"/>
      <c r="AU116"/>
      <c r="AV116"/>
      <c r="AW116"/>
    </row>
    <row r="117" spans="1:49" ht="12.75">
      <c r="A117" s="4"/>
      <c r="B117" s="8">
        <v>31</v>
      </c>
      <c r="C117" s="3" t="s">
        <v>162</v>
      </c>
      <c r="D117" s="3"/>
      <c r="E117" s="3"/>
      <c r="F117" s="6"/>
      <c r="G117" s="7"/>
      <c r="H117" s="6"/>
      <c r="I117" s="7"/>
      <c r="J117" s="6"/>
      <c r="K117" s="7"/>
      <c r="L117" s="6"/>
      <c r="M117" s="7"/>
      <c r="N117" s="6"/>
      <c r="O117" s="7"/>
      <c r="P117" s="6"/>
      <c r="Q117" s="7"/>
      <c r="R117" s="6"/>
      <c r="S117" s="7"/>
      <c r="T117" s="6"/>
      <c r="U117" s="7"/>
      <c r="V117" s="6"/>
      <c r="W117" s="7"/>
      <c r="X117" s="6"/>
      <c r="Y117" s="7"/>
      <c r="Z117" s="6"/>
      <c r="AA117" s="7"/>
      <c r="AB117" s="31">
        <f t="shared" si="2"/>
        <v>0</v>
      </c>
      <c r="AC117" s="29">
        <f t="shared" si="3"/>
        <v>0</v>
      </c>
      <c r="AD117" s="6"/>
      <c r="AE117" s="7"/>
      <c r="AF117" s="6"/>
      <c r="AG117" s="26"/>
      <c r="AH117"/>
      <c r="AI117"/>
      <c r="AJ117"/>
      <c r="AK117"/>
      <c r="AL117"/>
      <c r="AM117"/>
      <c r="AN117"/>
      <c r="AO117"/>
      <c r="AP117"/>
      <c r="AQ117"/>
      <c r="AR117"/>
      <c r="AS117"/>
      <c r="AT117"/>
      <c r="AU117"/>
      <c r="AV117"/>
      <c r="AW117"/>
    </row>
    <row r="118" spans="1:49" ht="12.75">
      <c r="A118" s="4"/>
      <c r="B118" s="8"/>
      <c r="C118" s="5"/>
      <c r="D118" s="5" t="s">
        <v>163</v>
      </c>
      <c r="E118" s="5" t="s">
        <v>164</v>
      </c>
      <c r="F118" s="9">
        <v>6950368</v>
      </c>
      <c r="G118" s="10">
        <v>33.5</v>
      </c>
      <c r="H118" s="9"/>
      <c r="I118" s="10"/>
      <c r="J118" s="9">
        <v>204863</v>
      </c>
      <c r="K118" s="10">
        <v>0</v>
      </c>
      <c r="L118" s="9"/>
      <c r="M118" s="10"/>
      <c r="N118" s="9"/>
      <c r="O118" s="10"/>
      <c r="P118" s="9"/>
      <c r="Q118" s="10"/>
      <c r="R118" s="9"/>
      <c r="S118" s="10"/>
      <c r="T118" s="9"/>
      <c r="U118" s="10"/>
      <c r="V118" s="9"/>
      <c r="W118" s="10"/>
      <c r="X118" s="9"/>
      <c r="Y118" s="10"/>
      <c r="Z118" s="9"/>
      <c r="AA118" s="10"/>
      <c r="AB118" s="32">
        <f t="shared" si="2"/>
        <v>0</v>
      </c>
      <c r="AC118" s="34">
        <f t="shared" si="3"/>
        <v>0</v>
      </c>
      <c r="AD118" s="9">
        <v>-67175</v>
      </c>
      <c r="AE118" s="10">
        <v>0</v>
      </c>
      <c r="AF118" s="9">
        <v>7088056</v>
      </c>
      <c r="AG118" s="11">
        <v>33.5</v>
      </c>
      <c r="AH118"/>
      <c r="AI118"/>
      <c r="AJ118"/>
      <c r="AK118"/>
      <c r="AL118"/>
      <c r="AM118"/>
      <c r="AN118"/>
      <c r="AO118"/>
      <c r="AP118"/>
      <c r="AQ118"/>
      <c r="AR118"/>
      <c r="AS118"/>
      <c r="AT118"/>
      <c r="AU118"/>
      <c r="AV118"/>
      <c r="AW118"/>
    </row>
    <row r="119" spans="1:49" ht="12.75">
      <c r="A119" s="4"/>
      <c r="B119" s="8"/>
      <c r="C119" s="5"/>
      <c r="D119" s="5" t="s">
        <v>165</v>
      </c>
      <c r="E119" s="5" t="s">
        <v>166</v>
      </c>
      <c r="F119" s="9">
        <v>12948651</v>
      </c>
      <c r="G119" s="10">
        <v>112.5</v>
      </c>
      <c r="H119" s="9"/>
      <c r="I119" s="10"/>
      <c r="J119" s="9"/>
      <c r="K119" s="10"/>
      <c r="L119" s="9"/>
      <c r="M119" s="10"/>
      <c r="N119" s="9"/>
      <c r="O119" s="10"/>
      <c r="P119" s="9"/>
      <c r="Q119" s="10"/>
      <c r="R119" s="9"/>
      <c r="S119" s="10"/>
      <c r="T119" s="9"/>
      <c r="U119" s="10"/>
      <c r="V119" s="9"/>
      <c r="W119" s="10"/>
      <c r="X119" s="9"/>
      <c r="Y119" s="10"/>
      <c r="Z119" s="9">
        <v>295000</v>
      </c>
      <c r="AA119" s="10">
        <v>0</v>
      </c>
      <c r="AB119" s="32">
        <f t="shared" si="2"/>
        <v>295000</v>
      </c>
      <c r="AC119" s="34">
        <f t="shared" si="3"/>
        <v>0</v>
      </c>
      <c r="AD119" s="9">
        <v>-702866</v>
      </c>
      <c r="AE119" s="10">
        <v>0</v>
      </c>
      <c r="AF119" s="9">
        <v>12540785</v>
      </c>
      <c r="AG119" s="11">
        <v>112.5</v>
      </c>
      <c r="AH119"/>
      <c r="AI119"/>
      <c r="AJ119"/>
      <c r="AK119"/>
      <c r="AL119"/>
      <c r="AM119"/>
      <c r="AN119"/>
      <c r="AO119"/>
      <c r="AP119"/>
      <c r="AQ119"/>
      <c r="AR119"/>
      <c r="AS119"/>
      <c r="AT119"/>
      <c r="AU119"/>
      <c r="AV119"/>
      <c r="AW119"/>
    </row>
    <row r="120" spans="1:49" ht="12.75">
      <c r="A120" s="4"/>
      <c r="B120" s="8"/>
      <c r="C120" s="5"/>
      <c r="D120" s="5" t="s">
        <v>167</v>
      </c>
      <c r="E120" s="5" t="s">
        <v>168</v>
      </c>
      <c r="F120" s="9">
        <v>1053775</v>
      </c>
      <c r="G120" s="10">
        <v>7.5</v>
      </c>
      <c r="H120" s="9"/>
      <c r="I120" s="10"/>
      <c r="J120" s="9"/>
      <c r="K120" s="10"/>
      <c r="L120" s="9"/>
      <c r="M120" s="10"/>
      <c r="N120" s="9"/>
      <c r="O120" s="10"/>
      <c r="P120" s="9"/>
      <c r="Q120" s="10"/>
      <c r="R120" s="9"/>
      <c r="S120" s="10"/>
      <c r="T120" s="9"/>
      <c r="U120" s="10"/>
      <c r="V120" s="9"/>
      <c r="W120" s="10"/>
      <c r="X120" s="9"/>
      <c r="Y120" s="10"/>
      <c r="Z120" s="9"/>
      <c r="AA120" s="10"/>
      <c r="AB120" s="32">
        <f t="shared" si="2"/>
        <v>0</v>
      </c>
      <c r="AC120" s="34">
        <f t="shared" si="3"/>
        <v>0</v>
      </c>
      <c r="AD120" s="9"/>
      <c r="AE120" s="10"/>
      <c r="AF120" s="9">
        <v>1053775</v>
      </c>
      <c r="AG120" s="11">
        <v>7.5</v>
      </c>
      <c r="AH120"/>
      <c r="AI120"/>
      <c r="AJ120"/>
      <c r="AK120"/>
      <c r="AL120"/>
      <c r="AM120"/>
      <c r="AN120"/>
      <c r="AO120"/>
      <c r="AP120"/>
      <c r="AQ120"/>
      <c r="AR120"/>
      <c r="AS120"/>
      <c r="AT120"/>
      <c r="AU120"/>
      <c r="AV120"/>
      <c r="AW120"/>
    </row>
    <row r="121" spans="1:49" ht="12.75">
      <c r="A121" s="4"/>
      <c r="B121" s="8"/>
      <c r="C121" s="5"/>
      <c r="D121" s="5" t="s">
        <v>169</v>
      </c>
      <c r="E121" s="5" t="s">
        <v>170</v>
      </c>
      <c r="F121" s="9">
        <v>2342289</v>
      </c>
      <c r="G121" s="10">
        <v>4</v>
      </c>
      <c r="H121" s="9"/>
      <c r="I121" s="10"/>
      <c r="J121" s="9"/>
      <c r="K121" s="10"/>
      <c r="L121" s="9"/>
      <c r="M121" s="10"/>
      <c r="N121" s="9"/>
      <c r="O121" s="10"/>
      <c r="P121" s="9"/>
      <c r="Q121" s="10"/>
      <c r="R121" s="9"/>
      <c r="S121" s="10"/>
      <c r="T121" s="9"/>
      <c r="U121" s="10"/>
      <c r="V121" s="9"/>
      <c r="W121" s="10"/>
      <c r="X121" s="9"/>
      <c r="Y121" s="10"/>
      <c r="Z121" s="9"/>
      <c r="AA121" s="10"/>
      <c r="AB121" s="32">
        <f t="shared" si="2"/>
        <v>0</v>
      </c>
      <c r="AC121" s="34">
        <f t="shared" si="3"/>
        <v>0</v>
      </c>
      <c r="AD121" s="9"/>
      <c r="AE121" s="10"/>
      <c r="AF121" s="9">
        <v>2342289</v>
      </c>
      <c r="AG121" s="11">
        <v>4</v>
      </c>
      <c r="AH121"/>
      <c r="AI121"/>
      <c r="AJ121"/>
      <c r="AK121"/>
      <c r="AL121"/>
      <c r="AM121"/>
      <c r="AN121"/>
      <c r="AO121"/>
      <c r="AP121"/>
      <c r="AQ121"/>
      <c r="AR121"/>
      <c r="AS121"/>
      <c r="AT121"/>
      <c r="AU121"/>
      <c r="AV121"/>
      <c r="AW121"/>
    </row>
    <row r="122" spans="1:49" ht="12.75">
      <c r="A122" s="4"/>
      <c r="B122" s="8"/>
      <c r="C122" s="5"/>
      <c r="D122" s="5" t="s">
        <v>171</v>
      </c>
      <c r="E122" s="5" t="s">
        <v>172</v>
      </c>
      <c r="F122" s="9">
        <v>1793563</v>
      </c>
      <c r="G122" s="10">
        <v>18.35</v>
      </c>
      <c r="H122" s="9"/>
      <c r="I122" s="10"/>
      <c r="J122" s="9"/>
      <c r="K122" s="10"/>
      <c r="L122" s="9"/>
      <c r="M122" s="10"/>
      <c r="N122" s="9"/>
      <c r="O122" s="10"/>
      <c r="P122" s="9"/>
      <c r="Q122" s="10"/>
      <c r="R122" s="9"/>
      <c r="S122" s="10"/>
      <c r="T122" s="9"/>
      <c r="U122" s="10"/>
      <c r="V122" s="9"/>
      <c r="W122" s="10"/>
      <c r="X122" s="9"/>
      <c r="Y122" s="10"/>
      <c r="Z122" s="9"/>
      <c r="AA122" s="10"/>
      <c r="AB122" s="32">
        <f t="shared" si="2"/>
        <v>0</v>
      </c>
      <c r="AC122" s="34">
        <f t="shared" si="3"/>
        <v>0</v>
      </c>
      <c r="AD122" s="9"/>
      <c r="AE122" s="10"/>
      <c r="AF122" s="9">
        <v>1793563</v>
      </c>
      <c r="AG122" s="11">
        <v>18.35</v>
      </c>
      <c r="AH122"/>
      <c r="AI122"/>
      <c r="AJ122"/>
      <c r="AK122"/>
      <c r="AL122"/>
      <c r="AM122"/>
      <c r="AN122"/>
      <c r="AO122"/>
      <c r="AP122"/>
      <c r="AQ122"/>
      <c r="AR122"/>
      <c r="AS122"/>
      <c r="AT122"/>
      <c r="AU122"/>
      <c r="AV122"/>
      <c r="AW122"/>
    </row>
    <row r="123" spans="1:49" ht="12.75">
      <c r="A123" s="4"/>
      <c r="B123" s="8"/>
      <c r="C123" s="5"/>
      <c r="D123" s="5" t="s">
        <v>173</v>
      </c>
      <c r="E123" s="5" t="s">
        <v>174</v>
      </c>
      <c r="F123" s="9">
        <v>3818361</v>
      </c>
      <c r="G123" s="10">
        <v>42.25</v>
      </c>
      <c r="H123" s="9"/>
      <c r="I123" s="10"/>
      <c r="J123" s="9"/>
      <c r="K123" s="10"/>
      <c r="L123" s="9"/>
      <c r="M123" s="10"/>
      <c r="N123" s="9"/>
      <c r="O123" s="10"/>
      <c r="P123" s="9"/>
      <c r="Q123" s="10"/>
      <c r="R123" s="9"/>
      <c r="S123" s="10"/>
      <c r="T123" s="9"/>
      <c r="U123" s="10"/>
      <c r="V123" s="9"/>
      <c r="W123" s="10"/>
      <c r="X123" s="9"/>
      <c r="Y123" s="10"/>
      <c r="Z123" s="9"/>
      <c r="AA123" s="10"/>
      <c r="AB123" s="32">
        <f t="shared" si="2"/>
        <v>0</v>
      </c>
      <c r="AC123" s="34">
        <f t="shared" si="3"/>
        <v>0</v>
      </c>
      <c r="AD123" s="9"/>
      <c r="AE123" s="10"/>
      <c r="AF123" s="9">
        <v>3818361</v>
      </c>
      <c r="AG123" s="11">
        <v>42.25</v>
      </c>
      <c r="AH123"/>
      <c r="AI123"/>
      <c r="AJ123"/>
      <c r="AK123"/>
      <c r="AL123"/>
      <c r="AM123"/>
      <c r="AN123"/>
      <c r="AO123"/>
      <c r="AP123"/>
      <c r="AQ123"/>
      <c r="AR123"/>
      <c r="AS123"/>
      <c r="AT123"/>
      <c r="AU123"/>
      <c r="AV123"/>
      <c r="AW123"/>
    </row>
    <row r="124" spans="1:49" ht="12.75">
      <c r="A124" s="4"/>
      <c r="B124" s="8"/>
      <c r="C124" s="5"/>
      <c r="D124" s="5" t="s">
        <v>175</v>
      </c>
      <c r="E124" s="5" t="s">
        <v>176</v>
      </c>
      <c r="F124" s="9">
        <v>1615627</v>
      </c>
      <c r="G124" s="10">
        <v>17.6</v>
      </c>
      <c r="H124" s="9"/>
      <c r="I124" s="10"/>
      <c r="J124" s="9"/>
      <c r="K124" s="10"/>
      <c r="L124" s="9"/>
      <c r="M124" s="10"/>
      <c r="N124" s="9"/>
      <c r="O124" s="10"/>
      <c r="P124" s="9"/>
      <c r="Q124" s="10"/>
      <c r="R124" s="9"/>
      <c r="S124" s="10"/>
      <c r="T124" s="9"/>
      <c r="U124" s="10"/>
      <c r="V124" s="9"/>
      <c r="W124" s="10"/>
      <c r="X124" s="9"/>
      <c r="Y124" s="10"/>
      <c r="Z124" s="9"/>
      <c r="AA124" s="10"/>
      <c r="AB124" s="32">
        <f t="shared" si="2"/>
        <v>0</v>
      </c>
      <c r="AC124" s="34">
        <f t="shared" si="3"/>
        <v>0</v>
      </c>
      <c r="AD124" s="9"/>
      <c r="AE124" s="10"/>
      <c r="AF124" s="9">
        <v>1615627</v>
      </c>
      <c r="AG124" s="11">
        <v>17.6</v>
      </c>
      <c r="AH124"/>
      <c r="AI124"/>
      <c r="AJ124"/>
      <c r="AK124"/>
      <c r="AL124"/>
      <c r="AM124"/>
      <c r="AN124"/>
      <c r="AO124"/>
      <c r="AP124"/>
      <c r="AQ124"/>
      <c r="AR124"/>
      <c r="AS124"/>
      <c r="AT124"/>
      <c r="AU124"/>
      <c r="AV124"/>
      <c r="AW124"/>
    </row>
    <row r="125" spans="1:49" ht="12.75">
      <c r="A125" s="4"/>
      <c r="B125" s="8"/>
      <c r="C125" s="5"/>
      <c r="D125" s="5" t="s">
        <v>177</v>
      </c>
      <c r="E125" s="5" t="s">
        <v>178</v>
      </c>
      <c r="F125" s="9">
        <v>411943</v>
      </c>
      <c r="G125" s="10">
        <v>3</v>
      </c>
      <c r="H125" s="9"/>
      <c r="I125" s="10"/>
      <c r="J125" s="9"/>
      <c r="K125" s="10"/>
      <c r="L125" s="9"/>
      <c r="M125" s="10"/>
      <c r="N125" s="9"/>
      <c r="O125" s="10"/>
      <c r="P125" s="9"/>
      <c r="Q125" s="10"/>
      <c r="R125" s="9"/>
      <c r="S125" s="10"/>
      <c r="T125" s="9"/>
      <c r="U125" s="10"/>
      <c r="V125" s="9"/>
      <c r="W125" s="10"/>
      <c r="X125" s="9"/>
      <c r="Y125" s="10"/>
      <c r="Z125" s="9"/>
      <c r="AA125" s="10"/>
      <c r="AB125" s="32">
        <f t="shared" si="2"/>
        <v>0</v>
      </c>
      <c r="AC125" s="34">
        <f t="shared" si="3"/>
        <v>0</v>
      </c>
      <c r="AD125" s="9"/>
      <c r="AE125" s="10"/>
      <c r="AF125" s="9">
        <v>411943</v>
      </c>
      <c r="AG125" s="11">
        <v>3</v>
      </c>
      <c r="AH125"/>
      <c r="AI125"/>
      <c r="AJ125"/>
      <c r="AK125"/>
      <c r="AL125"/>
      <c r="AM125"/>
      <c r="AN125"/>
      <c r="AO125"/>
      <c r="AP125"/>
      <c r="AQ125"/>
      <c r="AR125"/>
      <c r="AS125"/>
      <c r="AT125"/>
      <c r="AU125"/>
      <c r="AV125"/>
      <c r="AW125"/>
    </row>
    <row r="126" spans="1:49" ht="12.75">
      <c r="A126" s="4"/>
      <c r="B126" s="8"/>
      <c r="C126" s="5"/>
      <c r="D126" s="5" t="s">
        <v>179</v>
      </c>
      <c r="E126" s="5" t="s">
        <v>180</v>
      </c>
      <c r="F126" s="9">
        <v>6358397</v>
      </c>
      <c r="G126" s="10">
        <v>64.8</v>
      </c>
      <c r="H126" s="9"/>
      <c r="I126" s="10"/>
      <c r="J126" s="9"/>
      <c r="K126" s="10"/>
      <c r="L126" s="9"/>
      <c r="M126" s="10"/>
      <c r="N126" s="9"/>
      <c r="O126" s="10"/>
      <c r="P126" s="9"/>
      <c r="Q126" s="10"/>
      <c r="R126" s="9"/>
      <c r="S126" s="10"/>
      <c r="T126" s="9"/>
      <c r="U126" s="10"/>
      <c r="V126" s="9"/>
      <c r="W126" s="10"/>
      <c r="X126" s="9"/>
      <c r="Y126" s="10"/>
      <c r="Z126" s="9"/>
      <c r="AA126" s="10"/>
      <c r="AB126" s="32">
        <f t="shared" si="2"/>
        <v>0</v>
      </c>
      <c r="AC126" s="34">
        <f t="shared" si="3"/>
        <v>0</v>
      </c>
      <c r="AD126" s="9"/>
      <c r="AE126" s="10"/>
      <c r="AF126" s="9">
        <v>6358397</v>
      </c>
      <c r="AG126" s="11">
        <v>64.8</v>
      </c>
      <c r="AH126"/>
      <c r="AI126"/>
      <c r="AJ126"/>
      <c r="AK126"/>
      <c r="AL126"/>
      <c r="AM126"/>
      <c r="AN126"/>
      <c r="AO126"/>
      <c r="AP126"/>
      <c r="AQ126"/>
      <c r="AR126"/>
      <c r="AS126"/>
      <c r="AT126"/>
      <c r="AU126"/>
      <c r="AV126"/>
      <c r="AW126"/>
    </row>
    <row r="127" spans="1:49" ht="12.75">
      <c r="A127" s="4"/>
      <c r="B127" s="8"/>
      <c r="C127" s="5"/>
      <c r="D127" s="5" t="s">
        <v>181</v>
      </c>
      <c r="E127" s="5" t="s">
        <v>182</v>
      </c>
      <c r="F127" s="9">
        <v>6760409</v>
      </c>
      <c r="G127" s="10">
        <v>68.35</v>
      </c>
      <c r="H127" s="9"/>
      <c r="I127" s="10"/>
      <c r="J127" s="9"/>
      <c r="K127" s="10"/>
      <c r="L127" s="9"/>
      <c r="M127" s="10"/>
      <c r="N127" s="9"/>
      <c r="O127" s="10"/>
      <c r="P127" s="9"/>
      <c r="Q127" s="10"/>
      <c r="R127" s="9"/>
      <c r="S127" s="10"/>
      <c r="T127" s="9"/>
      <c r="U127" s="10"/>
      <c r="V127" s="9"/>
      <c r="W127" s="10"/>
      <c r="X127" s="9"/>
      <c r="Y127" s="10"/>
      <c r="Z127" s="9"/>
      <c r="AA127" s="10"/>
      <c r="AB127" s="32">
        <f t="shared" si="2"/>
        <v>0</v>
      </c>
      <c r="AC127" s="34">
        <f t="shared" si="3"/>
        <v>0</v>
      </c>
      <c r="AD127" s="9"/>
      <c r="AE127" s="10"/>
      <c r="AF127" s="9">
        <v>6760409</v>
      </c>
      <c r="AG127" s="11">
        <v>68.35</v>
      </c>
      <c r="AH127"/>
      <c r="AI127"/>
      <c r="AJ127"/>
      <c r="AK127"/>
      <c r="AL127"/>
      <c r="AM127"/>
      <c r="AN127"/>
      <c r="AO127"/>
      <c r="AP127"/>
      <c r="AQ127"/>
      <c r="AR127"/>
      <c r="AS127"/>
      <c r="AT127"/>
      <c r="AU127"/>
      <c r="AV127"/>
      <c r="AW127"/>
    </row>
    <row r="128" spans="1:49" ht="12.75">
      <c r="A128" s="4"/>
      <c r="B128" s="8"/>
      <c r="C128" s="3" t="s">
        <v>183</v>
      </c>
      <c r="D128" s="3"/>
      <c r="E128" s="3"/>
      <c r="F128" s="6">
        <v>44053383</v>
      </c>
      <c r="G128" s="7">
        <v>371.85</v>
      </c>
      <c r="H128" s="6"/>
      <c r="I128" s="7"/>
      <c r="J128" s="6">
        <v>204863</v>
      </c>
      <c r="K128" s="7">
        <v>0</v>
      </c>
      <c r="L128" s="6"/>
      <c r="M128" s="7"/>
      <c r="N128" s="6"/>
      <c r="O128" s="7"/>
      <c r="P128" s="6"/>
      <c r="Q128" s="7"/>
      <c r="R128" s="6"/>
      <c r="S128" s="7"/>
      <c r="T128" s="6"/>
      <c r="U128" s="7"/>
      <c r="V128" s="6"/>
      <c r="W128" s="7"/>
      <c r="X128" s="6"/>
      <c r="Y128" s="7"/>
      <c r="Z128" s="6">
        <v>295000</v>
      </c>
      <c r="AA128" s="7">
        <v>0</v>
      </c>
      <c r="AB128" s="31">
        <f t="shared" si="2"/>
        <v>295000</v>
      </c>
      <c r="AC128" s="29">
        <f t="shared" si="3"/>
        <v>0</v>
      </c>
      <c r="AD128" s="6">
        <v>-770041</v>
      </c>
      <c r="AE128" s="7">
        <v>0</v>
      </c>
      <c r="AF128" s="6">
        <v>43783205</v>
      </c>
      <c r="AG128" s="26">
        <v>371.85</v>
      </c>
      <c r="AH128"/>
      <c r="AI128"/>
      <c r="AJ128"/>
      <c r="AK128"/>
      <c r="AL128"/>
      <c r="AM128"/>
      <c r="AN128"/>
      <c r="AO128"/>
      <c r="AP128"/>
      <c r="AQ128"/>
      <c r="AR128"/>
      <c r="AS128"/>
      <c r="AT128"/>
      <c r="AU128"/>
      <c r="AV128"/>
      <c r="AW128"/>
    </row>
    <row r="129" spans="1:49" ht="12.75">
      <c r="A129" s="4"/>
      <c r="B129" s="8">
        <v>32</v>
      </c>
      <c r="C129" s="3" t="s">
        <v>184</v>
      </c>
      <c r="D129" s="3"/>
      <c r="E129" s="3"/>
      <c r="F129" s="6"/>
      <c r="G129" s="7"/>
      <c r="H129" s="6"/>
      <c r="I129" s="7"/>
      <c r="J129" s="6"/>
      <c r="K129" s="7"/>
      <c r="L129" s="6"/>
      <c r="M129" s="7"/>
      <c r="N129" s="6"/>
      <c r="O129" s="7"/>
      <c r="P129" s="6"/>
      <c r="Q129" s="7"/>
      <c r="R129" s="6"/>
      <c r="S129" s="7"/>
      <c r="T129" s="6"/>
      <c r="U129" s="7"/>
      <c r="V129" s="6"/>
      <c r="W129" s="7"/>
      <c r="X129" s="6"/>
      <c r="Y129" s="7"/>
      <c r="Z129" s="6"/>
      <c r="AA129" s="7"/>
      <c r="AB129" s="31">
        <f t="shared" si="2"/>
        <v>0</v>
      </c>
      <c r="AC129" s="29">
        <f t="shared" si="3"/>
        <v>0</v>
      </c>
      <c r="AD129" s="6"/>
      <c r="AE129" s="7"/>
      <c r="AF129" s="6"/>
      <c r="AG129" s="26"/>
      <c r="AH129"/>
      <c r="AI129"/>
      <c r="AJ129"/>
      <c r="AK129"/>
      <c r="AL129"/>
      <c r="AM129"/>
      <c r="AN129"/>
      <c r="AO129"/>
      <c r="AP129"/>
      <c r="AQ129"/>
      <c r="AR129"/>
      <c r="AS129"/>
      <c r="AT129"/>
      <c r="AU129"/>
      <c r="AV129"/>
      <c r="AW129"/>
    </row>
    <row r="130" spans="1:49" ht="12.75">
      <c r="A130" s="4"/>
      <c r="B130" s="8"/>
      <c r="C130" s="5"/>
      <c r="D130" s="5" t="s">
        <v>185</v>
      </c>
      <c r="E130" s="5" t="s">
        <v>186</v>
      </c>
      <c r="F130" s="9">
        <v>1300084</v>
      </c>
      <c r="G130" s="10">
        <v>12</v>
      </c>
      <c r="H130" s="9"/>
      <c r="I130" s="10"/>
      <c r="J130" s="9"/>
      <c r="K130" s="10"/>
      <c r="L130" s="9"/>
      <c r="M130" s="10"/>
      <c r="N130" s="9"/>
      <c r="O130" s="10"/>
      <c r="P130" s="9"/>
      <c r="Q130" s="10"/>
      <c r="R130" s="9"/>
      <c r="S130" s="10"/>
      <c r="T130" s="9"/>
      <c r="U130" s="10"/>
      <c r="V130" s="9"/>
      <c r="W130" s="10"/>
      <c r="X130" s="9"/>
      <c r="Y130" s="10"/>
      <c r="Z130" s="9"/>
      <c r="AA130" s="10"/>
      <c r="AB130" s="32">
        <f t="shared" si="2"/>
        <v>0</v>
      </c>
      <c r="AC130" s="34">
        <f t="shared" si="3"/>
        <v>0</v>
      </c>
      <c r="AD130" s="9"/>
      <c r="AE130" s="10"/>
      <c r="AF130" s="9">
        <v>1300084</v>
      </c>
      <c r="AG130" s="11">
        <v>12</v>
      </c>
      <c r="AH130"/>
      <c r="AI130"/>
      <c r="AJ130"/>
      <c r="AK130"/>
      <c r="AL130"/>
      <c r="AM130"/>
      <c r="AN130"/>
      <c r="AO130"/>
      <c r="AP130"/>
      <c r="AQ130"/>
      <c r="AR130"/>
      <c r="AS130"/>
      <c r="AT130"/>
      <c r="AU130"/>
      <c r="AV130"/>
      <c r="AW130"/>
    </row>
    <row r="131" spans="1:49" ht="12.75">
      <c r="A131" s="4"/>
      <c r="B131" s="8"/>
      <c r="C131" s="5"/>
      <c r="D131" s="5" t="s">
        <v>187</v>
      </c>
      <c r="E131" s="5" t="s">
        <v>188</v>
      </c>
      <c r="F131" s="9">
        <v>10142593</v>
      </c>
      <c r="G131" s="10">
        <v>56</v>
      </c>
      <c r="H131" s="9"/>
      <c r="I131" s="10"/>
      <c r="J131" s="9">
        <v>353718</v>
      </c>
      <c r="K131" s="10">
        <v>0</v>
      </c>
      <c r="L131" s="9"/>
      <c r="M131" s="10"/>
      <c r="N131" s="9"/>
      <c r="O131" s="10"/>
      <c r="P131" s="9"/>
      <c r="Q131" s="10"/>
      <c r="R131" s="9"/>
      <c r="S131" s="10"/>
      <c r="T131" s="9"/>
      <c r="U131" s="10"/>
      <c r="V131" s="9"/>
      <c r="W131" s="10"/>
      <c r="X131" s="9"/>
      <c r="Y131" s="10"/>
      <c r="Z131" s="9"/>
      <c r="AA131" s="10"/>
      <c r="AB131" s="32">
        <f t="shared" si="2"/>
        <v>0</v>
      </c>
      <c r="AC131" s="34">
        <f t="shared" si="3"/>
        <v>0</v>
      </c>
      <c r="AD131" s="9">
        <v>-611856</v>
      </c>
      <c r="AE131" s="10">
        <v>0</v>
      </c>
      <c r="AF131" s="9">
        <v>9884455</v>
      </c>
      <c r="AG131" s="11">
        <v>56</v>
      </c>
      <c r="AH131"/>
      <c r="AI131"/>
      <c r="AJ131"/>
      <c r="AK131"/>
      <c r="AL131"/>
      <c r="AM131"/>
      <c r="AN131"/>
      <c r="AO131"/>
      <c r="AP131"/>
      <c r="AQ131"/>
      <c r="AR131"/>
      <c r="AS131"/>
      <c r="AT131"/>
      <c r="AU131"/>
      <c r="AV131"/>
      <c r="AW131"/>
    </row>
    <row r="132" spans="1:49" ht="12.75">
      <c r="A132" s="4"/>
      <c r="B132" s="8"/>
      <c r="C132" s="5"/>
      <c r="D132" s="5" t="s">
        <v>189</v>
      </c>
      <c r="E132" s="5" t="s">
        <v>190</v>
      </c>
      <c r="F132" s="9">
        <v>11451156</v>
      </c>
      <c r="G132" s="10">
        <v>151.75</v>
      </c>
      <c r="H132" s="9"/>
      <c r="I132" s="10"/>
      <c r="J132" s="9"/>
      <c r="K132" s="10"/>
      <c r="L132" s="9"/>
      <c r="M132" s="10"/>
      <c r="N132" s="9"/>
      <c r="O132" s="10"/>
      <c r="P132" s="9"/>
      <c r="Q132" s="10"/>
      <c r="R132" s="9"/>
      <c r="S132" s="10"/>
      <c r="T132" s="9"/>
      <c r="U132" s="10"/>
      <c r="V132" s="9"/>
      <c r="W132" s="10"/>
      <c r="X132" s="9"/>
      <c r="Y132" s="10"/>
      <c r="Z132" s="9">
        <v>295000</v>
      </c>
      <c r="AA132" s="10">
        <v>0</v>
      </c>
      <c r="AB132" s="32">
        <f t="shared" si="2"/>
        <v>295000</v>
      </c>
      <c r="AC132" s="34">
        <f t="shared" si="3"/>
        <v>0</v>
      </c>
      <c r="AD132" s="9"/>
      <c r="AE132" s="10"/>
      <c r="AF132" s="9">
        <v>11746156</v>
      </c>
      <c r="AG132" s="11">
        <v>151.75</v>
      </c>
      <c r="AH132"/>
      <c r="AI132"/>
      <c r="AJ132"/>
      <c r="AK132"/>
      <c r="AL132"/>
      <c r="AM132"/>
      <c r="AN132"/>
      <c r="AO132"/>
      <c r="AP132"/>
      <c r="AQ132"/>
      <c r="AR132"/>
      <c r="AS132"/>
      <c r="AT132"/>
      <c r="AU132"/>
      <c r="AV132"/>
      <c r="AW132"/>
    </row>
    <row r="133" spans="1:49" ht="12.75">
      <c r="A133" s="4"/>
      <c r="B133" s="8"/>
      <c r="C133" s="5"/>
      <c r="D133" s="5" t="s">
        <v>191</v>
      </c>
      <c r="E133" s="5" t="s">
        <v>192</v>
      </c>
      <c r="F133" s="9">
        <v>4516205</v>
      </c>
      <c r="G133" s="10">
        <v>25.7</v>
      </c>
      <c r="H133" s="9"/>
      <c r="I133" s="10"/>
      <c r="J133" s="9"/>
      <c r="K133" s="10"/>
      <c r="L133" s="9"/>
      <c r="M133" s="10"/>
      <c r="N133" s="9"/>
      <c r="O133" s="10"/>
      <c r="P133" s="9"/>
      <c r="Q133" s="10"/>
      <c r="R133" s="9"/>
      <c r="S133" s="10"/>
      <c r="T133" s="9"/>
      <c r="U133" s="10"/>
      <c r="V133" s="9"/>
      <c r="W133" s="10"/>
      <c r="X133" s="9"/>
      <c r="Y133" s="10"/>
      <c r="Z133" s="9"/>
      <c r="AA133" s="10"/>
      <c r="AB133" s="32">
        <f t="shared" si="2"/>
        <v>0</v>
      </c>
      <c r="AC133" s="34">
        <f t="shared" si="3"/>
        <v>0</v>
      </c>
      <c r="AD133" s="9"/>
      <c r="AE133" s="10"/>
      <c r="AF133" s="9">
        <v>4516205</v>
      </c>
      <c r="AG133" s="11">
        <v>25.7</v>
      </c>
      <c r="AH133"/>
      <c r="AI133"/>
      <c r="AJ133"/>
      <c r="AK133"/>
      <c r="AL133"/>
      <c r="AM133"/>
      <c r="AN133"/>
      <c r="AO133"/>
      <c r="AP133"/>
      <c r="AQ133"/>
      <c r="AR133"/>
      <c r="AS133"/>
      <c r="AT133"/>
      <c r="AU133"/>
      <c r="AV133"/>
      <c r="AW133"/>
    </row>
    <row r="134" spans="1:49" ht="12.75">
      <c r="A134" s="4"/>
      <c r="B134" s="8"/>
      <c r="C134" s="3" t="s">
        <v>193</v>
      </c>
      <c r="D134" s="3"/>
      <c r="E134" s="3"/>
      <c r="F134" s="6">
        <v>27410038</v>
      </c>
      <c r="G134" s="7">
        <v>245.45</v>
      </c>
      <c r="H134" s="6"/>
      <c r="I134" s="7"/>
      <c r="J134" s="6">
        <v>353718</v>
      </c>
      <c r="K134" s="7">
        <v>0</v>
      </c>
      <c r="L134" s="6"/>
      <c r="M134" s="7"/>
      <c r="N134" s="6"/>
      <c r="O134" s="7"/>
      <c r="P134" s="6"/>
      <c r="Q134" s="7"/>
      <c r="R134" s="6"/>
      <c r="S134" s="7"/>
      <c r="T134" s="6"/>
      <c r="U134" s="7"/>
      <c r="V134" s="6"/>
      <c r="W134" s="7"/>
      <c r="X134" s="6"/>
      <c r="Y134" s="7"/>
      <c r="Z134" s="6">
        <v>295000</v>
      </c>
      <c r="AA134" s="7">
        <v>0</v>
      </c>
      <c r="AB134" s="31">
        <f aca="true" t="shared" si="4" ref="AB134:AB197">Z134+X134+V134+T134+R134+P134+N134+L134+H134+H134</f>
        <v>295000</v>
      </c>
      <c r="AC134" s="29">
        <f aca="true" t="shared" si="5" ref="AC134:AC197">AA134+Y134+W134+U134+S134+Q134+O134+M134+I134+I134</f>
        <v>0</v>
      </c>
      <c r="AD134" s="6">
        <v>-611856</v>
      </c>
      <c r="AE134" s="7">
        <v>0</v>
      </c>
      <c r="AF134" s="6">
        <v>27446900</v>
      </c>
      <c r="AG134" s="26">
        <v>245.45</v>
      </c>
      <c r="AH134"/>
      <c r="AI134"/>
      <c r="AJ134"/>
      <c r="AK134"/>
      <c r="AL134"/>
      <c r="AM134"/>
      <c r="AN134"/>
      <c r="AO134"/>
      <c r="AP134"/>
      <c r="AQ134"/>
      <c r="AR134"/>
      <c r="AS134"/>
      <c r="AT134"/>
      <c r="AU134"/>
      <c r="AV134"/>
      <c r="AW134"/>
    </row>
    <row r="135" spans="1:49" ht="12.75">
      <c r="A135" s="4"/>
      <c r="B135" s="8">
        <v>33</v>
      </c>
      <c r="C135" s="3" t="s">
        <v>194</v>
      </c>
      <c r="D135" s="3"/>
      <c r="E135" s="3"/>
      <c r="F135" s="6"/>
      <c r="G135" s="7"/>
      <c r="H135" s="6"/>
      <c r="I135" s="7"/>
      <c r="J135" s="6"/>
      <c r="K135" s="7"/>
      <c r="L135" s="6"/>
      <c r="M135" s="7"/>
      <c r="N135" s="6"/>
      <c r="O135" s="7"/>
      <c r="P135" s="6"/>
      <c r="Q135" s="7"/>
      <c r="R135" s="6"/>
      <c r="S135" s="7"/>
      <c r="T135" s="6"/>
      <c r="U135" s="7"/>
      <c r="V135" s="6"/>
      <c r="W135" s="7"/>
      <c r="X135" s="6"/>
      <c r="Y135" s="7"/>
      <c r="Z135" s="6"/>
      <c r="AA135" s="7"/>
      <c r="AB135" s="31">
        <f t="shared" si="4"/>
        <v>0</v>
      </c>
      <c r="AC135" s="29">
        <f t="shared" si="5"/>
        <v>0</v>
      </c>
      <c r="AD135" s="6"/>
      <c r="AE135" s="7"/>
      <c r="AF135" s="6"/>
      <c r="AG135" s="26"/>
      <c r="AH135"/>
      <c r="AI135"/>
      <c r="AJ135"/>
      <c r="AK135"/>
      <c r="AL135"/>
      <c r="AM135"/>
      <c r="AN135"/>
      <c r="AO135"/>
      <c r="AP135"/>
      <c r="AQ135"/>
      <c r="AR135"/>
      <c r="AS135"/>
      <c r="AT135"/>
      <c r="AU135"/>
      <c r="AV135"/>
      <c r="AW135"/>
    </row>
    <row r="136" spans="1:49" ht="12.75">
      <c r="A136" s="4"/>
      <c r="B136" s="8"/>
      <c r="C136" s="5"/>
      <c r="D136" s="5" t="s">
        <v>195</v>
      </c>
      <c r="E136" s="5" t="s">
        <v>196</v>
      </c>
      <c r="F136" s="9">
        <v>2397006</v>
      </c>
      <c r="G136" s="10">
        <v>12.5</v>
      </c>
      <c r="H136" s="9"/>
      <c r="I136" s="10"/>
      <c r="J136" s="9"/>
      <c r="K136" s="10"/>
      <c r="L136" s="9"/>
      <c r="M136" s="10"/>
      <c r="N136" s="9"/>
      <c r="O136" s="10"/>
      <c r="P136" s="9"/>
      <c r="Q136" s="10"/>
      <c r="R136" s="9"/>
      <c r="S136" s="10"/>
      <c r="T136" s="9"/>
      <c r="U136" s="10"/>
      <c r="V136" s="9"/>
      <c r="W136" s="10"/>
      <c r="X136" s="9"/>
      <c r="Y136" s="10"/>
      <c r="Z136" s="9"/>
      <c r="AA136" s="10"/>
      <c r="AB136" s="32">
        <f t="shared" si="4"/>
        <v>0</v>
      </c>
      <c r="AC136" s="34">
        <f t="shared" si="5"/>
        <v>0</v>
      </c>
      <c r="AD136" s="9"/>
      <c r="AE136" s="10"/>
      <c r="AF136" s="9">
        <v>2397006</v>
      </c>
      <c r="AG136" s="11">
        <v>12.5</v>
      </c>
      <c r="AH136"/>
      <c r="AI136"/>
      <c r="AJ136"/>
      <c r="AK136"/>
      <c r="AL136"/>
      <c r="AM136"/>
      <c r="AN136"/>
      <c r="AO136"/>
      <c r="AP136"/>
      <c r="AQ136"/>
      <c r="AR136"/>
      <c r="AS136"/>
      <c r="AT136"/>
      <c r="AU136"/>
      <c r="AV136"/>
      <c r="AW136"/>
    </row>
    <row r="137" spans="1:49" ht="12.75">
      <c r="A137" s="4"/>
      <c r="B137" s="8"/>
      <c r="C137" s="5"/>
      <c r="D137" s="5" t="s">
        <v>197</v>
      </c>
      <c r="E137" s="5" t="s">
        <v>198</v>
      </c>
      <c r="F137" s="9">
        <v>3700850</v>
      </c>
      <c r="G137" s="10">
        <v>7.7</v>
      </c>
      <c r="H137" s="9"/>
      <c r="I137" s="10"/>
      <c r="J137" s="9"/>
      <c r="K137" s="10"/>
      <c r="L137" s="9"/>
      <c r="M137" s="10"/>
      <c r="N137" s="9"/>
      <c r="O137" s="10"/>
      <c r="P137" s="9"/>
      <c r="Q137" s="10"/>
      <c r="R137" s="9"/>
      <c r="S137" s="10"/>
      <c r="T137" s="9"/>
      <c r="U137" s="10"/>
      <c r="V137" s="9"/>
      <c r="W137" s="10"/>
      <c r="X137" s="9"/>
      <c r="Y137" s="10"/>
      <c r="Z137" s="9"/>
      <c r="AA137" s="10"/>
      <c r="AB137" s="32">
        <f t="shared" si="4"/>
        <v>0</v>
      </c>
      <c r="AC137" s="34">
        <f t="shared" si="5"/>
        <v>0</v>
      </c>
      <c r="AD137" s="9"/>
      <c r="AE137" s="10"/>
      <c r="AF137" s="9">
        <v>3700850</v>
      </c>
      <c r="AG137" s="11">
        <v>7.7</v>
      </c>
      <c r="AH137"/>
      <c r="AI137"/>
      <c r="AJ137"/>
      <c r="AK137"/>
      <c r="AL137"/>
      <c r="AM137"/>
      <c r="AN137"/>
      <c r="AO137"/>
      <c r="AP137"/>
      <c r="AQ137"/>
      <c r="AR137"/>
      <c r="AS137"/>
      <c r="AT137"/>
      <c r="AU137"/>
      <c r="AV137"/>
      <c r="AW137"/>
    </row>
    <row r="138" spans="1:49" ht="12.75">
      <c r="A138" s="4"/>
      <c r="B138" s="8"/>
      <c r="C138" s="5"/>
      <c r="D138" s="5" t="s">
        <v>199</v>
      </c>
      <c r="E138" s="5" t="s">
        <v>200</v>
      </c>
      <c r="F138" s="9">
        <v>1079104</v>
      </c>
      <c r="G138" s="10">
        <v>13</v>
      </c>
      <c r="H138" s="9"/>
      <c r="I138" s="10"/>
      <c r="J138" s="9"/>
      <c r="K138" s="10"/>
      <c r="L138" s="9"/>
      <c r="M138" s="10"/>
      <c r="N138" s="9"/>
      <c r="O138" s="10"/>
      <c r="P138" s="9"/>
      <c r="Q138" s="10"/>
      <c r="R138" s="9"/>
      <c r="S138" s="10"/>
      <c r="T138" s="9"/>
      <c r="U138" s="10"/>
      <c r="V138" s="9"/>
      <c r="W138" s="10"/>
      <c r="X138" s="9"/>
      <c r="Y138" s="10"/>
      <c r="Z138" s="9"/>
      <c r="AA138" s="10"/>
      <c r="AB138" s="32">
        <f t="shared" si="4"/>
        <v>0</v>
      </c>
      <c r="AC138" s="34">
        <f t="shared" si="5"/>
        <v>0</v>
      </c>
      <c r="AD138" s="9"/>
      <c r="AE138" s="10"/>
      <c r="AF138" s="9">
        <v>1079104</v>
      </c>
      <c r="AG138" s="11">
        <v>13</v>
      </c>
      <c r="AH138"/>
      <c r="AI138"/>
      <c r="AJ138"/>
      <c r="AK138"/>
      <c r="AL138"/>
      <c r="AM138"/>
      <c r="AN138"/>
      <c r="AO138"/>
      <c r="AP138"/>
      <c r="AQ138"/>
      <c r="AR138"/>
      <c r="AS138"/>
      <c r="AT138"/>
      <c r="AU138"/>
      <c r="AV138"/>
      <c r="AW138"/>
    </row>
    <row r="139" spans="1:49" ht="12.75">
      <c r="A139" s="4"/>
      <c r="B139" s="8"/>
      <c r="C139" s="5"/>
      <c r="D139" s="5" t="s">
        <v>201</v>
      </c>
      <c r="E139" s="5" t="s">
        <v>202</v>
      </c>
      <c r="F139" s="9">
        <v>1858672</v>
      </c>
      <c r="G139" s="10">
        <v>17</v>
      </c>
      <c r="H139" s="9"/>
      <c r="I139" s="10"/>
      <c r="J139" s="9"/>
      <c r="K139" s="10"/>
      <c r="L139" s="9"/>
      <c r="M139" s="10"/>
      <c r="N139" s="9"/>
      <c r="O139" s="10"/>
      <c r="P139" s="9"/>
      <c r="Q139" s="10"/>
      <c r="R139" s="9"/>
      <c r="S139" s="10"/>
      <c r="T139" s="9"/>
      <c r="U139" s="10"/>
      <c r="V139" s="9"/>
      <c r="W139" s="10"/>
      <c r="X139" s="9"/>
      <c r="Y139" s="10"/>
      <c r="Z139" s="9"/>
      <c r="AA139" s="10"/>
      <c r="AB139" s="32">
        <f t="shared" si="4"/>
        <v>0</v>
      </c>
      <c r="AC139" s="34">
        <f t="shared" si="5"/>
        <v>0</v>
      </c>
      <c r="AD139" s="9">
        <v>-173881</v>
      </c>
      <c r="AE139" s="10">
        <v>0</v>
      </c>
      <c r="AF139" s="9">
        <v>1684791</v>
      </c>
      <c r="AG139" s="11">
        <v>17</v>
      </c>
      <c r="AH139"/>
      <c r="AI139"/>
      <c r="AJ139"/>
      <c r="AK139"/>
      <c r="AL139"/>
      <c r="AM139"/>
      <c r="AN139"/>
      <c r="AO139"/>
      <c r="AP139"/>
      <c r="AQ139"/>
      <c r="AR139"/>
      <c r="AS139"/>
      <c r="AT139"/>
      <c r="AU139"/>
      <c r="AV139"/>
      <c r="AW139"/>
    </row>
    <row r="140" spans="1:49" ht="12.75">
      <c r="A140" s="4"/>
      <c r="B140" s="8"/>
      <c r="C140" s="5"/>
      <c r="D140" s="5" t="s">
        <v>203</v>
      </c>
      <c r="E140" s="5" t="s">
        <v>204</v>
      </c>
      <c r="F140" s="9">
        <v>2021121</v>
      </c>
      <c r="G140" s="10">
        <v>11.8</v>
      </c>
      <c r="H140" s="9"/>
      <c r="I140" s="10"/>
      <c r="J140" s="9"/>
      <c r="K140" s="10"/>
      <c r="L140" s="9"/>
      <c r="M140" s="10"/>
      <c r="N140" s="9"/>
      <c r="O140" s="10"/>
      <c r="P140" s="9"/>
      <c r="Q140" s="10"/>
      <c r="R140" s="9"/>
      <c r="S140" s="10"/>
      <c r="T140" s="9"/>
      <c r="U140" s="10"/>
      <c r="V140" s="9"/>
      <c r="W140" s="10"/>
      <c r="X140" s="9"/>
      <c r="Y140" s="10"/>
      <c r="Z140" s="9"/>
      <c r="AA140" s="10"/>
      <c r="AB140" s="32">
        <f t="shared" si="4"/>
        <v>0</v>
      </c>
      <c r="AC140" s="34">
        <f t="shared" si="5"/>
        <v>0</v>
      </c>
      <c r="AD140" s="9"/>
      <c r="AE140" s="10"/>
      <c r="AF140" s="9">
        <v>2021121</v>
      </c>
      <c r="AG140" s="11">
        <v>11.8</v>
      </c>
      <c r="AH140"/>
      <c r="AI140"/>
      <c r="AJ140"/>
      <c r="AK140"/>
      <c r="AL140"/>
      <c r="AM140"/>
      <c r="AN140"/>
      <c r="AO140"/>
      <c r="AP140"/>
      <c r="AQ140"/>
      <c r="AR140"/>
      <c r="AS140"/>
      <c r="AT140"/>
      <c r="AU140"/>
      <c r="AV140"/>
      <c r="AW140"/>
    </row>
    <row r="141" spans="1:49" ht="12.75">
      <c r="A141" s="4"/>
      <c r="B141" s="8"/>
      <c r="C141" s="5"/>
      <c r="D141" s="5" t="s">
        <v>205</v>
      </c>
      <c r="E141" s="5" t="s">
        <v>206</v>
      </c>
      <c r="F141" s="9">
        <v>6599221</v>
      </c>
      <c r="G141" s="10"/>
      <c r="H141" s="9"/>
      <c r="I141" s="10"/>
      <c r="J141" s="9"/>
      <c r="K141" s="10"/>
      <c r="L141" s="9"/>
      <c r="M141" s="10"/>
      <c r="N141" s="9"/>
      <c r="O141" s="10"/>
      <c r="P141" s="9"/>
      <c r="Q141" s="10"/>
      <c r="R141" s="9"/>
      <c r="S141" s="10"/>
      <c r="T141" s="9"/>
      <c r="U141" s="10"/>
      <c r="V141" s="9"/>
      <c r="W141" s="10"/>
      <c r="X141" s="9"/>
      <c r="Y141" s="10"/>
      <c r="Z141" s="9"/>
      <c r="AA141" s="10"/>
      <c r="AB141" s="32">
        <f t="shared" si="4"/>
        <v>0</v>
      </c>
      <c r="AC141" s="34">
        <f t="shared" si="5"/>
        <v>0</v>
      </c>
      <c r="AD141" s="9"/>
      <c r="AE141" s="10"/>
      <c r="AF141" s="9">
        <v>6599221</v>
      </c>
      <c r="AG141" s="11"/>
      <c r="AH141"/>
      <c r="AI141"/>
      <c r="AJ141"/>
      <c r="AK141"/>
      <c r="AL141"/>
      <c r="AM141"/>
      <c r="AN141"/>
      <c r="AO141"/>
      <c r="AP141"/>
      <c r="AQ141"/>
      <c r="AR141"/>
      <c r="AS141"/>
      <c r="AT141"/>
      <c r="AU141"/>
      <c r="AV141"/>
      <c r="AW141"/>
    </row>
    <row r="142" spans="1:49" ht="12.75">
      <c r="A142" s="4"/>
      <c r="B142" s="8"/>
      <c r="C142" s="3" t="s">
        <v>207</v>
      </c>
      <c r="D142" s="3"/>
      <c r="E142" s="3"/>
      <c r="F142" s="6">
        <v>17655974</v>
      </c>
      <c r="G142" s="7">
        <v>62</v>
      </c>
      <c r="H142" s="6"/>
      <c r="I142" s="7"/>
      <c r="J142" s="6"/>
      <c r="K142" s="7"/>
      <c r="L142" s="6"/>
      <c r="M142" s="7"/>
      <c r="N142" s="6"/>
      <c r="O142" s="7"/>
      <c r="P142" s="6"/>
      <c r="Q142" s="7"/>
      <c r="R142" s="6"/>
      <c r="S142" s="7"/>
      <c r="T142" s="6"/>
      <c r="U142" s="7"/>
      <c r="V142" s="6"/>
      <c r="W142" s="7"/>
      <c r="X142" s="6"/>
      <c r="Y142" s="7"/>
      <c r="Z142" s="6"/>
      <c r="AA142" s="7"/>
      <c r="AB142" s="31">
        <f t="shared" si="4"/>
        <v>0</v>
      </c>
      <c r="AC142" s="29">
        <f t="shared" si="5"/>
        <v>0</v>
      </c>
      <c r="AD142" s="6">
        <v>-173881</v>
      </c>
      <c r="AE142" s="7">
        <v>0</v>
      </c>
      <c r="AF142" s="6">
        <v>17482093</v>
      </c>
      <c r="AG142" s="26">
        <v>62</v>
      </c>
      <c r="AH142"/>
      <c r="AI142"/>
      <c r="AJ142"/>
      <c r="AK142"/>
      <c r="AL142"/>
      <c r="AM142"/>
      <c r="AN142"/>
      <c r="AO142"/>
      <c r="AP142"/>
      <c r="AQ142"/>
      <c r="AR142"/>
      <c r="AS142"/>
      <c r="AT142"/>
      <c r="AU142"/>
      <c r="AV142"/>
      <c r="AW142"/>
    </row>
    <row r="143" spans="1:49" ht="12.75">
      <c r="A143" s="4"/>
      <c r="B143" s="8">
        <v>34</v>
      </c>
      <c r="C143" s="3" t="s">
        <v>208</v>
      </c>
      <c r="D143" s="3"/>
      <c r="E143" s="3"/>
      <c r="F143" s="6"/>
      <c r="G143" s="7"/>
      <c r="H143" s="6"/>
      <c r="I143" s="7"/>
      <c r="J143" s="6"/>
      <c r="K143" s="7"/>
      <c r="L143" s="6"/>
      <c r="M143" s="7"/>
      <c r="N143" s="6"/>
      <c r="O143" s="7"/>
      <c r="P143" s="6"/>
      <c r="Q143" s="7"/>
      <c r="R143" s="6"/>
      <c r="S143" s="7"/>
      <c r="T143" s="6"/>
      <c r="U143" s="7"/>
      <c r="V143" s="6"/>
      <c r="W143" s="7"/>
      <c r="X143" s="6"/>
      <c r="Y143" s="7"/>
      <c r="Z143" s="6"/>
      <c r="AA143" s="7"/>
      <c r="AB143" s="31">
        <f t="shared" si="4"/>
        <v>0</v>
      </c>
      <c r="AC143" s="29">
        <f t="shared" si="5"/>
        <v>0</v>
      </c>
      <c r="AD143" s="6"/>
      <c r="AE143" s="7"/>
      <c r="AF143" s="6"/>
      <c r="AG143" s="26"/>
      <c r="AH143"/>
      <c r="AI143"/>
      <c r="AJ143"/>
      <c r="AK143"/>
      <c r="AL143"/>
      <c r="AM143"/>
      <c r="AN143"/>
      <c r="AO143"/>
      <c r="AP143"/>
      <c r="AQ143"/>
      <c r="AR143"/>
      <c r="AS143"/>
      <c r="AT143"/>
      <c r="AU143"/>
      <c r="AV143"/>
      <c r="AW143"/>
    </row>
    <row r="144" spans="1:49" ht="12.75">
      <c r="A144" s="4"/>
      <c r="B144" s="8"/>
      <c r="C144" s="5"/>
      <c r="D144" s="5" t="s">
        <v>209</v>
      </c>
      <c r="E144" s="5" t="s">
        <v>210</v>
      </c>
      <c r="F144" s="9">
        <v>4603231</v>
      </c>
      <c r="G144" s="10">
        <v>19</v>
      </c>
      <c r="H144" s="9"/>
      <c r="I144" s="10"/>
      <c r="J144" s="9">
        <v>32200</v>
      </c>
      <c r="K144" s="10">
        <v>0</v>
      </c>
      <c r="L144" s="9"/>
      <c r="M144" s="10"/>
      <c r="N144" s="9"/>
      <c r="O144" s="10"/>
      <c r="P144" s="9"/>
      <c r="Q144" s="10"/>
      <c r="R144" s="9"/>
      <c r="S144" s="10"/>
      <c r="T144" s="9"/>
      <c r="U144" s="10"/>
      <c r="V144" s="9"/>
      <c r="W144" s="10"/>
      <c r="X144" s="9"/>
      <c r="Y144" s="10"/>
      <c r="Z144" s="9"/>
      <c r="AA144" s="10"/>
      <c r="AB144" s="32">
        <f t="shared" si="4"/>
        <v>0</v>
      </c>
      <c r="AC144" s="34">
        <f t="shared" si="5"/>
        <v>0</v>
      </c>
      <c r="AD144" s="9">
        <v>-23922</v>
      </c>
      <c r="AE144" s="10">
        <v>0</v>
      </c>
      <c r="AF144" s="9">
        <v>4611509</v>
      </c>
      <c r="AG144" s="11">
        <v>19</v>
      </c>
      <c r="AH144"/>
      <c r="AI144"/>
      <c r="AJ144"/>
      <c r="AK144"/>
      <c r="AL144"/>
      <c r="AM144"/>
      <c r="AN144"/>
      <c r="AO144"/>
      <c r="AP144"/>
      <c r="AQ144"/>
      <c r="AR144"/>
      <c r="AS144"/>
      <c r="AT144"/>
      <c r="AU144"/>
      <c r="AV144"/>
      <c r="AW144"/>
    </row>
    <row r="145" spans="1:49" ht="12.75">
      <c r="A145" s="4"/>
      <c r="B145" s="8"/>
      <c r="C145" s="5"/>
      <c r="D145" s="5" t="s">
        <v>211</v>
      </c>
      <c r="E145" s="5" t="s">
        <v>212</v>
      </c>
      <c r="F145" s="9">
        <v>4829323</v>
      </c>
      <c r="G145" s="10">
        <v>62.5</v>
      </c>
      <c r="H145" s="9"/>
      <c r="I145" s="10"/>
      <c r="J145" s="9"/>
      <c r="K145" s="10"/>
      <c r="L145" s="9"/>
      <c r="M145" s="10"/>
      <c r="N145" s="9"/>
      <c r="O145" s="10"/>
      <c r="P145" s="9"/>
      <c r="Q145" s="10"/>
      <c r="R145" s="9"/>
      <c r="S145" s="10"/>
      <c r="T145" s="9"/>
      <c r="U145" s="10"/>
      <c r="V145" s="9"/>
      <c r="W145" s="10"/>
      <c r="X145" s="9"/>
      <c r="Y145" s="10"/>
      <c r="Z145" s="9"/>
      <c r="AA145" s="10"/>
      <c r="AB145" s="32">
        <f t="shared" si="4"/>
        <v>0</v>
      </c>
      <c r="AC145" s="34">
        <f t="shared" si="5"/>
        <v>0</v>
      </c>
      <c r="AD145" s="9"/>
      <c r="AE145" s="10"/>
      <c r="AF145" s="9">
        <v>4829323</v>
      </c>
      <c r="AG145" s="11">
        <v>62.5</v>
      </c>
      <c r="AH145"/>
      <c r="AI145"/>
      <c r="AJ145"/>
      <c r="AK145"/>
      <c r="AL145"/>
      <c r="AM145"/>
      <c r="AN145"/>
      <c r="AO145"/>
      <c r="AP145"/>
      <c r="AQ145"/>
      <c r="AR145"/>
      <c r="AS145"/>
      <c r="AT145"/>
      <c r="AU145"/>
      <c r="AV145"/>
      <c r="AW145"/>
    </row>
    <row r="146" spans="1:49" ht="12.75">
      <c r="A146" s="4"/>
      <c r="B146" s="8"/>
      <c r="C146" s="5"/>
      <c r="D146" s="5" t="s">
        <v>213</v>
      </c>
      <c r="E146" s="5" t="s">
        <v>214</v>
      </c>
      <c r="F146" s="9">
        <v>4475323</v>
      </c>
      <c r="G146" s="10">
        <v>55.5</v>
      </c>
      <c r="H146" s="9"/>
      <c r="I146" s="10"/>
      <c r="J146" s="9"/>
      <c r="K146" s="10"/>
      <c r="L146" s="9"/>
      <c r="M146" s="10"/>
      <c r="N146" s="9"/>
      <c r="O146" s="10"/>
      <c r="P146" s="9"/>
      <c r="Q146" s="10"/>
      <c r="R146" s="9"/>
      <c r="S146" s="10"/>
      <c r="T146" s="9"/>
      <c r="U146" s="10"/>
      <c r="V146" s="9"/>
      <c r="W146" s="10"/>
      <c r="X146" s="9"/>
      <c r="Y146" s="10"/>
      <c r="Z146" s="9"/>
      <c r="AA146" s="10"/>
      <c r="AB146" s="32">
        <f t="shared" si="4"/>
        <v>0</v>
      </c>
      <c r="AC146" s="34">
        <f t="shared" si="5"/>
        <v>0</v>
      </c>
      <c r="AD146" s="9"/>
      <c r="AE146" s="10"/>
      <c r="AF146" s="9">
        <v>4475323</v>
      </c>
      <c r="AG146" s="11">
        <v>55.5</v>
      </c>
      <c r="AH146"/>
      <c r="AI146"/>
      <c r="AJ146"/>
      <c r="AK146"/>
      <c r="AL146"/>
      <c r="AM146"/>
      <c r="AN146"/>
      <c r="AO146"/>
      <c r="AP146"/>
      <c r="AQ146"/>
      <c r="AR146"/>
      <c r="AS146"/>
      <c r="AT146"/>
      <c r="AU146"/>
      <c r="AV146"/>
      <c r="AW146"/>
    </row>
    <row r="147" spans="1:49" ht="12.75">
      <c r="A147" s="4"/>
      <c r="B147" s="8"/>
      <c r="C147" s="5"/>
      <c r="D147" s="5" t="s">
        <v>215</v>
      </c>
      <c r="E147" s="5" t="s">
        <v>216</v>
      </c>
      <c r="F147" s="9">
        <v>4806653</v>
      </c>
      <c r="G147" s="10">
        <v>66</v>
      </c>
      <c r="H147" s="9"/>
      <c r="I147" s="10"/>
      <c r="J147" s="9"/>
      <c r="K147" s="10"/>
      <c r="L147" s="9"/>
      <c r="M147" s="10"/>
      <c r="N147" s="9"/>
      <c r="O147" s="10"/>
      <c r="P147" s="9"/>
      <c r="Q147" s="10"/>
      <c r="R147" s="9"/>
      <c r="S147" s="10"/>
      <c r="T147" s="9"/>
      <c r="U147" s="10"/>
      <c r="V147" s="9"/>
      <c r="W147" s="10"/>
      <c r="X147" s="9"/>
      <c r="Y147" s="10"/>
      <c r="Z147" s="9"/>
      <c r="AA147" s="10"/>
      <c r="AB147" s="32">
        <f t="shared" si="4"/>
        <v>0</v>
      </c>
      <c r="AC147" s="34">
        <f t="shared" si="5"/>
        <v>0</v>
      </c>
      <c r="AD147" s="9">
        <v>-448226</v>
      </c>
      <c r="AE147" s="10">
        <v>0</v>
      </c>
      <c r="AF147" s="9">
        <v>4358427</v>
      </c>
      <c r="AG147" s="11">
        <v>66</v>
      </c>
      <c r="AH147"/>
      <c r="AI147"/>
      <c r="AJ147"/>
      <c r="AK147"/>
      <c r="AL147"/>
      <c r="AM147"/>
      <c r="AN147"/>
      <c r="AO147"/>
      <c r="AP147"/>
      <c r="AQ147"/>
      <c r="AR147"/>
      <c r="AS147"/>
      <c r="AT147"/>
      <c r="AU147"/>
      <c r="AV147"/>
      <c r="AW147"/>
    </row>
    <row r="148" spans="1:49" ht="12.75">
      <c r="A148" s="4"/>
      <c r="B148" s="8"/>
      <c r="C148" s="5"/>
      <c r="D148" s="5" t="s">
        <v>217</v>
      </c>
      <c r="E148" s="5" t="s">
        <v>218</v>
      </c>
      <c r="F148" s="9">
        <v>149109</v>
      </c>
      <c r="G148" s="10"/>
      <c r="H148" s="9"/>
      <c r="I148" s="10"/>
      <c r="J148" s="9"/>
      <c r="K148" s="10"/>
      <c r="L148" s="9"/>
      <c r="M148" s="10"/>
      <c r="N148" s="9"/>
      <c r="O148" s="10"/>
      <c r="P148" s="9"/>
      <c r="Q148" s="10"/>
      <c r="R148" s="9"/>
      <c r="S148" s="10"/>
      <c r="T148" s="9"/>
      <c r="U148" s="10"/>
      <c r="V148" s="9"/>
      <c r="W148" s="10"/>
      <c r="X148" s="9"/>
      <c r="Y148" s="10"/>
      <c r="Z148" s="9"/>
      <c r="AA148" s="10"/>
      <c r="AB148" s="32">
        <f t="shared" si="4"/>
        <v>0</v>
      </c>
      <c r="AC148" s="34">
        <f t="shared" si="5"/>
        <v>0</v>
      </c>
      <c r="AD148" s="9"/>
      <c r="AE148" s="10"/>
      <c r="AF148" s="9">
        <v>149109</v>
      </c>
      <c r="AG148" s="11"/>
      <c r="AH148"/>
      <c r="AI148"/>
      <c r="AJ148"/>
      <c r="AK148"/>
      <c r="AL148"/>
      <c r="AM148"/>
      <c r="AN148"/>
      <c r="AO148"/>
      <c r="AP148"/>
      <c r="AQ148"/>
      <c r="AR148"/>
      <c r="AS148"/>
      <c r="AT148"/>
      <c r="AU148"/>
      <c r="AV148"/>
      <c r="AW148"/>
    </row>
    <row r="149" spans="1:49" ht="12.75">
      <c r="A149" s="4"/>
      <c r="B149" s="8"/>
      <c r="C149" s="3" t="s">
        <v>219</v>
      </c>
      <c r="D149" s="3"/>
      <c r="E149" s="3"/>
      <c r="F149" s="6">
        <v>18863639</v>
      </c>
      <c r="G149" s="7">
        <v>203</v>
      </c>
      <c r="H149" s="6"/>
      <c r="I149" s="7"/>
      <c r="J149" s="6">
        <v>32200</v>
      </c>
      <c r="K149" s="7">
        <v>0</v>
      </c>
      <c r="L149" s="6"/>
      <c r="M149" s="7"/>
      <c r="N149" s="6"/>
      <c r="O149" s="7"/>
      <c r="P149" s="6"/>
      <c r="Q149" s="7"/>
      <c r="R149" s="6"/>
      <c r="S149" s="7"/>
      <c r="T149" s="6"/>
      <c r="U149" s="7"/>
      <c r="V149" s="6"/>
      <c r="W149" s="7"/>
      <c r="X149" s="6"/>
      <c r="Y149" s="7"/>
      <c r="Z149" s="6"/>
      <c r="AA149" s="7"/>
      <c r="AB149" s="31">
        <f t="shared" si="4"/>
        <v>0</v>
      </c>
      <c r="AC149" s="29">
        <f t="shared" si="5"/>
        <v>0</v>
      </c>
      <c r="AD149" s="6">
        <v>-472148</v>
      </c>
      <c r="AE149" s="7">
        <v>0</v>
      </c>
      <c r="AF149" s="6">
        <v>18423691</v>
      </c>
      <c r="AG149" s="26">
        <v>203</v>
      </c>
      <c r="AH149"/>
      <c r="AI149"/>
      <c r="AJ149"/>
      <c r="AK149"/>
      <c r="AL149"/>
      <c r="AM149"/>
      <c r="AN149"/>
      <c r="AO149"/>
      <c r="AP149"/>
      <c r="AQ149"/>
      <c r="AR149"/>
      <c r="AS149"/>
      <c r="AT149"/>
      <c r="AU149"/>
      <c r="AV149"/>
      <c r="AW149"/>
    </row>
    <row r="150" spans="1:49" ht="12.75">
      <c r="A150" s="4"/>
      <c r="B150" s="8">
        <v>35</v>
      </c>
      <c r="C150" s="3" t="s">
        <v>220</v>
      </c>
      <c r="D150" s="3"/>
      <c r="E150" s="3"/>
      <c r="F150" s="6"/>
      <c r="G150" s="7"/>
      <c r="H150" s="6"/>
      <c r="I150" s="7"/>
      <c r="J150" s="6"/>
      <c r="K150" s="7"/>
      <c r="L150" s="6"/>
      <c r="M150" s="7"/>
      <c r="N150" s="6"/>
      <c r="O150" s="7"/>
      <c r="P150" s="6"/>
      <c r="Q150" s="7"/>
      <c r="R150" s="6"/>
      <c r="S150" s="7"/>
      <c r="T150" s="6"/>
      <c r="U150" s="7"/>
      <c r="V150" s="6"/>
      <c r="W150" s="7"/>
      <c r="X150" s="6"/>
      <c r="Y150" s="7"/>
      <c r="Z150" s="6"/>
      <c r="AA150" s="7"/>
      <c r="AB150" s="31">
        <f t="shared" si="4"/>
        <v>0</v>
      </c>
      <c r="AC150" s="29">
        <f t="shared" si="5"/>
        <v>0</v>
      </c>
      <c r="AD150" s="6"/>
      <c r="AE150" s="7"/>
      <c r="AF150" s="6"/>
      <c r="AG150" s="26"/>
      <c r="AH150"/>
      <c r="AI150"/>
      <c r="AJ150"/>
      <c r="AK150"/>
      <c r="AL150"/>
      <c r="AM150"/>
      <c r="AN150"/>
      <c r="AO150"/>
      <c r="AP150"/>
      <c r="AQ150"/>
      <c r="AR150"/>
      <c r="AS150"/>
      <c r="AT150"/>
      <c r="AU150"/>
      <c r="AV150"/>
      <c r="AW150"/>
    </row>
    <row r="151" spans="1:49" ht="12.75">
      <c r="A151" s="4"/>
      <c r="B151" s="8"/>
      <c r="C151" s="5"/>
      <c r="D151" s="5" t="s">
        <v>221</v>
      </c>
      <c r="E151" s="5" t="s">
        <v>220</v>
      </c>
      <c r="F151" s="9">
        <v>807296</v>
      </c>
      <c r="G151" s="10"/>
      <c r="H151" s="9"/>
      <c r="I151" s="10"/>
      <c r="J151" s="9"/>
      <c r="K151" s="10"/>
      <c r="L151" s="9"/>
      <c r="M151" s="10"/>
      <c r="N151" s="9"/>
      <c r="O151" s="10"/>
      <c r="P151" s="9"/>
      <c r="Q151" s="10"/>
      <c r="R151" s="9"/>
      <c r="S151" s="10"/>
      <c r="T151" s="9"/>
      <c r="U151" s="10"/>
      <c r="V151" s="9"/>
      <c r="W151" s="10"/>
      <c r="X151" s="9"/>
      <c r="Y151" s="10"/>
      <c r="Z151" s="9"/>
      <c r="AA151" s="10"/>
      <c r="AB151" s="32">
        <f t="shared" si="4"/>
        <v>0</v>
      </c>
      <c r="AC151" s="34">
        <f t="shared" si="5"/>
        <v>0</v>
      </c>
      <c r="AD151" s="9"/>
      <c r="AE151" s="10"/>
      <c r="AF151" s="9">
        <v>807296</v>
      </c>
      <c r="AG151" s="11"/>
      <c r="AH151"/>
      <c r="AI151"/>
      <c r="AJ151"/>
      <c r="AK151"/>
      <c r="AL151"/>
      <c r="AM151"/>
      <c r="AN151"/>
      <c r="AO151"/>
      <c r="AP151"/>
      <c r="AQ151"/>
      <c r="AR151"/>
      <c r="AS151"/>
      <c r="AT151"/>
      <c r="AU151"/>
      <c r="AV151"/>
      <c r="AW151"/>
    </row>
    <row r="152" spans="1:49" ht="12.75">
      <c r="A152" s="4"/>
      <c r="B152" s="8"/>
      <c r="C152" s="3" t="s">
        <v>222</v>
      </c>
      <c r="D152" s="3"/>
      <c r="E152" s="3"/>
      <c r="F152" s="6">
        <v>807296</v>
      </c>
      <c r="G152" s="7"/>
      <c r="H152" s="6"/>
      <c r="I152" s="7"/>
      <c r="J152" s="6"/>
      <c r="K152" s="7"/>
      <c r="L152" s="6"/>
      <c r="M152" s="7"/>
      <c r="N152" s="6"/>
      <c r="O152" s="7"/>
      <c r="P152" s="6"/>
      <c r="Q152" s="7"/>
      <c r="R152" s="6"/>
      <c r="S152" s="7"/>
      <c r="T152" s="6"/>
      <c r="U152" s="7"/>
      <c r="V152" s="6"/>
      <c r="W152" s="7"/>
      <c r="X152" s="6"/>
      <c r="Y152" s="7"/>
      <c r="Z152" s="6"/>
      <c r="AA152" s="7"/>
      <c r="AB152" s="31">
        <f t="shared" si="4"/>
        <v>0</v>
      </c>
      <c r="AC152" s="29">
        <f t="shared" si="5"/>
        <v>0</v>
      </c>
      <c r="AD152" s="6"/>
      <c r="AE152" s="7"/>
      <c r="AF152" s="6">
        <v>807296</v>
      </c>
      <c r="AG152" s="26"/>
      <c r="AH152"/>
      <c r="AI152"/>
      <c r="AJ152"/>
      <c r="AK152"/>
      <c r="AL152"/>
      <c r="AM152"/>
      <c r="AN152"/>
      <c r="AO152"/>
      <c r="AP152"/>
      <c r="AQ152"/>
      <c r="AR152"/>
      <c r="AS152"/>
      <c r="AT152"/>
      <c r="AU152"/>
      <c r="AV152"/>
      <c r="AW152"/>
    </row>
    <row r="153" spans="1:49" ht="12.75">
      <c r="A153" s="4"/>
      <c r="B153" s="8">
        <v>36</v>
      </c>
      <c r="C153" s="3" t="s">
        <v>223</v>
      </c>
      <c r="D153" s="3"/>
      <c r="E153" s="3"/>
      <c r="F153" s="6"/>
      <c r="G153" s="7"/>
      <c r="H153" s="6"/>
      <c r="I153" s="7"/>
      <c r="J153" s="6"/>
      <c r="K153" s="7"/>
      <c r="L153" s="6"/>
      <c r="M153" s="7"/>
      <c r="N153" s="6"/>
      <c r="O153" s="7"/>
      <c r="P153" s="6"/>
      <c r="Q153" s="7"/>
      <c r="R153" s="6"/>
      <c r="S153" s="7"/>
      <c r="T153" s="6"/>
      <c r="U153" s="7"/>
      <c r="V153" s="6"/>
      <c r="W153" s="7"/>
      <c r="X153" s="6"/>
      <c r="Y153" s="7"/>
      <c r="Z153" s="6"/>
      <c r="AA153" s="7"/>
      <c r="AB153" s="31">
        <f t="shared" si="4"/>
        <v>0</v>
      </c>
      <c r="AC153" s="29">
        <f t="shared" si="5"/>
        <v>0</v>
      </c>
      <c r="AD153" s="6"/>
      <c r="AE153" s="7"/>
      <c r="AF153" s="6"/>
      <c r="AG153" s="26"/>
      <c r="AH153"/>
      <c r="AI153"/>
      <c r="AJ153"/>
      <c r="AK153"/>
      <c r="AL153"/>
      <c r="AM153"/>
      <c r="AN153"/>
      <c r="AO153"/>
      <c r="AP153"/>
      <c r="AQ153"/>
      <c r="AR153"/>
      <c r="AS153"/>
      <c r="AT153"/>
      <c r="AU153"/>
      <c r="AV153"/>
      <c r="AW153"/>
    </row>
    <row r="154" spans="1:49" ht="12.75">
      <c r="A154" s="4"/>
      <c r="B154" s="8"/>
      <c r="C154" s="5"/>
      <c r="D154" s="5" t="s">
        <v>224</v>
      </c>
      <c r="E154" s="5" t="s">
        <v>223</v>
      </c>
      <c r="F154" s="9">
        <v>336789</v>
      </c>
      <c r="G154" s="10">
        <v>2</v>
      </c>
      <c r="H154" s="9"/>
      <c r="I154" s="10"/>
      <c r="J154" s="9"/>
      <c r="K154" s="10"/>
      <c r="L154" s="9"/>
      <c r="M154" s="10"/>
      <c r="N154" s="9"/>
      <c r="O154" s="10"/>
      <c r="P154" s="9"/>
      <c r="Q154" s="10"/>
      <c r="R154" s="9"/>
      <c r="S154" s="10"/>
      <c r="T154" s="9"/>
      <c r="U154" s="10"/>
      <c r="V154" s="9"/>
      <c r="W154" s="10"/>
      <c r="X154" s="9"/>
      <c r="Y154" s="10"/>
      <c r="Z154" s="9"/>
      <c r="AA154" s="10"/>
      <c r="AB154" s="32">
        <f t="shared" si="4"/>
        <v>0</v>
      </c>
      <c r="AC154" s="34">
        <f t="shared" si="5"/>
        <v>0</v>
      </c>
      <c r="AD154" s="9">
        <v>-4841</v>
      </c>
      <c r="AE154" s="10">
        <v>0</v>
      </c>
      <c r="AF154" s="9">
        <v>331948</v>
      </c>
      <c r="AG154" s="11">
        <v>2</v>
      </c>
      <c r="AH154"/>
      <c r="AI154"/>
      <c r="AJ154"/>
      <c r="AK154"/>
      <c r="AL154"/>
      <c r="AM154"/>
      <c r="AN154"/>
      <c r="AO154"/>
      <c r="AP154"/>
      <c r="AQ154"/>
      <c r="AR154"/>
      <c r="AS154"/>
      <c r="AT154"/>
      <c r="AU154"/>
      <c r="AV154"/>
      <c r="AW154"/>
    </row>
    <row r="155" spans="1:49" ht="12.75">
      <c r="A155" s="4"/>
      <c r="B155" s="8"/>
      <c r="C155" s="3" t="s">
        <v>225</v>
      </c>
      <c r="D155" s="3"/>
      <c r="E155" s="3"/>
      <c r="F155" s="6">
        <v>336789</v>
      </c>
      <c r="G155" s="7">
        <v>2</v>
      </c>
      <c r="H155" s="6"/>
      <c r="I155" s="7"/>
      <c r="J155" s="6"/>
      <c r="K155" s="7"/>
      <c r="L155" s="6"/>
      <c r="M155" s="7"/>
      <c r="N155" s="6"/>
      <c r="O155" s="7"/>
      <c r="P155" s="6"/>
      <c r="Q155" s="7"/>
      <c r="R155" s="6"/>
      <c r="S155" s="7"/>
      <c r="T155" s="6"/>
      <c r="U155" s="7"/>
      <c r="V155" s="6"/>
      <c r="W155" s="7"/>
      <c r="X155" s="6"/>
      <c r="Y155" s="7"/>
      <c r="Z155" s="6"/>
      <c r="AA155" s="7"/>
      <c r="AB155" s="31">
        <f t="shared" si="4"/>
        <v>0</v>
      </c>
      <c r="AC155" s="29">
        <f t="shared" si="5"/>
        <v>0</v>
      </c>
      <c r="AD155" s="6">
        <v>-4841</v>
      </c>
      <c r="AE155" s="7">
        <v>0</v>
      </c>
      <c r="AF155" s="6">
        <v>331948</v>
      </c>
      <c r="AG155" s="26">
        <v>2</v>
      </c>
      <c r="AH155"/>
      <c r="AI155"/>
      <c r="AJ155"/>
      <c r="AK155"/>
      <c r="AL155"/>
      <c r="AM155"/>
      <c r="AN155"/>
      <c r="AO155"/>
      <c r="AP155"/>
      <c r="AQ155"/>
      <c r="AR155"/>
      <c r="AS155"/>
      <c r="AT155"/>
      <c r="AU155"/>
      <c r="AV155"/>
      <c r="AW155"/>
    </row>
    <row r="156" spans="1:49" ht="12.75">
      <c r="A156" s="4"/>
      <c r="B156" s="8">
        <v>37</v>
      </c>
      <c r="C156" s="3" t="s">
        <v>226</v>
      </c>
      <c r="D156" s="3"/>
      <c r="E156" s="3"/>
      <c r="F156" s="6"/>
      <c r="G156" s="7"/>
      <c r="H156" s="6"/>
      <c r="I156" s="7"/>
      <c r="J156" s="6"/>
      <c r="K156" s="7"/>
      <c r="L156" s="6"/>
      <c r="M156" s="7"/>
      <c r="N156" s="6"/>
      <c r="O156" s="7"/>
      <c r="P156" s="6"/>
      <c r="Q156" s="7"/>
      <c r="R156" s="6"/>
      <c r="S156" s="7"/>
      <c r="T156" s="6"/>
      <c r="U156" s="7"/>
      <c r="V156" s="6"/>
      <c r="W156" s="7"/>
      <c r="X156" s="6"/>
      <c r="Y156" s="7"/>
      <c r="Z156" s="6"/>
      <c r="AA156" s="7"/>
      <c r="AB156" s="31">
        <f t="shared" si="4"/>
        <v>0</v>
      </c>
      <c r="AC156" s="29">
        <f t="shared" si="5"/>
        <v>0</v>
      </c>
      <c r="AD156" s="6"/>
      <c r="AE156" s="7"/>
      <c r="AF156" s="6"/>
      <c r="AG156" s="26"/>
      <c r="AH156"/>
      <c r="AI156"/>
      <c r="AJ156"/>
      <c r="AK156"/>
      <c r="AL156"/>
      <c r="AM156"/>
      <c r="AN156"/>
      <c r="AO156"/>
      <c r="AP156"/>
      <c r="AQ156"/>
      <c r="AR156"/>
      <c r="AS156"/>
      <c r="AT156"/>
      <c r="AU156"/>
      <c r="AV156"/>
      <c r="AW156"/>
    </row>
    <row r="157" spans="1:49" ht="12.75">
      <c r="A157" s="4"/>
      <c r="B157" s="8"/>
      <c r="C157" s="5"/>
      <c r="D157" s="5" t="s">
        <v>227</v>
      </c>
      <c r="E157" s="5" t="s">
        <v>226</v>
      </c>
      <c r="F157" s="9">
        <v>368000</v>
      </c>
      <c r="G157" s="10"/>
      <c r="H157" s="9"/>
      <c r="I157" s="10"/>
      <c r="J157" s="9"/>
      <c r="K157" s="10"/>
      <c r="L157" s="9"/>
      <c r="M157" s="10"/>
      <c r="N157" s="9"/>
      <c r="O157" s="10"/>
      <c r="P157" s="9"/>
      <c r="Q157" s="10"/>
      <c r="R157" s="9"/>
      <c r="S157" s="10"/>
      <c r="T157" s="9"/>
      <c r="U157" s="10"/>
      <c r="V157" s="9"/>
      <c r="W157" s="10"/>
      <c r="X157" s="9"/>
      <c r="Y157" s="10"/>
      <c r="Z157" s="9"/>
      <c r="AA157" s="10"/>
      <c r="AB157" s="32">
        <f t="shared" si="4"/>
        <v>0</v>
      </c>
      <c r="AC157" s="34">
        <f t="shared" si="5"/>
        <v>0</v>
      </c>
      <c r="AD157" s="9"/>
      <c r="AE157" s="10"/>
      <c r="AF157" s="9">
        <v>368000</v>
      </c>
      <c r="AG157" s="11"/>
      <c r="AH157"/>
      <c r="AI157"/>
      <c r="AJ157"/>
      <c r="AK157"/>
      <c r="AL157"/>
      <c r="AM157"/>
      <c r="AN157"/>
      <c r="AO157"/>
      <c r="AP157"/>
      <c r="AQ157"/>
      <c r="AR157"/>
      <c r="AS157"/>
      <c r="AT157"/>
      <c r="AU157"/>
      <c r="AV157"/>
      <c r="AW157"/>
    </row>
    <row r="158" spans="1:49" ht="12.75">
      <c r="A158" s="4"/>
      <c r="B158" s="8"/>
      <c r="C158" s="3" t="s">
        <v>228</v>
      </c>
      <c r="D158" s="3"/>
      <c r="E158" s="3"/>
      <c r="F158" s="6">
        <v>368000</v>
      </c>
      <c r="G158" s="7"/>
      <c r="H158" s="6"/>
      <c r="I158" s="7"/>
      <c r="J158" s="6"/>
      <c r="K158" s="7"/>
      <c r="L158" s="6"/>
      <c r="M158" s="7"/>
      <c r="N158" s="6"/>
      <c r="O158" s="7"/>
      <c r="P158" s="6"/>
      <c r="Q158" s="7"/>
      <c r="R158" s="6"/>
      <c r="S158" s="7"/>
      <c r="T158" s="6"/>
      <c r="U158" s="7"/>
      <c r="V158" s="6"/>
      <c r="W158" s="7"/>
      <c r="X158" s="6"/>
      <c r="Y158" s="7"/>
      <c r="Z158" s="6"/>
      <c r="AA158" s="7"/>
      <c r="AB158" s="31">
        <f t="shared" si="4"/>
        <v>0</v>
      </c>
      <c r="AC158" s="29">
        <f t="shared" si="5"/>
        <v>0</v>
      </c>
      <c r="AD158" s="6"/>
      <c r="AE158" s="7"/>
      <c r="AF158" s="6">
        <v>368000</v>
      </c>
      <c r="AG158" s="26"/>
      <c r="AH158"/>
      <c r="AI158"/>
      <c r="AJ158"/>
      <c r="AK158"/>
      <c r="AL158"/>
      <c r="AM158"/>
      <c r="AN158"/>
      <c r="AO158"/>
      <c r="AP158"/>
      <c r="AQ158"/>
      <c r="AR158"/>
      <c r="AS158"/>
      <c r="AT158"/>
      <c r="AU158"/>
      <c r="AV158"/>
      <c r="AW158"/>
    </row>
    <row r="159" spans="1:49" ht="12.75">
      <c r="A159" s="4"/>
      <c r="B159" s="8">
        <v>38</v>
      </c>
      <c r="C159" s="3" t="s">
        <v>229</v>
      </c>
      <c r="D159" s="3"/>
      <c r="E159" s="3"/>
      <c r="F159" s="6"/>
      <c r="G159" s="7"/>
      <c r="H159" s="6"/>
      <c r="I159" s="7"/>
      <c r="J159" s="6"/>
      <c r="K159" s="7"/>
      <c r="L159" s="6"/>
      <c r="M159" s="7"/>
      <c r="N159" s="6"/>
      <c r="O159" s="7"/>
      <c r="P159" s="6"/>
      <c r="Q159" s="7"/>
      <c r="R159" s="6"/>
      <c r="S159" s="7"/>
      <c r="T159" s="6"/>
      <c r="U159" s="7"/>
      <c r="V159" s="6"/>
      <c r="W159" s="7"/>
      <c r="X159" s="6"/>
      <c r="Y159" s="7"/>
      <c r="Z159" s="6"/>
      <c r="AA159" s="7"/>
      <c r="AB159" s="31">
        <f t="shared" si="4"/>
        <v>0</v>
      </c>
      <c r="AC159" s="29">
        <f t="shared" si="5"/>
        <v>0</v>
      </c>
      <c r="AD159" s="6"/>
      <c r="AE159" s="7"/>
      <c r="AF159" s="6"/>
      <c r="AG159" s="26"/>
      <c r="AH159"/>
      <c r="AI159"/>
      <c r="AJ159"/>
      <c r="AK159"/>
      <c r="AL159"/>
      <c r="AM159"/>
      <c r="AN159"/>
      <c r="AO159"/>
      <c r="AP159"/>
      <c r="AQ159"/>
      <c r="AR159"/>
      <c r="AS159"/>
      <c r="AT159"/>
      <c r="AU159"/>
      <c r="AV159"/>
      <c r="AW159"/>
    </row>
    <row r="160" spans="1:49" ht="12.75">
      <c r="A160" s="4"/>
      <c r="B160" s="8"/>
      <c r="C160" s="5"/>
      <c r="D160" s="5" t="s">
        <v>230</v>
      </c>
      <c r="E160" s="5" t="s">
        <v>229</v>
      </c>
      <c r="F160" s="9">
        <v>161250</v>
      </c>
      <c r="G160" s="10"/>
      <c r="H160" s="9"/>
      <c r="I160" s="10"/>
      <c r="J160" s="9">
        <v>448952</v>
      </c>
      <c r="K160" s="10">
        <v>0</v>
      </c>
      <c r="L160" s="9"/>
      <c r="M160" s="10"/>
      <c r="N160" s="9"/>
      <c r="O160" s="10"/>
      <c r="P160" s="9"/>
      <c r="Q160" s="10"/>
      <c r="R160" s="9"/>
      <c r="S160" s="10"/>
      <c r="T160" s="9"/>
      <c r="U160" s="10"/>
      <c r="V160" s="9"/>
      <c r="W160" s="10"/>
      <c r="X160" s="9"/>
      <c r="Y160" s="10"/>
      <c r="Z160" s="9"/>
      <c r="AA160" s="10"/>
      <c r="AB160" s="32">
        <f t="shared" si="4"/>
        <v>0</v>
      </c>
      <c r="AC160" s="34">
        <f t="shared" si="5"/>
        <v>0</v>
      </c>
      <c r="AD160" s="9"/>
      <c r="AE160" s="10"/>
      <c r="AF160" s="9">
        <v>610202</v>
      </c>
      <c r="AG160" s="11">
        <v>0</v>
      </c>
      <c r="AH160"/>
      <c r="AI160"/>
      <c r="AJ160"/>
      <c r="AK160"/>
      <c r="AL160"/>
      <c r="AM160"/>
      <c r="AN160"/>
      <c r="AO160"/>
      <c r="AP160"/>
      <c r="AQ160"/>
      <c r="AR160"/>
      <c r="AS160"/>
      <c r="AT160"/>
      <c r="AU160"/>
      <c r="AV160"/>
      <c r="AW160"/>
    </row>
    <row r="161" spans="1:49" ht="12.75">
      <c r="A161" s="4"/>
      <c r="B161" s="8"/>
      <c r="C161" s="3" t="s">
        <v>231</v>
      </c>
      <c r="D161" s="3"/>
      <c r="E161" s="3"/>
      <c r="F161" s="6">
        <v>161250</v>
      </c>
      <c r="G161" s="7"/>
      <c r="H161" s="6"/>
      <c r="I161" s="7"/>
      <c r="J161" s="6">
        <v>448952</v>
      </c>
      <c r="K161" s="7">
        <v>0</v>
      </c>
      <c r="L161" s="6"/>
      <c r="M161" s="7"/>
      <c r="N161" s="6"/>
      <c r="O161" s="7"/>
      <c r="P161" s="6"/>
      <c r="Q161" s="7"/>
      <c r="R161" s="6"/>
      <c r="S161" s="7"/>
      <c r="T161" s="6"/>
      <c r="U161" s="7"/>
      <c r="V161" s="6"/>
      <c r="W161" s="7"/>
      <c r="X161" s="6"/>
      <c r="Y161" s="7"/>
      <c r="Z161" s="6"/>
      <c r="AA161" s="7"/>
      <c r="AB161" s="31">
        <f t="shared" si="4"/>
        <v>0</v>
      </c>
      <c r="AC161" s="29">
        <f t="shared" si="5"/>
        <v>0</v>
      </c>
      <c r="AD161" s="6"/>
      <c r="AE161" s="7"/>
      <c r="AF161" s="6">
        <v>610202</v>
      </c>
      <c r="AG161" s="26">
        <v>0</v>
      </c>
      <c r="AH161"/>
      <c r="AI161"/>
      <c r="AJ161"/>
      <c r="AK161"/>
      <c r="AL161"/>
      <c r="AM161"/>
      <c r="AN161"/>
      <c r="AO161"/>
      <c r="AP161"/>
      <c r="AQ161"/>
      <c r="AR161"/>
      <c r="AS161"/>
      <c r="AT161"/>
      <c r="AU161"/>
      <c r="AV161"/>
      <c r="AW161"/>
    </row>
    <row r="162" spans="1:49" ht="12.75">
      <c r="A162" s="4"/>
      <c r="B162" s="8">
        <v>39</v>
      </c>
      <c r="C162" s="3" t="s">
        <v>232</v>
      </c>
      <c r="D162" s="3"/>
      <c r="E162" s="3"/>
      <c r="F162" s="6"/>
      <c r="G162" s="7"/>
      <c r="H162" s="6"/>
      <c r="I162" s="7"/>
      <c r="J162" s="6"/>
      <c r="K162" s="7"/>
      <c r="L162" s="6"/>
      <c r="M162" s="7"/>
      <c r="N162" s="6"/>
      <c r="O162" s="7"/>
      <c r="P162" s="6"/>
      <c r="Q162" s="7"/>
      <c r="R162" s="6"/>
      <c r="S162" s="7"/>
      <c r="T162" s="6"/>
      <c r="U162" s="7"/>
      <c r="V162" s="6"/>
      <c r="W162" s="7"/>
      <c r="X162" s="6"/>
      <c r="Y162" s="7"/>
      <c r="Z162" s="6"/>
      <c r="AA162" s="7"/>
      <c r="AB162" s="31">
        <f t="shared" si="4"/>
        <v>0</v>
      </c>
      <c r="AC162" s="29">
        <f t="shared" si="5"/>
        <v>0</v>
      </c>
      <c r="AD162" s="6"/>
      <c r="AE162" s="7"/>
      <c r="AF162" s="6"/>
      <c r="AG162" s="26"/>
      <c r="AH162"/>
      <c r="AI162"/>
      <c r="AJ162"/>
      <c r="AK162"/>
      <c r="AL162"/>
      <c r="AM162"/>
      <c r="AN162"/>
      <c r="AO162"/>
      <c r="AP162"/>
      <c r="AQ162"/>
      <c r="AR162"/>
      <c r="AS162"/>
      <c r="AT162"/>
      <c r="AU162"/>
      <c r="AV162"/>
      <c r="AW162"/>
    </row>
    <row r="163" spans="1:49" ht="12.75">
      <c r="A163" s="4"/>
      <c r="B163" s="8"/>
      <c r="C163" s="5"/>
      <c r="D163" s="5" t="s">
        <v>233</v>
      </c>
      <c r="E163" s="5" t="s">
        <v>232</v>
      </c>
      <c r="F163" s="9">
        <v>100000</v>
      </c>
      <c r="G163" s="10"/>
      <c r="H163" s="9"/>
      <c r="I163" s="10"/>
      <c r="J163" s="9"/>
      <c r="K163" s="10"/>
      <c r="L163" s="9"/>
      <c r="M163" s="10"/>
      <c r="N163" s="9"/>
      <c r="O163" s="10"/>
      <c r="P163" s="9"/>
      <c r="Q163" s="10"/>
      <c r="R163" s="9"/>
      <c r="S163" s="10"/>
      <c r="T163" s="9"/>
      <c r="U163" s="10"/>
      <c r="V163" s="9"/>
      <c r="W163" s="10"/>
      <c r="X163" s="9"/>
      <c r="Y163" s="10"/>
      <c r="Z163" s="9"/>
      <c r="AA163" s="10"/>
      <c r="AB163" s="32">
        <f t="shared" si="4"/>
        <v>0</v>
      </c>
      <c r="AC163" s="34">
        <f t="shared" si="5"/>
        <v>0</v>
      </c>
      <c r="AD163" s="9"/>
      <c r="AE163" s="10"/>
      <c r="AF163" s="9">
        <v>100000</v>
      </c>
      <c r="AG163" s="11"/>
      <c r="AH163"/>
      <c r="AI163"/>
      <c r="AJ163"/>
      <c r="AK163"/>
      <c r="AL163"/>
      <c r="AM163"/>
      <c r="AN163"/>
      <c r="AO163"/>
      <c r="AP163"/>
      <c r="AQ163"/>
      <c r="AR163"/>
      <c r="AS163"/>
      <c r="AT163"/>
      <c r="AU163"/>
      <c r="AV163"/>
      <c r="AW163"/>
    </row>
    <row r="164" spans="1:49" ht="12.75">
      <c r="A164" s="4"/>
      <c r="B164" s="8"/>
      <c r="C164" s="3" t="s">
        <v>234</v>
      </c>
      <c r="D164" s="3"/>
      <c r="E164" s="3"/>
      <c r="F164" s="6">
        <v>100000</v>
      </c>
      <c r="G164" s="7"/>
      <c r="H164" s="6"/>
      <c r="I164" s="7"/>
      <c r="J164" s="6"/>
      <c r="K164" s="7"/>
      <c r="L164" s="6"/>
      <c r="M164" s="7"/>
      <c r="N164" s="6"/>
      <c r="O164" s="7"/>
      <c r="P164" s="6"/>
      <c r="Q164" s="7"/>
      <c r="R164" s="6"/>
      <c r="S164" s="7"/>
      <c r="T164" s="6"/>
      <c r="U164" s="7"/>
      <c r="V164" s="6"/>
      <c r="W164" s="7"/>
      <c r="X164" s="6"/>
      <c r="Y164" s="7"/>
      <c r="Z164" s="6"/>
      <c r="AA164" s="7"/>
      <c r="AB164" s="31">
        <f t="shared" si="4"/>
        <v>0</v>
      </c>
      <c r="AC164" s="29">
        <f t="shared" si="5"/>
        <v>0</v>
      </c>
      <c r="AD164" s="6"/>
      <c r="AE164" s="7"/>
      <c r="AF164" s="6">
        <v>100000</v>
      </c>
      <c r="AG164" s="26"/>
      <c r="AH164"/>
      <c r="AI164"/>
      <c r="AJ164"/>
      <c r="AK164"/>
      <c r="AL164"/>
      <c r="AM164"/>
      <c r="AN164"/>
      <c r="AO164"/>
      <c r="AP164"/>
      <c r="AQ164"/>
      <c r="AR164"/>
      <c r="AS164"/>
      <c r="AT164"/>
      <c r="AU164"/>
      <c r="AV164"/>
      <c r="AW164"/>
    </row>
    <row r="165" spans="1:49" ht="12.75">
      <c r="A165" s="4"/>
      <c r="B165" s="8">
        <v>40</v>
      </c>
      <c r="C165" s="3" t="s">
        <v>235</v>
      </c>
      <c r="D165" s="3"/>
      <c r="E165" s="3"/>
      <c r="F165" s="6"/>
      <c r="G165" s="7"/>
      <c r="H165" s="6"/>
      <c r="I165" s="7"/>
      <c r="J165" s="6"/>
      <c r="K165" s="7"/>
      <c r="L165" s="6"/>
      <c r="M165" s="7"/>
      <c r="N165" s="6"/>
      <c r="O165" s="7"/>
      <c r="P165" s="6"/>
      <c r="Q165" s="7"/>
      <c r="R165" s="6"/>
      <c r="S165" s="7"/>
      <c r="T165" s="6"/>
      <c r="U165" s="7"/>
      <c r="V165" s="6"/>
      <c r="W165" s="7"/>
      <c r="X165" s="6"/>
      <c r="Y165" s="7"/>
      <c r="Z165" s="6"/>
      <c r="AA165" s="7"/>
      <c r="AB165" s="31">
        <f t="shared" si="4"/>
        <v>0</v>
      </c>
      <c r="AC165" s="29">
        <f t="shared" si="5"/>
        <v>0</v>
      </c>
      <c r="AD165" s="6"/>
      <c r="AE165" s="7"/>
      <c r="AF165" s="6"/>
      <c r="AG165" s="26"/>
      <c r="AH165"/>
      <c r="AI165"/>
      <c r="AJ165"/>
      <c r="AK165"/>
      <c r="AL165"/>
      <c r="AM165"/>
      <c r="AN165"/>
      <c r="AO165"/>
      <c r="AP165"/>
      <c r="AQ165"/>
      <c r="AR165"/>
      <c r="AS165"/>
      <c r="AT165"/>
      <c r="AU165"/>
      <c r="AV165"/>
      <c r="AW165"/>
    </row>
    <row r="166" spans="1:49" ht="12.75">
      <c r="A166" s="4"/>
      <c r="B166" s="8"/>
      <c r="C166" s="5"/>
      <c r="D166" s="5" t="s">
        <v>236</v>
      </c>
      <c r="E166" s="5" t="s">
        <v>235</v>
      </c>
      <c r="F166" s="9">
        <v>8424002</v>
      </c>
      <c r="G166" s="10"/>
      <c r="H166" s="9"/>
      <c r="I166" s="10"/>
      <c r="J166" s="9">
        <v>340504</v>
      </c>
      <c r="K166" s="10">
        <v>0</v>
      </c>
      <c r="L166" s="9"/>
      <c r="M166" s="10"/>
      <c r="N166" s="9"/>
      <c r="O166" s="10"/>
      <c r="P166" s="9">
        <v>3000000</v>
      </c>
      <c r="Q166" s="10"/>
      <c r="R166" s="9">
        <v>15000</v>
      </c>
      <c r="S166" s="10"/>
      <c r="T166" s="9">
        <v>165508</v>
      </c>
      <c r="U166" s="10"/>
      <c r="V166" s="9"/>
      <c r="W166" s="10"/>
      <c r="X166" s="9"/>
      <c r="Y166" s="10"/>
      <c r="Z166" s="9"/>
      <c r="AA166" s="10"/>
      <c r="AB166" s="32">
        <f t="shared" si="4"/>
        <v>3180508</v>
      </c>
      <c r="AC166" s="34">
        <f t="shared" si="5"/>
        <v>0</v>
      </c>
      <c r="AD166" s="9">
        <v>557119</v>
      </c>
      <c r="AE166" s="10">
        <v>0</v>
      </c>
      <c r="AF166" s="9">
        <v>12502133</v>
      </c>
      <c r="AG166" s="11">
        <v>0</v>
      </c>
      <c r="AH166"/>
      <c r="AI166"/>
      <c r="AJ166"/>
      <c r="AK166"/>
      <c r="AL166"/>
      <c r="AM166"/>
      <c r="AN166"/>
      <c r="AO166"/>
      <c r="AP166"/>
      <c r="AQ166"/>
      <c r="AR166"/>
      <c r="AS166"/>
      <c r="AT166"/>
      <c r="AU166"/>
      <c r="AV166"/>
      <c r="AW166"/>
    </row>
    <row r="167" spans="1:49" ht="12.75">
      <c r="A167" s="4"/>
      <c r="B167" s="8"/>
      <c r="C167" s="3" t="s">
        <v>237</v>
      </c>
      <c r="D167" s="3"/>
      <c r="E167" s="3"/>
      <c r="F167" s="6">
        <v>8424002</v>
      </c>
      <c r="G167" s="7"/>
      <c r="H167" s="6"/>
      <c r="I167" s="7"/>
      <c r="J167" s="6">
        <v>340504</v>
      </c>
      <c r="K167" s="7">
        <v>0</v>
      </c>
      <c r="L167" s="6"/>
      <c r="M167" s="7"/>
      <c r="N167" s="6"/>
      <c r="O167" s="7"/>
      <c r="P167" s="6">
        <v>3000000</v>
      </c>
      <c r="Q167" s="7"/>
      <c r="R167" s="6">
        <v>15000</v>
      </c>
      <c r="S167" s="7"/>
      <c r="T167" s="6">
        <v>165508</v>
      </c>
      <c r="U167" s="7"/>
      <c r="V167" s="6"/>
      <c r="W167" s="7"/>
      <c r="X167" s="6"/>
      <c r="Y167" s="7"/>
      <c r="Z167" s="6"/>
      <c r="AA167" s="7"/>
      <c r="AB167" s="31">
        <f t="shared" si="4"/>
        <v>3180508</v>
      </c>
      <c r="AC167" s="29">
        <f t="shared" si="5"/>
        <v>0</v>
      </c>
      <c r="AD167" s="6">
        <v>557119</v>
      </c>
      <c r="AE167" s="7">
        <v>0</v>
      </c>
      <c r="AF167" s="6">
        <v>12502133</v>
      </c>
      <c r="AG167" s="26">
        <v>0</v>
      </c>
      <c r="AH167"/>
      <c r="AI167"/>
      <c r="AJ167"/>
      <c r="AK167"/>
      <c r="AL167"/>
      <c r="AM167"/>
      <c r="AN167"/>
      <c r="AO167"/>
      <c r="AP167"/>
      <c r="AQ167"/>
      <c r="AR167"/>
      <c r="AS167"/>
      <c r="AT167"/>
      <c r="AU167"/>
      <c r="AV167"/>
      <c r="AW167"/>
    </row>
    <row r="168" spans="1:49" ht="12.75">
      <c r="A168" s="4"/>
      <c r="B168" s="8">
        <v>41</v>
      </c>
      <c r="C168" s="3" t="s">
        <v>238</v>
      </c>
      <c r="D168" s="3"/>
      <c r="E168" s="3"/>
      <c r="F168" s="6"/>
      <c r="G168" s="7"/>
      <c r="H168" s="6"/>
      <c r="I168" s="7"/>
      <c r="J168" s="6"/>
      <c r="K168" s="7"/>
      <c r="L168" s="6"/>
      <c r="M168" s="7"/>
      <c r="N168" s="6"/>
      <c r="O168" s="7"/>
      <c r="P168" s="6"/>
      <c r="Q168" s="7"/>
      <c r="R168" s="6"/>
      <c r="S168" s="7"/>
      <c r="T168" s="6"/>
      <c r="U168" s="7"/>
      <c r="V168" s="6"/>
      <c r="W168" s="7"/>
      <c r="X168" s="6"/>
      <c r="Y168" s="7"/>
      <c r="Z168" s="6"/>
      <c r="AA168" s="7"/>
      <c r="AB168" s="31">
        <f t="shared" si="4"/>
        <v>0</v>
      </c>
      <c r="AC168" s="29">
        <f t="shared" si="5"/>
        <v>0</v>
      </c>
      <c r="AD168" s="6"/>
      <c r="AE168" s="7"/>
      <c r="AF168" s="6"/>
      <c r="AG168" s="26"/>
      <c r="AH168"/>
      <c r="AI168"/>
      <c r="AJ168"/>
      <c r="AK168"/>
      <c r="AL168"/>
      <c r="AM168"/>
      <c r="AN168"/>
      <c r="AO168"/>
      <c r="AP168"/>
      <c r="AQ168"/>
      <c r="AR168"/>
      <c r="AS168"/>
      <c r="AT168"/>
      <c r="AU168"/>
      <c r="AV168"/>
      <c r="AW168"/>
    </row>
    <row r="169" spans="1:49" ht="12.75">
      <c r="A169" s="4"/>
      <c r="B169" s="8"/>
      <c r="C169" s="5"/>
      <c r="D169" s="5" t="s">
        <v>239</v>
      </c>
      <c r="E169" s="5" t="s">
        <v>240</v>
      </c>
      <c r="F169" s="9">
        <v>4160080</v>
      </c>
      <c r="G169" s="10">
        <v>20</v>
      </c>
      <c r="H169" s="9"/>
      <c r="I169" s="10"/>
      <c r="J169" s="9">
        <v>203263</v>
      </c>
      <c r="K169" s="10">
        <v>0</v>
      </c>
      <c r="L169" s="9"/>
      <c r="M169" s="10"/>
      <c r="N169" s="9"/>
      <c r="O169" s="10"/>
      <c r="P169" s="9"/>
      <c r="Q169" s="10"/>
      <c r="R169" s="9"/>
      <c r="S169" s="10"/>
      <c r="T169" s="9"/>
      <c r="U169" s="10"/>
      <c r="V169" s="9"/>
      <c r="W169" s="10"/>
      <c r="X169" s="9"/>
      <c r="Y169" s="10"/>
      <c r="Z169" s="9"/>
      <c r="AA169" s="10"/>
      <c r="AB169" s="32">
        <f t="shared" si="4"/>
        <v>0</v>
      </c>
      <c r="AC169" s="34">
        <f t="shared" si="5"/>
        <v>0</v>
      </c>
      <c r="AD169" s="9">
        <v>-362045</v>
      </c>
      <c r="AE169" s="10">
        <v>0</v>
      </c>
      <c r="AF169" s="9">
        <v>4001298</v>
      </c>
      <c r="AG169" s="11">
        <v>20</v>
      </c>
      <c r="AH169"/>
      <c r="AI169"/>
      <c r="AJ169"/>
      <c r="AK169"/>
      <c r="AL169"/>
      <c r="AM169"/>
      <c r="AN169"/>
      <c r="AO169"/>
      <c r="AP169"/>
      <c r="AQ169"/>
      <c r="AR169"/>
      <c r="AS169"/>
      <c r="AT169"/>
      <c r="AU169"/>
      <c r="AV169"/>
      <c r="AW169"/>
    </row>
    <row r="170" spans="1:49" ht="12.75">
      <c r="A170" s="4"/>
      <c r="B170" s="8"/>
      <c r="C170" s="5"/>
      <c r="D170" s="5" t="s">
        <v>241</v>
      </c>
      <c r="E170" s="5" t="s">
        <v>242</v>
      </c>
      <c r="F170" s="9">
        <v>3073601</v>
      </c>
      <c r="G170" s="10">
        <v>39</v>
      </c>
      <c r="H170" s="9"/>
      <c r="I170" s="10"/>
      <c r="J170" s="9"/>
      <c r="K170" s="10"/>
      <c r="L170" s="9"/>
      <c r="M170" s="10"/>
      <c r="N170" s="9"/>
      <c r="O170" s="10"/>
      <c r="P170" s="9"/>
      <c r="Q170" s="10"/>
      <c r="R170" s="9"/>
      <c r="S170" s="10"/>
      <c r="T170" s="9"/>
      <c r="U170" s="10"/>
      <c r="V170" s="9"/>
      <c r="W170" s="10"/>
      <c r="X170" s="9"/>
      <c r="Y170" s="10"/>
      <c r="Z170" s="9"/>
      <c r="AA170" s="10"/>
      <c r="AB170" s="32">
        <f t="shared" si="4"/>
        <v>0</v>
      </c>
      <c r="AC170" s="34">
        <f t="shared" si="5"/>
        <v>0</v>
      </c>
      <c r="AD170" s="9"/>
      <c r="AE170" s="10"/>
      <c r="AF170" s="9">
        <v>3073601</v>
      </c>
      <c r="AG170" s="11">
        <v>39</v>
      </c>
      <c r="AH170"/>
      <c r="AI170"/>
      <c r="AJ170"/>
      <c r="AK170"/>
      <c r="AL170"/>
      <c r="AM170"/>
      <c r="AN170"/>
      <c r="AO170"/>
      <c r="AP170"/>
      <c r="AQ170"/>
      <c r="AR170"/>
      <c r="AS170"/>
      <c r="AT170"/>
      <c r="AU170"/>
      <c r="AV170"/>
      <c r="AW170"/>
    </row>
    <row r="171" spans="1:49" ht="12.75">
      <c r="A171" s="4"/>
      <c r="B171" s="8"/>
      <c r="C171" s="5"/>
      <c r="D171" s="5" t="s">
        <v>243</v>
      </c>
      <c r="E171" s="5" t="s">
        <v>244</v>
      </c>
      <c r="F171" s="9">
        <v>1633272</v>
      </c>
      <c r="G171" s="10">
        <v>14</v>
      </c>
      <c r="H171" s="9"/>
      <c r="I171" s="10"/>
      <c r="J171" s="9"/>
      <c r="K171" s="10"/>
      <c r="L171" s="9"/>
      <c r="M171" s="10"/>
      <c r="N171" s="9"/>
      <c r="O171" s="10"/>
      <c r="P171" s="9"/>
      <c r="Q171" s="10"/>
      <c r="R171" s="9"/>
      <c r="S171" s="10"/>
      <c r="T171" s="9"/>
      <c r="U171" s="10"/>
      <c r="V171" s="9"/>
      <c r="W171" s="10"/>
      <c r="X171" s="9"/>
      <c r="Y171" s="10"/>
      <c r="Z171" s="9"/>
      <c r="AA171" s="10"/>
      <c r="AB171" s="32">
        <f t="shared" si="4"/>
        <v>0</v>
      </c>
      <c r="AC171" s="34">
        <f t="shared" si="5"/>
        <v>0</v>
      </c>
      <c r="AD171" s="9"/>
      <c r="AE171" s="10"/>
      <c r="AF171" s="9">
        <v>1633272</v>
      </c>
      <c r="AG171" s="11">
        <v>14</v>
      </c>
      <c r="AH171"/>
      <c r="AI171"/>
      <c r="AJ171"/>
      <c r="AK171"/>
      <c r="AL171"/>
      <c r="AM171"/>
      <c r="AN171"/>
      <c r="AO171"/>
      <c r="AP171"/>
      <c r="AQ171"/>
      <c r="AR171"/>
      <c r="AS171"/>
      <c r="AT171"/>
      <c r="AU171"/>
      <c r="AV171"/>
      <c r="AW171"/>
    </row>
    <row r="172" spans="1:49" ht="12.75">
      <c r="A172" s="4"/>
      <c r="B172" s="8"/>
      <c r="C172" s="5"/>
      <c r="D172" s="5" t="s">
        <v>245</v>
      </c>
      <c r="E172" s="5" t="s">
        <v>246</v>
      </c>
      <c r="F172" s="9">
        <v>7422054</v>
      </c>
      <c r="G172" s="10">
        <v>83</v>
      </c>
      <c r="H172" s="9"/>
      <c r="I172" s="10"/>
      <c r="J172" s="9"/>
      <c r="K172" s="10"/>
      <c r="L172" s="9"/>
      <c r="M172" s="10"/>
      <c r="N172" s="9"/>
      <c r="O172" s="10"/>
      <c r="P172" s="9"/>
      <c r="Q172" s="10"/>
      <c r="R172" s="9"/>
      <c r="S172" s="10"/>
      <c r="T172" s="9"/>
      <c r="U172" s="10"/>
      <c r="V172" s="9"/>
      <c r="W172" s="10"/>
      <c r="X172" s="9"/>
      <c r="Y172" s="10"/>
      <c r="Z172" s="9"/>
      <c r="AA172" s="10"/>
      <c r="AB172" s="32">
        <f t="shared" si="4"/>
        <v>0</v>
      </c>
      <c r="AC172" s="34">
        <f t="shared" si="5"/>
        <v>0</v>
      </c>
      <c r="AD172" s="9">
        <v>115000</v>
      </c>
      <c r="AE172" s="10">
        <v>0</v>
      </c>
      <c r="AF172" s="9">
        <v>7537054</v>
      </c>
      <c r="AG172" s="11">
        <v>83</v>
      </c>
      <c r="AH172"/>
      <c r="AI172"/>
      <c r="AJ172"/>
      <c r="AK172"/>
      <c r="AL172"/>
      <c r="AM172"/>
      <c r="AN172"/>
      <c r="AO172"/>
      <c r="AP172"/>
      <c r="AQ172"/>
      <c r="AR172"/>
      <c r="AS172"/>
      <c r="AT172"/>
      <c r="AU172"/>
      <c r="AV172"/>
      <c r="AW172"/>
    </row>
    <row r="173" spans="1:49" ht="12.75">
      <c r="A173" s="4"/>
      <c r="B173" s="8"/>
      <c r="C173" s="5"/>
      <c r="D173" s="5" t="s">
        <v>247</v>
      </c>
      <c r="E173" s="5" t="s">
        <v>248</v>
      </c>
      <c r="F173" s="9">
        <v>4954279</v>
      </c>
      <c r="G173" s="10">
        <v>52</v>
      </c>
      <c r="H173" s="9"/>
      <c r="I173" s="10"/>
      <c r="J173" s="9"/>
      <c r="K173" s="10"/>
      <c r="L173" s="9"/>
      <c r="M173" s="10"/>
      <c r="N173" s="9"/>
      <c r="O173" s="10"/>
      <c r="P173" s="9"/>
      <c r="Q173" s="10"/>
      <c r="R173" s="9"/>
      <c r="S173" s="10"/>
      <c r="T173" s="9"/>
      <c r="U173" s="10"/>
      <c r="V173" s="9"/>
      <c r="W173" s="10"/>
      <c r="X173" s="9"/>
      <c r="Y173" s="10"/>
      <c r="Z173" s="9"/>
      <c r="AA173" s="10"/>
      <c r="AB173" s="32">
        <f t="shared" si="4"/>
        <v>0</v>
      </c>
      <c r="AC173" s="34">
        <f t="shared" si="5"/>
        <v>0</v>
      </c>
      <c r="AD173" s="9"/>
      <c r="AE173" s="10"/>
      <c r="AF173" s="9">
        <v>4954279</v>
      </c>
      <c r="AG173" s="11">
        <v>52</v>
      </c>
      <c r="AH173"/>
      <c r="AI173"/>
      <c r="AJ173"/>
      <c r="AK173"/>
      <c r="AL173"/>
      <c r="AM173"/>
      <c r="AN173"/>
      <c r="AO173"/>
      <c r="AP173"/>
      <c r="AQ173"/>
      <c r="AR173"/>
      <c r="AS173"/>
      <c r="AT173"/>
      <c r="AU173"/>
      <c r="AV173"/>
      <c r="AW173"/>
    </row>
    <row r="174" spans="1:49" ht="12.75">
      <c r="A174" s="4"/>
      <c r="B174" s="8"/>
      <c r="C174" s="3" t="s">
        <v>249</v>
      </c>
      <c r="D174" s="3"/>
      <c r="E174" s="3"/>
      <c r="F174" s="6">
        <v>21243286</v>
      </c>
      <c r="G174" s="7">
        <v>208</v>
      </c>
      <c r="H174" s="6"/>
      <c r="I174" s="7"/>
      <c r="J174" s="6">
        <v>203263</v>
      </c>
      <c r="K174" s="7">
        <v>0</v>
      </c>
      <c r="L174" s="6"/>
      <c r="M174" s="7"/>
      <c r="N174" s="6"/>
      <c r="O174" s="7"/>
      <c r="P174" s="6"/>
      <c r="Q174" s="7"/>
      <c r="R174" s="6"/>
      <c r="S174" s="7"/>
      <c r="T174" s="6"/>
      <c r="U174" s="7"/>
      <c r="V174" s="6"/>
      <c r="W174" s="7"/>
      <c r="X174" s="6"/>
      <c r="Y174" s="7"/>
      <c r="Z174" s="6"/>
      <c r="AA174" s="7"/>
      <c r="AB174" s="31">
        <f t="shared" si="4"/>
        <v>0</v>
      </c>
      <c r="AC174" s="29">
        <f t="shared" si="5"/>
        <v>0</v>
      </c>
      <c r="AD174" s="6">
        <v>-247045</v>
      </c>
      <c r="AE174" s="7">
        <v>0</v>
      </c>
      <c r="AF174" s="6">
        <v>21199504</v>
      </c>
      <c r="AG174" s="26">
        <v>208</v>
      </c>
      <c r="AH174"/>
      <c r="AI174"/>
      <c r="AJ174"/>
      <c r="AK174"/>
      <c r="AL174"/>
      <c r="AM174"/>
      <c r="AN174"/>
      <c r="AO174"/>
      <c r="AP174"/>
      <c r="AQ174"/>
      <c r="AR174"/>
      <c r="AS174"/>
      <c r="AT174"/>
      <c r="AU174"/>
      <c r="AV174"/>
      <c r="AW174"/>
    </row>
    <row r="175" spans="1:49" ht="12.75">
      <c r="A175" s="4"/>
      <c r="B175" s="8">
        <v>42</v>
      </c>
      <c r="C175" s="3" t="s">
        <v>250</v>
      </c>
      <c r="D175" s="3"/>
      <c r="E175" s="3"/>
      <c r="F175" s="6"/>
      <c r="G175" s="7"/>
      <c r="H175" s="6"/>
      <c r="I175" s="7"/>
      <c r="J175" s="6"/>
      <c r="K175" s="7"/>
      <c r="L175" s="6"/>
      <c r="M175" s="7"/>
      <c r="N175" s="6"/>
      <c r="O175" s="7"/>
      <c r="P175" s="6"/>
      <c r="Q175" s="7"/>
      <c r="R175" s="6"/>
      <c r="S175" s="7"/>
      <c r="T175" s="6"/>
      <c r="U175" s="7"/>
      <c r="V175" s="6"/>
      <c r="W175" s="7"/>
      <c r="X175" s="6"/>
      <c r="Y175" s="7"/>
      <c r="Z175" s="6"/>
      <c r="AA175" s="7"/>
      <c r="AB175" s="31">
        <f t="shared" si="4"/>
        <v>0</v>
      </c>
      <c r="AC175" s="29">
        <f t="shared" si="5"/>
        <v>0</v>
      </c>
      <c r="AD175" s="6"/>
      <c r="AE175" s="7"/>
      <c r="AF175" s="6"/>
      <c r="AG175" s="26"/>
      <c r="AH175"/>
      <c r="AI175"/>
      <c r="AJ175"/>
      <c r="AK175"/>
      <c r="AL175"/>
      <c r="AM175"/>
      <c r="AN175"/>
      <c r="AO175"/>
      <c r="AP175"/>
      <c r="AQ175"/>
      <c r="AR175"/>
      <c r="AS175"/>
      <c r="AT175"/>
      <c r="AU175"/>
      <c r="AV175"/>
      <c r="AW175"/>
    </row>
    <row r="176" spans="1:49" ht="12.75">
      <c r="A176" s="4"/>
      <c r="B176" s="8"/>
      <c r="C176" s="5"/>
      <c r="D176" s="5" t="s">
        <v>251</v>
      </c>
      <c r="E176" s="5" t="s">
        <v>250</v>
      </c>
      <c r="F176" s="9">
        <v>626283</v>
      </c>
      <c r="G176" s="10"/>
      <c r="H176" s="9"/>
      <c r="I176" s="10"/>
      <c r="J176" s="9"/>
      <c r="K176" s="10"/>
      <c r="L176" s="9"/>
      <c r="M176" s="10"/>
      <c r="N176" s="9"/>
      <c r="O176" s="10"/>
      <c r="P176" s="9"/>
      <c r="Q176" s="10"/>
      <c r="R176" s="9"/>
      <c r="S176" s="10"/>
      <c r="T176" s="9"/>
      <c r="U176" s="10"/>
      <c r="V176" s="9"/>
      <c r="W176" s="10"/>
      <c r="X176" s="9"/>
      <c r="Y176" s="10"/>
      <c r="Z176" s="9">
        <v>189795</v>
      </c>
      <c r="AA176" s="10">
        <v>0</v>
      </c>
      <c r="AB176" s="32">
        <f t="shared" si="4"/>
        <v>189795</v>
      </c>
      <c r="AC176" s="34">
        <f t="shared" si="5"/>
        <v>0</v>
      </c>
      <c r="AD176" s="9">
        <v>124000</v>
      </c>
      <c r="AE176" s="10"/>
      <c r="AF176" s="9">
        <v>940078</v>
      </c>
      <c r="AG176" s="11">
        <v>0</v>
      </c>
      <c r="AH176"/>
      <c r="AI176"/>
      <c r="AJ176"/>
      <c r="AK176"/>
      <c r="AL176"/>
      <c r="AM176"/>
      <c r="AN176"/>
      <c r="AO176"/>
      <c r="AP176"/>
      <c r="AQ176"/>
      <c r="AR176"/>
      <c r="AS176"/>
      <c r="AT176"/>
      <c r="AU176"/>
      <c r="AV176"/>
      <c r="AW176"/>
    </row>
    <row r="177" spans="1:49" ht="12.75">
      <c r="A177" s="4"/>
      <c r="B177" s="8"/>
      <c r="C177" s="3" t="s">
        <v>252</v>
      </c>
      <c r="D177" s="3"/>
      <c r="E177" s="3"/>
      <c r="F177" s="6">
        <v>626283</v>
      </c>
      <c r="G177" s="7"/>
      <c r="H177" s="6"/>
      <c r="I177" s="7"/>
      <c r="J177" s="6"/>
      <c r="K177" s="7"/>
      <c r="L177" s="6"/>
      <c r="M177" s="7"/>
      <c r="N177" s="6"/>
      <c r="O177" s="7"/>
      <c r="P177" s="6"/>
      <c r="Q177" s="7"/>
      <c r="R177" s="6"/>
      <c r="S177" s="7"/>
      <c r="T177" s="6"/>
      <c r="U177" s="7"/>
      <c r="V177" s="6"/>
      <c r="W177" s="7"/>
      <c r="X177" s="6"/>
      <c r="Y177" s="7"/>
      <c r="Z177" s="6">
        <v>189795</v>
      </c>
      <c r="AA177" s="7">
        <v>0</v>
      </c>
      <c r="AB177" s="31">
        <f t="shared" si="4"/>
        <v>189795</v>
      </c>
      <c r="AC177" s="29">
        <f t="shared" si="5"/>
        <v>0</v>
      </c>
      <c r="AD177" s="6">
        <v>124000</v>
      </c>
      <c r="AE177" s="7"/>
      <c r="AF177" s="6">
        <v>940078</v>
      </c>
      <c r="AG177" s="26">
        <v>0</v>
      </c>
      <c r="AH177"/>
      <c r="AI177"/>
      <c r="AJ177"/>
      <c r="AK177"/>
      <c r="AL177"/>
      <c r="AM177"/>
      <c r="AN177"/>
      <c r="AO177"/>
      <c r="AP177"/>
      <c r="AQ177"/>
      <c r="AR177"/>
      <c r="AS177"/>
      <c r="AT177"/>
      <c r="AU177"/>
      <c r="AV177"/>
      <c r="AW177"/>
    </row>
    <row r="178" spans="1:49" ht="12.75">
      <c r="A178" s="4"/>
      <c r="B178" s="8">
        <v>43</v>
      </c>
      <c r="C178" s="3" t="s">
        <v>253</v>
      </c>
      <c r="D178" s="3"/>
      <c r="E178" s="3"/>
      <c r="F178" s="6"/>
      <c r="G178" s="7"/>
      <c r="H178" s="6"/>
      <c r="I178" s="7"/>
      <c r="J178" s="6"/>
      <c r="K178" s="7"/>
      <c r="L178" s="6"/>
      <c r="M178" s="7"/>
      <c r="N178" s="6"/>
      <c r="O178" s="7"/>
      <c r="P178" s="6"/>
      <c r="Q178" s="7"/>
      <c r="R178" s="6"/>
      <c r="S178" s="7"/>
      <c r="T178" s="6"/>
      <c r="U178" s="7"/>
      <c r="V178" s="6"/>
      <c r="W178" s="7"/>
      <c r="X178" s="6"/>
      <c r="Y178" s="7"/>
      <c r="Z178" s="6"/>
      <c r="AA178" s="7"/>
      <c r="AB178" s="31">
        <f t="shared" si="4"/>
        <v>0</v>
      </c>
      <c r="AC178" s="29">
        <f t="shared" si="5"/>
        <v>0</v>
      </c>
      <c r="AD178" s="6"/>
      <c r="AE178" s="7"/>
      <c r="AF178" s="6"/>
      <c r="AG178" s="26"/>
      <c r="AH178"/>
      <c r="AI178"/>
      <c r="AJ178"/>
      <c r="AK178"/>
      <c r="AL178"/>
      <c r="AM178"/>
      <c r="AN178"/>
      <c r="AO178"/>
      <c r="AP178"/>
      <c r="AQ178"/>
      <c r="AR178"/>
      <c r="AS178"/>
      <c r="AT178"/>
      <c r="AU178"/>
      <c r="AV178"/>
      <c r="AW178"/>
    </row>
    <row r="179" spans="1:49" ht="12.75">
      <c r="A179" s="4"/>
      <c r="B179" s="8"/>
      <c r="C179" s="5"/>
      <c r="D179" s="5" t="s">
        <v>254</v>
      </c>
      <c r="E179" s="5" t="s">
        <v>253</v>
      </c>
      <c r="F179" s="9">
        <v>3073373</v>
      </c>
      <c r="G179" s="10"/>
      <c r="H179" s="9"/>
      <c r="I179" s="10"/>
      <c r="J179" s="9">
        <v>413519</v>
      </c>
      <c r="K179" s="10">
        <v>0</v>
      </c>
      <c r="L179" s="9"/>
      <c r="M179" s="10"/>
      <c r="N179" s="9"/>
      <c r="O179" s="10"/>
      <c r="P179" s="9"/>
      <c r="Q179" s="10"/>
      <c r="R179" s="9"/>
      <c r="S179" s="10"/>
      <c r="T179" s="9"/>
      <c r="U179" s="10"/>
      <c r="V179" s="9"/>
      <c r="W179" s="10"/>
      <c r="X179" s="9"/>
      <c r="Y179" s="10"/>
      <c r="Z179" s="9"/>
      <c r="AA179" s="10"/>
      <c r="AB179" s="32">
        <f t="shared" si="4"/>
        <v>0</v>
      </c>
      <c r="AC179" s="34">
        <f t="shared" si="5"/>
        <v>0</v>
      </c>
      <c r="AD179" s="9"/>
      <c r="AE179" s="10"/>
      <c r="AF179" s="9">
        <v>3486892</v>
      </c>
      <c r="AG179" s="11">
        <v>0</v>
      </c>
      <c r="AH179"/>
      <c r="AI179"/>
      <c r="AJ179"/>
      <c r="AK179"/>
      <c r="AL179"/>
      <c r="AM179"/>
      <c r="AN179"/>
      <c r="AO179"/>
      <c r="AP179"/>
      <c r="AQ179"/>
      <c r="AR179"/>
      <c r="AS179"/>
      <c r="AT179"/>
      <c r="AU179"/>
      <c r="AV179"/>
      <c r="AW179"/>
    </row>
    <row r="180" spans="1:49" ht="12.75">
      <c r="A180" s="4"/>
      <c r="B180" s="8"/>
      <c r="C180" s="3" t="s">
        <v>255</v>
      </c>
      <c r="D180" s="3"/>
      <c r="E180" s="3"/>
      <c r="F180" s="6">
        <v>3073373</v>
      </c>
      <c r="G180" s="7"/>
      <c r="H180" s="6"/>
      <c r="I180" s="7"/>
      <c r="J180" s="6">
        <v>413519</v>
      </c>
      <c r="K180" s="7">
        <v>0</v>
      </c>
      <c r="L180" s="6"/>
      <c r="M180" s="7"/>
      <c r="N180" s="6"/>
      <c r="O180" s="7"/>
      <c r="P180" s="6"/>
      <c r="Q180" s="7"/>
      <c r="R180" s="6"/>
      <c r="S180" s="7"/>
      <c r="T180" s="6"/>
      <c r="U180" s="7"/>
      <c r="V180" s="6"/>
      <c r="W180" s="7"/>
      <c r="X180" s="6"/>
      <c r="Y180" s="7"/>
      <c r="Z180" s="6"/>
      <c r="AA180" s="7"/>
      <c r="AB180" s="31">
        <f t="shared" si="4"/>
        <v>0</v>
      </c>
      <c r="AC180" s="29">
        <f t="shared" si="5"/>
        <v>0</v>
      </c>
      <c r="AD180" s="6"/>
      <c r="AE180" s="7"/>
      <c r="AF180" s="6">
        <v>3486892</v>
      </c>
      <c r="AG180" s="26">
        <v>0</v>
      </c>
      <c r="AH180"/>
      <c r="AI180"/>
      <c r="AJ180"/>
      <c r="AK180"/>
      <c r="AL180"/>
      <c r="AM180"/>
      <c r="AN180"/>
      <c r="AO180"/>
      <c r="AP180"/>
      <c r="AQ180"/>
      <c r="AR180"/>
      <c r="AS180"/>
      <c r="AT180"/>
      <c r="AU180"/>
      <c r="AV180"/>
      <c r="AW180"/>
    </row>
    <row r="181" spans="1:49" ht="12.75">
      <c r="A181" s="4"/>
      <c r="B181" s="8">
        <v>44</v>
      </c>
      <c r="C181" s="3" t="s">
        <v>256</v>
      </c>
      <c r="D181" s="3"/>
      <c r="E181" s="3"/>
      <c r="F181" s="6"/>
      <c r="G181" s="7"/>
      <c r="H181" s="6"/>
      <c r="I181" s="7"/>
      <c r="J181" s="6"/>
      <c r="K181" s="7"/>
      <c r="L181" s="6"/>
      <c r="M181" s="7"/>
      <c r="N181" s="6"/>
      <c r="O181" s="7"/>
      <c r="P181" s="6"/>
      <c r="Q181" s="7"/>
      <c r="R181" s="6"/>
      <c r="S181" s="7"/>
      <c r="T181" s="6"/>
      <c r="U181" s="7"/>
      <c r="V181" s="6"/>
      <c r="W181" s="7"/>
      <c r="X181" s="6"/>
      <c r="Y181" s="7"/>
      <c r="Z181" s="6"/>
      <c r="AA181" s="7"/>
      <c r="AB181" s="31">
        <f t="shared" si="4"/>
        <v>0</v>
      </c>
      <c r="AC181" s="29">
        <f t="shared" si="5"/>
        <v>0</v>
      </c>
      <c r="AD181" s="6"/>
      <c r="AE181" s="7"/>
      <c r="AF181" s="6"/>
      <c r="AG181" s="26"/>
      <c r="AH181"/>
      <c r="AI181"/>
      <c r="AJ181"/>
      <c r="AK181"/>
      <c r="AL181"/>
      <c r="AM181"/>
      <c r="AN181"/>
      <c r="AO181"/>
      <c r="AP181"/>
      <c r="AQ181"/>
      <c r="AR181"/>
      <c r="AS181"/>
      <c r="AT181"/>
      <c r="AU181"/>
      <c r="AV181"/>
      <c r="AW181"/>
    </row>
    <row r="182" spans="1:49" ht="12.75">
      <c r="A182" s="4"/>
      <c r="B182" s="8"/>
      <c r="C182" s="5"/>
      <c r="D182" s="5" t="s">
        <v>257</v>
      </c>
      <c r="E182" s="5" t="s">
        <v>256</v>
      </c>
      <c r="F182" s="9">
        <v>24464977</v>
      </c>
      <c r="G182" s="10"/>
      <c r="H182" s="9"/>
      <c r="I182" s="10"/>
      <c r="J182" s="9"/>
      <c r="K182" s="10"/>
      <c r="L182" s="9"/>
      <c r="M182" s="10"/>
      <c r="N182" s="9"/>
      <c r="O182" s="10"/>
      <c r="P182" s="9"/>
      <c r="Q182" s="10"/>
      <c r="R182" s="9"/>
      <c r="S182" s="10"/>
      <c r="T182" s="9"/>
      <c r="U182" s="10"/>
      <c r="V182" s="9"/>
      <c r="W182" s="10"/>
      <c r="X182" s="9"/>
      <c r="Y182" s="10"/>
      <c r="Z182" s="9">
        <v>62500</v>
      </c>
      <c r="AA182" s="10"/>
      <c r="AB182" s="32">
        <f t="shared" si="4"/>
        <v>62500</v>
      </c>
      <c r="AC182" s="34">
        <f t="shared" si="5"/>
        <v>0</v>
      </c>
      <c r="AD182" s="9">
        <v>-20674</v>
      </c>
      <c r="AE182" s="10">
        <v>0</v>
      </c>
      <c r="AF182" s="9">
        <v>24506803</v>
      </c>
      <c r="AG182" s="11">
        <v>0</v>
      </c>
      <c r="AH182"/>
      <c r="AI182"/>
      <c r="AJ182"/>
      <c r="AK182"/>
      <c r="AL182"/>
      <c r="AM182"/>
      <c r="AN182"/>
      <c r="AO182"/>
      <c r="AP182"/>
      <c r="AQ182"/>
      <c r="AR182"/>
      <c r="AS182"/>
      <c r="AT182"/>
      <c r="AU182"/>
      <c r="AV182"/>
      <c r="AW182"/>
    </row>
    <row r="183" spans="1:49" ht="12.75">
      <c r="A183" s="4"/>
      <c r="B183" s="8"/>
      <c r="C183" s="3" t="s">
        <v>258</v>
      </c>
      <c r="D183" s="3"/>
      <c r="E183" s="3"/>
      <c r="F183" s="6">
        <v>24464977</v>
      </c>
      <c r="G183" s="7"/>
      <c r="H183" s="6"/>
      <c r="I183" s="7"/>
      <c r="J183" s="6"/>
      <c r="K183" s="7"/>
      <c r="L183" s="6"/>
      <c r="M183" s="7"/>
      <c r="N183" s="6"/>
      <c r="O183" s="7"/>
      <c r="P183" s="6"/>
      <c r="Q183" s="7"/>
      <c r="R183" s="6"/>
      <c r="S183" s="7"/>
      <c r="T183" s="6"/>
      <c r="U183" s="7"/>
      <c r="V183" s="6"/>
      <c r="W183" s="7"/>
      <c r="X183" s="6"/>
      <c r="Y183" s="7"/>
      <c r="Z183" s="6">
        <v>62500</v>
      </c>
      <c r="AA183" s="7"/>
      <c r="AB183" s="31">
        <f t="shared" si="4"/>
        <v>62500</v>
      </c>
      <c r="AC183" s="29">
        <f t="shared" si="5"/>
        <v>0</v>
      </c>
      <c r="AD183" s="6">
        <v>-20674</v>
      </c>
      <c r="AE183" s="7">
        <v>0</v>
      </c>
      <c r="AF183" s="6">
        <v>24506803</v>
      </c>
      <c r="AG183" s="26">
        <v>0</v>
      </c>
      <c r="AH183"/>
      <c r="AI183"/>
      <c r="AJ183"/>
      <c r="AK183"/>
      <c r="AL183"/>
      <c r="AM183"/>
      <c r="AN183"/>
      <c r="AO183"/>
      <c r="AP183"/>
      <c r="AQ183"/>
      <c r="AR183"/>
      <c r="AS183"/>
      <c r="AT183"/>
      <c r="AU183"/>
      <c r="AV183"/>
      <c r="AW183"/>
    </row>
    <row r="184" spans="1:49" ht="12.75">
      <c r="A184" s="4"/>
      <c r="B184" s="8">
        <v>45</v>
      </c>
      <c r="C184" s="3" t="s">
        <v>259</v>
      </c>
      <c r="D184" s="3"/>
      <c r="E184" s="3"/>
      <c r="F184" s="6"/>
      <c r="G184" s="7"/>
      <c r="H184" s="6"/>
      <c r="I184" s="7"/>
      <c r="J184" s="6"/>
      <c r="K184" s="7"/>
      <c r="L184" s="6"/>
      <c r="M184" s="7"/>
      <c r="N184" s="6"/>
      <c r="O184" s="7"/>
      <c r="P184" s="6"/>
      <c r="Q184" s="7"/>
      <c r="R184" s="6"/>
      <c r="S184" s="7"/>
      <c r="T184" s="6"/>
      <c r="U184" s="7"/>
      <c r="V184" s="6"/>
      <c r="W184" s="7"/>
      <c r="X184" s="6"/>
      <c r="Y184" s="7"/>
      <c r="Z184" s="6"/>
      <c r="AA184" s="7"/>
      <c r="AB184" s="31">
        <f t="shared" si="4"/>
        <v>0</v>
      </c>
      <c r="AC184" s="29">
        <f t="shared" si="5"/>
        <v>0</v>
      </c>
      <c r="AD184" s="6"/>
      <c r="AE184" s="7"/>
      <c r="AF184" s="6"/>
      <c r="AG184" s="26"/>
      <c r="AH184"/>
      <c r="AI184"/>
      <c r="AJ184"/>
      <c r="AK184"/>
      <c r="AL184"/>
      <c r="AM184"/>
      <c r="AN184"/>
      <c r="AO184"/>
      <c r="AP184"/>
      <c r="AQ184"/>
      <c r="AR184"/>
      <c r="AS184"/>
      <c r="AT184"/>
      <c r="AU184"/>
      <c r="AV184"/>
      <c r="AW184"/>
    </row>
    <row r="185" spans="1:49" ht="12.75">
      <c r="A185" s="4"/>
      <c r="B185" s="8"/>
      <c r="C185" s="5"/>
      <c r="D185" s="5" t="s">
        <v>260</v>
      </c>
      <c r="E185" s="5" t="s">
        <v>259</v>
      </c>
      <c r="F185" s="9">
        <v>2456339</v>
      </c>
      <c r="G185" s="10"/>
      <c r="H185" s="9"/>
      <c r="I185" s="10"/>
      <c r="J185" s="9">
        <v>-101746</v>
      </c>
      <c r="K185" s="10">
        <v>0</v>
      </c>
      <c r="L185" s="9">
        <v>100000</v>
      </c>
      <c r="M185" s="10"/>
      <c r="N185" s="9"/>
      <c r="O185" s="10"/>
      <c r="P185" s="9"/>
      <c r="Q185" s="10"/>
      <c r="R185" s="9"/>
      <c r="S185" s="10"/>
      <c r="T185" s="9"/>
      <c r="U185" s="10"/>
      <c r="V185" s="9"/>
      <c r="W185" s="10"/>
      <c r="X185" s="9"/>
      <c r="Y185" s="10"/>
      <c r="Z185" s="9"/>
      <c r="AA185" s="10"/>
      <c r="AB185" s="32">
        <f t="shared" si="4"/>
        <v>100000</v>
      </c>
      <c r="AC185" s="34">
        <f t="shared" si="5"/>
        <v>0</v>
      </c>
      <c r="AD185" s="9">
        <v>315929</v>
      </c>
      <c r="AE185" s="10">
        <v>0</v>
      </c>
      <c r="AF185" s="9">
        <v>2770522</v>
      </c>
      <c r="AG185" s="11">
        <v>0</v>
      </c>
      <c r="AH185"/>
      <c r="AI185"/>
      <c r="AJ185"/>
      <c r="AK185"/>
      <c r="AL185"/>
      <c r="AM185"/>
      <c r="AN185"/>
      <c r="AO185"/>
      <c r="AP185"/>
      <c r="AQ185"/>
      <c r="AR185"/>
      <c r="AS185"/>
      <c r="AT185"/>
      <c r="AU185"/>
      <c r="AV185"/>
      <c r="AW185"/>
    </row>
    <row r="186" spans="1:49" ht="12.75">
      <c r="A186" s="4"/>
      <c r="B186" s="8"/>
      <c r="C186" s="3" t="s">
        <v>261</v>
      </c>
      <c r="D186" s="3"/>
      <c r="E186" s="3"/>
      <c r="F186" s="6">
        <v>2456339</v>
      </c>
      <c r="G186" s="7"/>
      <c r="H186" s="6"/>
      <c r="I186" s="7"/>
      <c r="J186" s="6">
        <v>-101746</v>
      </c>
      <c r="K186" s="7">
        <v>0</v>
      </c>
      <c r="L186" s="6">
        <v>100000</v>
      </c>
      <c r="M186" s="7"/>
      <c r="N186" s="6"/>
      <c r="O186" s="7"/>
      <c r="P186" s="6"/>
      <c r="Q186" s="7"/>
      <c r="R186" s="6"/>
      <c r="S186" s="7"/>
      <c r="T186" s="6"/>
      <c r="U186" s="7"/>
      <c r="V186" s="6"/>
      <c r="W186" s="7"/>
      <c r="X186" s="6"/>
      <c r="Y186" s="7"/>
      <c r="Z186" s="6"/>
      <c r="AA186" s="7"/>
      <c r="AB186" s="31">
        <f t="shared" si="4"/>
        <v>100000</v>
      </c>
      <c r="AC186" s="29">
        <f t="shared" si="5"/>
        <v>0</v>
      </c>
      <c r="AD186" s="6">
        <v>315929</v>
      </c>
      <c r="AE186" s="7">
        <v>0</v>
      </c>
      <c r="AF186" s="6">
        <v>2770522</v>
      </c>
      <c r="AG186" s="26">
        <v>0</v>
      </c>
      <c r="AH186"/>
      <c r="AI186"/>
      <c r="AJ186"/>
      <c r="AK186"/>
      <c r="AL186"/>
      <c r="AM186"/>
      <c r="AN186"/>
      <c r="AO186"/>
      <c r="AP186"/>
      <c r="AQ186"/>
      <c r="AR186"/>
      <c r="AS186"/>
      <c r="AT186"/>
      <c r="AU186"/>
      <c r="AV186"/>
      <c r="AW186"/>
    </row>
    <row r="187" spans="1:49" ht="12.75">
      <c r="A187" s="4"/>
      <c r="B187" s="8">
        <v>46</v>
      </c>
      <c r="C187" s="3" t="s">
        <v>262</v>
      </c>
      <c r="D187" s="3"/>
      <c r="E187" s="3"/>
      <c r="F187" s="6"/>
      <c r="G187" s="7"/>
      <c r="H187" s="6"/>
      <c r="I187" s="7"/>
      <c r="J187" s="6"/>
      <c r="K187" s="7"/>
      <c r="L187" s="6"/>
      <c r="M187" s="7"/>
      <c r="N187" s="6"/>
      <c r="O187" s="7"/>
      <c r="P187" s="6"/>
      <c r="Q187" s="7"/>
      <c r="R187" s="6"/>
      <c r="S187" s="7"/>
      <c r="T187" s="6"/>
      <c r="U187" s="7"/>
      <c r="V187" s="6"/>
      <c r="W187" s="7"/>
      <c r="X187" s="6"/>
      <c r="Y187" s="7"/>
      <c r="Z187" s="6"/>
      <c r="AA187" s="7"/>
      <c r="AB187" s="31">
        <f t="shared" si="4"/>
        <v>0</v>
      </c>
      <c r="AC187" s="29">
        <f t="shared" si="5"/>
        <v>0</v>
      </c>
      <c r="AD187" s="6"/>
      <c r="AE187" s="7"/>
      <c r="AF187" s="6"/>
      <c r="AG187" s="26"/>
      <c r="AH187"/>
      <c r="AI187"/>
      <c r="AJ187"/>
      <c r="AK187"/>
      <c r="AL187"/>
      <c r="AM187"/>
      <c r="AN187"/>
      <c r="AO187"/>
      <c r="AP187"/>
      <c r="AQ187"/>
      <c r="AR187"/>
      <c r="AS187"/>
      <c r="AT187"/>
      <c r="AU187"/>
      <c r="AV187"/>
      <c r="AW187"/>
    </row>
    <row r="188" spans="1:49" ht="12.75">
      <c r="A188" s="4"/>
      <c r="B188" s="8"/>
      <c r="C188" s="5"/>
      <c r="D188" s="5" t="s">
        <v>263</v>
      </c>
      <c r="E188" s="5" t="s">
        <v>262</v>
      </c>
      <c r="F188" s="9">
        <v>9007712</v>
      </c>
      <c r="G188" s="10"/>
      <c r="H188" s="9"/>
      <c r="I188" s="10"/>
      <c r="J188" s="9"/>
      <c r="K188" s="10"/>
      <c r="L188" s="9">
        <v>6223896</v>
      </c>
      <c r="M188" s="10"/>
      <c r="N188" s="9"/>
      <c r="O188" s="10"/>
      <c r="P188" s="9"/>
      <c r="Q188" s="10"/>
      <c r="R188" s="9"/>
      <c r="S188" s="10"/>
      <c r="T188" s="9"/>
      <c r="U188" s="10"/>
      <c r="V188" s="9">
        <v>4064034</v>
      </c>
      <c r="W188" s="10"/>
      <c r="X188" s="9">
        <v>224610</v>
      </c>
      <c r="Y188" s="10"/>
      <c r="Z188" s="9"/>
      <c r="AA188" s="10"/>
      <c r="AB188" s="32">
        <f t="shared" si="4"/>
        <v>10512540</v>
      </c>
      <c r="AC188" s="34">
        <f t="shared" si="5"/>
        <v>0</v>
      </c>
      <c r="AD188" s="9">
        <v>3699659</v>
      </c>
      <c r="AE188" s="10">
        <v>0</v>
      </c>
      <c r="AF188" s="9">
        <v>23219911</v>
      </c>
      <c r="AG188" s="11">
        <v>0</v>
      </c>
      <c r="AH188"/>
      <c r="AI188"/>
      <c r="AJ188"/>
      <c r="AK188"/>
      <c r="AL188"/>
      <c r="AM188"/>
      <c r="AN188"/>
      <c r="AO188"/>
      <c r="AP188"/>
      <c r="AQ188"/>
      <c r="AR188"/>
      <c r="AS188"/>
      <c r="AT188"/>
      <c r="AU188"/>
      <c r="AV188"/>
      <c r="AW188"/>
    </row>
    <row r="189" spans="1:49" ht="12.75">
      <c r="A189" s="4"/>
      <c r="B189" s="8"/>
      <c r="C189" s="3" t="s">
        <v>264</v>
      </c>
      <c r="D189" s="3"/>
      <c r="E189" s="3"/>
      <c r="F189" s="6">
        <v>9007712</v>
      </c>
      <c r="G189" s="7"/>
      <c r="H189" s="6"/>
      <c r="I189" s="7"/>
      <c r="J189" s="6"/>
      <c r="K189" s="7"/>
      <c r="L189" s="6">
        <v>6223896</v>
      </c>
      <c r="M189" s="7"/>
      <c r="N189" s="6"/>
      <c r="O189" s="7"/>
      <c r="P189" s="6"/>
      <c r="Q189" s="7"/>
      <c r="R189" s="6"/>
      <c r="S189" s="7"/>
      <c r="T189" s="6"/>
      <c r="U189" s="7"/>
      <c r="V189" s="6">
        <v>4064034</v>
      </c>
      <c r="W189" s="7"/>
      <c r="X189" s="6">
        <v>224610</v>
      </c>
      <c r="Y189" s="7"/>
      <c r="Z189" s="6"/>
      <c r="AA189" s="7"/>
      <c r="AB189" s="31">
        <f t="shared" si="4"/>
        <v>10512540</v>
      </c>
      <c r="AC189" s="29">
        <f t="shared" si="5"/>
        <v>0</v>
      </c>
      <c r="AD189" s="6">
        <v>3699659</v>
      </c>
      <c r="AE189" s="7">
        <v>0</v>
      </c>
      <c r="AF189" s="6">
        <v>23219911</v>
      </c>
      <c r="AG189" s="26">
        <v>0</v>
      </c>
      <c r="AH189"/>
      <c r="AI189"/>
      <c r="AJ189"/>
      <c r="AK189"/>
      <c r="AL189"/>
      <c r="AM189"/>
      <c r="AN189"/>
      <c r="AO189"/>
      <c r="AP189"/>
      <c r="AQ189"/>
      <c r="AR189"/>
      <c r="AS189"/>
      <c r="AT189"/>
      <c r="AU189"/>
      <c r="AV189"/>
      <c r="AW189"/>
    </row>
    <row r="190" spans="1:49" ht="12.75">
      <c r="A190" s="4"/>
      <c r="B190" s="8">
        <v>47</v>
      </c>
      <c r="C190" s="3" t="s">
        <v>265</v>
      </c>
      <c r="D190" s="3"/>
      <c r="E190" s="3"/>
      <c r="F190" s="6"/>
      <c r="G190" s="7"/>
      <c r="H190" s="6"/>
      <c r="I190" s="7"/>
      <c r="J190" s="6"/>
      <c r="K190" s="7"/>
      <c r="L190" s="6"/>
      <c r="M190" s="7"/>
      <c r="N190" s="6"/>
      <c r="O190" s="7"/>
      <c r="P190" s="6"/>
      <c r="Q190" s="7"/>
      <c r="R190" s="6"/>
      <c r="S190" s="7"/>
      <c r="T190" s="6"/>
      <c r="U190" s="7"/>
      <c r="V190" s="6"/>
      <c r="W190" s="7"/>
      <c r="X190" s="6"/>
      <c r="Y190" s="7"/>
      <c r="Z190" s="6"/>
      <c r="AA190" s="7"/>
      <c r="AB190" s="31">
        <f t="shared" si="4"/>
        <v>0</v>
      </c>
      <c r="AC190" s="29">
        <f t="shared" si="5"/>
        <v>0</v>
      </c>
      <c r="AD190" s="6"/>
      <c r="AE190" s="7"/>
      <c r="AF190" s="6"/>
      <c r="AG190" s="26"/>
      <c r="AH190"/>
      <c r="AI190"/>
      <c r="AJ190"/>
      <c r="AK190"/>
      <c r="AL190"/>
      <c r="AM190"/>
      <c r="AN190"/>
      <c r="AO190"/>
      <c r="AP190"/>
      <c r="AQ190"/>
      <c r="AR190"/>
      <c r="AS190"/>
      <c r="AT190"/>
      <c r="AU190"/>
      <c r="AV190"/>
      <c r="AW190"/>
    </row>
    <row r="191" spans="1:49" ht="12.75">
      <c r="A191" s="4"/>
      <c r="B191" s="8"/>
      <c r="C191" s="5"/>
      <c r="D191" s="5" t="s">
        <v>266</v>
      </c>
      <c r="E191" s="5" t="s">
        <v>267</v>
      </c>
      <c r="F191" s="9">
        <v>10731472</v>
      </c>
      <c r="G191" s="10">
        <v>40.8</v>
      </c>
      <c r="H191" s="9"/>
      <c r="I191" s="10"/>
      <c r="J191" s="9">
        <v>-2882</v>
      </c>
      <c r="K191" s="10">
        <v>0</v>
      </c>
      <c r="L191" s="9"/>
      <c r="M191" s="10"/>
      <c r="N191" s="9"/>
      <c r="O191" s="10"/>
      <c r="P191" s="9"/>
      <c r="Q191" s="10"/>
      <c r="R191" s="9"/>
      <c r="S191" s="10"/>
      <c r="T191" s="9"/>
      <c r="U191" s="10"/>
      <c r="V191" s="9"/>
      <c r="W191" s="10"/>
      <c r="X191" s="9"/>
      <c r="Y191" s="10"/>
      <c r="Z191" s="9"/>
      <c r="AA191" s="10"/>
      <c r="AB191" s="32">
        <f t="shared" si="4"/>
        <v>0</v>
      </c>
      <c r="AC191" s="34">
        <f t="shared" si="5"/>
        <v>0</v>
      </c>
      <c r="AD191" s="9">
        <v>-8122</v>
      </c>
      <c r="AE191" s="10">
        <v>0</v>
      </c>
      <c r="AF191" s="9">
        <v>10720468</v>
      </c>
      <c r="AG191" s="11">
        <v>40.8</v>
      </c>
      <c r="AH191"/>
      <c r="AI191"/>
      <c r="AJ191"/>
      <c r="AK191"/>
      <c r="AL191"/>
      <c r="AM191"/>
      <c r="AN191"/>
      <c r="AO191"/>
      <c r="AP191"/>
      <c r="AQ191"/>
      <c r="AR191"/>
      <c r="AS191"/>
      <c r="AT191"/>
      <c r="AU191"/>
      <c r="AV191"/>
      <c r="AW191"/>
    </row>
    <row r="192" spans="1:49" ht="12.75">
      <c r="A192" s="4"/>
      <c r="B192" s="8"/>
      <c r="C192" s="5"/>
      <c r="D192" s="5" t="s">
        <v>268</v>
      </c>
      <c r="E192" s="5" t="s">
        <v>269</v>
      </c>
      <c r="F192" s="9">
        <v>13991492</v>
      </c>
      <c r="G192" s="10">
        <v>99.7</v>
      </c>
      <c r="H192" s="9"/>
      <c r="I192" s="10"/>
      <c r="J192" s="9"/>
      <c r="K192" s="10"/>
      <c r="L192" s="9"/>
      <c r="M192" s="10"/>
      <c r="N192" s="9"/>
      <c r="O192" s="10"/>
      <c r="P192" s="9"/>
      <c r="Q192" s="10"/>
      <c r="R192" s="9"/>
      <c r="S192" s="10"/>
      <c r="T192" s="9"/>
      <c r="U192" s="10"/>
      <c r="V192" s="9"/>
      <c r="W192" s="10"/>
      <c r="X192" s="9"/>
      <c r="Y192" s="10"/>
      <c r="Z192" s="9"/>
      <c r="AA192" s="10"/>
      <c r="AB192" s="32">
        <f t="shared" si="4"/>
        <v>0</v>
      </c>
      <c r="AC192" s="34">
        <f t="shared" si="5"/>
        <v>0</v>
      </c>
      <c r="AD192" s="9">
        <v>-356974</v>
      </c>
      <c r="AE192" s="10">
        <v>0</v>
      </c>
      <c r="AF192" s="9">
        <v>13634518</v>
      </c>
      <c r="AG192" s="11">
        <v>99.7</v>
      </c>
      <c r="AH192"/>
      <c r="AI192"/>
      <c r="AJ192"/>
      <c r="AK192"/>
      <c r="AL192"/>
      <c r="AM192"/>
      <c r="AN192"/>
      <c r="AO192"/>
      <c r="AP192"/>
      <c r="AQ192"/>
      <c r="AR192"/>
      <c r="AS192"/>
      <c r="AT192"/>
      <c r="AU192"/>
      <c r="AV192"/>
      <c r="AW192"/>
    </row>
    <row r="193" spans="1:49" ht="12.75">
      <c r="A193" s="4"/>
      <c r="B193" s="8"/>
      <c r="C193" s="3" t="s">
        <v>270</v>
      </c>
      <c r="D193" s="3"/>
      <c r="E193" s="3"/>
      <c r="F193" s="6">
        <v>24722964</v>
      </c>
      <c r="G193" s="7">
        <v>140.5</v>
      </c>
      <c r="H193" s="6"/>
      <c r="I193" s="7"/>
      <c r="J193" s="6">
        <v>-2882</v>
      </c>
      <c r="K193" s="7">
        <v>0</v>
      </c>
      <c r="L193" s="6"/>
      <c r="M193" s="7"/>
      <c r="N193" s="6"/>
      <c r="O193" s="7"/>
      <c r="P193" s="6"/>
      <c r="Q193" s="7"/>
      <c r="R193" s="6"/>
      <c r="S193" s="7"/>
      <c r="T193" s="6"/>
      <c r="U193" s="7"/>
      <c r="V193" s="6"/>
      <c r="W193" s="7"/>
      <c r="X193" s="6"/>
      <c r="Y193" s="7"/>
      <c r="Z193" s="6"/>
      <c r="AA193" s="7"/>
      <c r="AB193" s="31">
        <f t="shared" si="4"/>
        <v>0</v>
      </c>
      <c r="AC193" s="29">
        <f t="shared" si="5"/>
        <v>0</v>
      </c>
      <c r="AD193" s="6">
        <v>-365096</v>
      </c>
      <c r="AE193" s="7">
        <v>0</v>
      </c>
      <c r="AF193" s="6">
        <v>24354986</v>
      </c>
      <c r="AG193" s="26">
        <v>140.5</v>
      </c>
      <c r="AH193"/>
      <c r="AI193"/>
      <c r="AJ193"/>
      <c r="AK193"/>
      <c r="AL193"/>
      <c r="AM193"/>
      <c r="AN193"/>
      <c r="AO193"/>
      <c r="AP193"/>
      <c r="AQ193"/>
      <c r="AR193"/>
      <c r="AS193"/>
      <c r="AT193"/>
      <c r="AU193"/>
      <c r="AV193"/>
      <c r="AW193"/>
    </row>
    <row r="194" spans="1:49" ht="12.75">
      <c r="A194" s="4"/>
      <c r="B194" s="8">
        <v>48</v>
      </c>
      <c r="C194" s="3" t="s">
        <v>271</v>
      </c>
      <c r="D194" s="3"/>
      <c r="E194" s="3"/>
      <c r="F194" s="6"/>
      <c r="G194" s="7"/>
      <c r="H194" s="6"/>
      <c r="I194" s="7"/>
      <c r="J194" s="6"/>
      <c r="K194" s="7"/>
      <c r="L194" s="6"/>
      <c r="M194" s="7"/>
      <c r="N194" s="6"/>
      <c r="O194" s="7"/>
      <c r="P194" s="6"/>
      <c r="Q194" s="7"/>
      <c r="R194" s="6"/>
      <c r="S194" s="7"/>
      <c r="T194" s="6"/>
      <c r="U194" s="7"/>
      <c r="V194" s="6"/>
      <c r="W194" s="7"/>
      <c r="X194" s="6"/>
      <c r="Y194" s="7"/>
      <c r="Z194" s="6"/>
      <c r="AA194" s="7"/>
      <c r="AB194" s="31">
        <f t="shared" si="4"/>
        <v>0</v>
      </c>
      <c r="AC194" s="29">
        <f t="shared" si="5"/>
        <v>0</v>
      </c>
      <c r="AD194" s="6"/>
      <c r="AE194" s="7"/>
      <c r="AF194" s="6"/>
      <c r="AG194" s="26"/>
      <c r="AH194"/>
      <c r="AI194"/>
      <c r="AJ194"/>
      <c r="AK194"/>
      <c r="AL194"/>
      <c r="AM194"/>
      <c r="AN194"/>
      <c r="AO194"/>
      <c r="AP194"/>
      <c r="AQ194"/>
      <c r="AR194"/>
      <c r="AS194"/>
      <c r="AT194"/>
      <c r="AU194"/>
      <c r="AV194"/>
      <c r="AW194"/>
    </row>
    <row r="195" spans="1:49" ht="12.75">
      <c r="A195" s="4"/>
      <c r="B195" s="8"/>
      <c r="C195" s="5"/>
      <c r="D195" s="5" t="s">
        <v>272</v>
      </c>
      <c r="E195" s="5" t="s">
        <v>273</v>
      </c>
      <c r="F195" s="9">
        <v>22775553</v>
      </c>
      <c r="G195" s="10">
        <v>34</v>
      </c>
      <c r="H195" s="9"/>
      <c r="I195" s="10"/>
      <c r="J195" s="9">
        <v>-83303</v>
      </c>
      <c r="K195" s="10">
        <v>0</v>
      </c>
      <c r="L195" s="9"/>
      <c r="M195" s="10"/>
      <c r="N195" s="9"/>
      <c r="O195" s="10"/>
      <c r="P195" s="9"/>
      <c r="Q195" s="10"/>
      <c r="R195" s="9"/>
      <c r="S195" s="10"/>
      <c r="T195" s="9"/>
      <c r="U195" s="10"/>
      <c r="V195" s="9"/>
      <c r="W195" s="10"/>
      <c r="X195" s="9"/>
      <c r="Y195" s="10"/>
      <c r="Z195" s="9"/>
      <c r="AA195" s="10"/>
      <c r="AB195" s="32">
        <f t="shared" si="4"/>
        <v>0</v>
      </c>
      <c r="AC195" s="34">
        <f t="shared" si="5"/>
        <v>0</v>
      </c>
      <c r="AD195" s="9">
        <v>-147761</v>
      </c>
      <c r="AE195" s="10">
        <v>0</v>
      </c>
      <c r="AF195" s="9">
        <v>22544489</v>
      </c>
      <c r="AG195" s="11">
        <v>34</v>
      </c>
      <c r="AH195"/>
      <c r="AI195"/>
      <c r="AJ195"/>
      <c r="AK195"/>
      <c r="AL195"/>
      <c r="AM195"/>
      <c r="AN195"/>
      <c r="AO195"/>
      <c r="AP195"/>
      <c r="AQ195"/>
      <c r="AR195"/>
      <c r="AS195"/>
      <c r="AT195"/>
      <c r="AU195"/>
      <c r="AV195"/>
      <c r="AW195"/>
    </row>
    <row r="196" spans="1:49" ht="12.75">
      <c r="A196" s="4"/>
      <c r="B196" s="8"/>
      <c r="C196" s="5"/>
      <c r="D196" s="5" t="s">
        <v>274</v>
      </c>
      <c r="E196" s="5" t="s">
        <v>275</v>
      </c>
      <c r="F196" s="9">
        <v>16580322</v>
      </c>
      <c r="G196" s="10">
        <v>149.5</v>
      </c>
      <c r="H196" s="9"/>
      <c r="I196" s="10"/>
      <c r="J196" s="9">
        <v>-5506</v>
      </c>
      <c r="K196" s="10">
        <v>0</v>
      </c>
      <c r="L196" s="9"/>
      <c r="M196" s="10"/>
      <c r="N196" s="9"/>
      <c r="O196" s="10"/>
      <c r="P196" s="9"/>
      <c r="Q196" s="10"/>
      <c r="R196" s="9"/>
      <c r="S196" s="10"/>
      <c r="T196" s="9"/>
      <c r="U196" s="10"/>
      <c r="V196" s="9"/>
      <c r="W196" s="10"/>
      <c r="X196" s="9"/>
      <c r="Y196" s="10"/>
      <c r="Z196" s="9"/>
      <c r="AA196" s="10"/>
      <c r="AB196" s="32">
        <f t="shared" si="4"/>
        <v>0</v>
      </c>
      <c r="AC196" s="34">
        <f t="shared" si="5"/>
        <v>0</v>
      </c>
      <c r="AD196" s="9"/>
      <c r="AE196" s="10"/>
      <c r="AF196" s="9">
        <v>16574816</v>
      </c>
      <c r="AG196" s="11">
        <v>149.5</v>
      </c>
      <c r="AH196"/>
      <c r="AI196"/>
      <c r="AJ196"/>
      <c r="AK196"/>
      <c r="AL196"/>
      <c r="AM196"/>
      <c r="AN196"/>
      <c r="AO196"/>
      <c r="AP196"/>
      <c r="AQ196"/>
      <c r="AR196"/>
      <c r="AS196"/>
      <c r="AT196"/>
      <c r="AU196"/>
      <c r="AV196"/>
      <c r="AW196"/>
    </row>
    <row r="197" spans="1:49" ht="12.75">
      <c r="A197" s="4"/>
      <c r="B197" s="8"/>
      <c r="C197" s="5"/>
      <c r="D197" s="5" t="s">
        <v>276</v>
      </c>
      <c r="E197" s="5" t="s">
        <v>277</v>
      </c>
      <c r="F197" s="9">
        <v>5640155</v>
      </c>
      <c r="G197" s="10">
        <v>48</v>
      </c>
      <c r="H197" s="9"/>
      <c r="I197" s="10"/>
      <c r="J197" s="9"/>
      <c r="K197" s="10"/>
      <c r="L197" s="9"/>
      <c r="M197" s="10"/>
      <c r="N197" s="9"/>
      <c r="O197" s="10"/>
      <c r="P197" s="9"/>
      <c r="Q197" s="10"/>
      <c r="R197" s="9"/>
      <c r="S197" s="10"/>
      <c r="T197" s="9"/>
      <c r="U197" s="10"/>
      <c r="V197" s="9"/>
      <c r="W197" s="10"/>
      <c r="X197" s="9"/>
      <c r="Y197" s="10"/>
      <c r="Z197" s="9"/>
      <c r="AA197" s="10"/>
      <c r="AB197" s="32">
        <f t="shared" si="4"/>
        <v>0</v>
      </c>
      <c r="AC197" s="34">
        <f t="shared" si="5"/>
        <v>0</v>
      </c>
      <c r="AD197" s="9"/>
      <c r="AE197" s="10"/>
      <c r="AF197" s="9">
        <v>5640155</v>
      </c>
      <c r="AG197" s="11">
        <v>48</v>
      </c>
      <c r="AH197"/>
      <c r="AI197"/>
      <c r="AJ197"/>
      <c r="AK197"/>
      <c r="AL197"/>
      <c r="AM197"/>
      <c r="AN197"/>
      <c r="AO197"/>
      <c r="AP197"/>
      <c r="AQ197"/>
      <c r="AR197"/>
      <c r="AS197"/>
      <c r="AT197"/>
      <c r="AU197"/>
      <c r="AV197"/>
      <c r="AW197"/>
    </row>
    <row r="198" spans="1:49" ht="12.75">
      <c r="A198" s="4"/>
      <c r="B198" s="8"/>
      <c r="C198" s="5"/>
      <c r="D198" s="5" t="s">
        <v>278</v>
      </c>
      <c r="E198" s="5" t="s">
        <v>279</v>
      </c>
      <c r="F198" s="9">
        <v>49057819</v>
      </c>
      <c r="G198" s="10">
        <v>440</v>
      </c>
      <c r="H198" s="9"/>
      <c r="I198" s="10"/>
      <c r="J198" s="9"/>
      <c r="K198" s="10"/>
      <c r="L198" s="9"/>
      <c r="M198" s="10"/>
      <c r="N198" s="9"/>
      <c r="O198" s="10"/>
      <c r="P198" s="9"/>
      <c r="Q198" s="10"/>
      <c r="R198" s="9"/>
      <c r="S198" s="10"/>
      <c r="T198" s="9"/>
      <c r="U198" s="10"/>
      <c r="V198" s="9"/>
      <c r="W198" s="10"/>
      <c r="X198" s="9"/>
      <c r="Y198" s="10"/>
      <c r="Z198" s="9"/>
      <c r="AA198" s="10"/>
      <c r="AB198" s="32">
        <f aca="true" t="shared" si="6" ref="AB198:AB261">Z198+X198+V198+T198+R198+P198+N198+L198+H198+H198</f>
        <v>0</v>
      </c>
      <c r="AC198" s="34">
        <f aca="true" t="shared" si="7" ref="AC198:AC261">AA198+Y198+W198+U198+S198+Q198+O198+M198+I198+I198</f>
        <v>0</v>
      </c>
      <c r="AD198" s="9">
        <v>-533215</v>
      </c>
      <c r="AE198" s="10">
        <v>0</v>
      </c>
      <c r="AF198" s="9">
        <v>48524604</v>
      </c>
      <c r="AG198" s="11">
        <v>440</v>
      </c>
      <c r="AH198"/>
      <c r="AI198"/>
      <c r="AJ198"/>
      <c r="AK198"/>
      <c r="AL198"/>
      <c r="AM198"/>
      <c r="AN198"/>
      <c r="AO198"/>
      <c r="AP198"/>
      <c r="AQ198"/>
      <c r="AR198"/>
      <c r="AS198"/>
      <c r="AT198"/>
      <c r="AU198"/>
      <c r="AV198"/>
      <c r="AW198"/>
    </row>
    <row r="199" spans="1:49" ht="12.75">
      <c r="A199" s="4"/>
      <c r="B199" s="8"/>
      <c r="C199" s="5"/>
      <c r="D199" s="5" t="s">
        <v>280</v>
      </c>
      <c r="E199" s="5" t="s">
        <v>281</v>
      </c>
      <c r="F199" s="9">
        <v>32817634</v>
      </c>
      <c r="G199" s="10">
        <v>280</v>
      </c>
      <c r="H199" s="9"/>
      <c r="I199" s="10"/>
      <c r="J199" s="9"/>
      <c r="K199" s="10"/>
      <c r="L199" s="9"/>
      <c r="M199" s="10"/>
      <c r="N199" s="9"/>
      <c r="O199" s="10"/>
      <c r="P199" s="9"/>
      <c r="Q199" s="10"/>
      <c r="R199" s="9"/>
      <c r="S199" s="10"/>
      <c r="T199" s="9"/>
      <c r="U199" s="10"/>
      <c r="V199" s="9"/>
      <c r="W199" s="10"/>
      <c r="X199" s="9"/>
      <c r="Y199" s="10"/>
      <c r="Z199" s="9"/>
      <c r="AA199" s="10"/>
      <c r="AB199" s="32">
        <f t="shared" si="6"/>
        <v>0</v>
      </c>
      <c r="AC199" s="34">
        <f t="shared" si="7"/>
        <v>0</v>
      </c>
      <c r="AD199" s="9"/>
      <c r="AE199" s="10"/>
      <c r="AF199" s="9">
        <v>32817634</v>
      </c>
      <c r="AG199" s="11">
        <v>280</v>
      </c>
      <c r="AH199"/>
      <c r="AI199"/>
      <c r="AJ199"/>
      <c r="AK199"/>
      <c r="AL199"/>
      <c r="AM199"/>
      <c r="AN199"/>
      <c r="AO199"/>
      <c r="AP199"/>
      <c r="AQ199"/>
      <c r="AR199"/>
      <c r="AS199"/>
      <c r="AT199"/>
      <c r="AU199"/>
      <c r="AV199"/>
      <c r="AW199"/>
    </row>
    <row r="200" spans="1:49" ht="12.75">
      <c r="A200" s="4"/>
      <c r="B200" s="8"/>
      <c r="C200" s="3" t="s">
        <v>282</v>
      </c>
      <c r="D200" s="3"/>
      <c r="E200" s="3"/>
      <c r="F200" s="6">
        <v>126871483</v>
      </c>
      <c r="G200" s="7">
        <v>951.5</v>
      </c>
      <c r="H200" s="6"/>
      <c r="I200" s="7"/>
      <c r="J200" s="6">
        <v>-88809</v>
      </c>
      <c r="K200" s="7">
        <v>0</v>
      </c>
      <c r="L200" s="6"/>
      <c r="M200" s="7"/>
      <c r="N200" s="6"/>
      <c r="O200" s="7"/>
      <c r="P200" s="6"/>
      <c r="Q200" s="7"/>
      <c r="R200" s="6"/>
      <c r="S200" s="7"/>
      <c r="T200" s="6"/>
      <c r="U200" s="7"/>
      <c r="V200" s="6"/>
      <c r="W200" s="7"/>
      <c r="X200" s="6"/>
      <c r="Y200" s="7"/>
      <c r="Z200" s="6"/>
      <c r="AA200" s="7"/>
      <c r="AB200" s="31">
        <f t="shared" si="6"/>
        <v>0</v>
      </c>
      <c r="AC200" s="29">
        <f t="shared" si="7"/>
        <v>0</v>
      </c>
      <c r="AD200" s="6">
        <v>-680976</v>
      </c>
      <c r="AE200" s="7">
        <v>0</v>
      </c>
      <c r="AF200" s="6">
        <v>126101698</v>
      </c>
      <c r="AG200" s="26">
        <v>951.5</v>
      </c>
      <c r="AH200"/>
      <c r="AI200"/>
      <c r="AJ200"/>
      <c r="AK200"/>
      <c r="AL200"/>
      <c r="AM200"/>
      <c r="AN200"/>
      <c r="AO200"/>
      <c r="AP200"/>
      <c r="AQ200"/>
      <c r="AR200"/>
      <c r="AS200"/>
      <c r="AT200"/>
      <c r="AU200"/>
      <c r="AV200"/>
      <c r="AW200"/>
    </row>
    <row r="201" spans="1:49" ht="12.75">
      <c r="A201" s="4"/>
      <c r="B201" s="8">
        <v>49</v>
      </c>
      <c r="C201" s="3" t="s">
        <v>283</v>
      </c>
      <c r="D201" s="3"/>
      <c r="E201" s="3"/>
      <c r="F201" s="6"/>
      <c r="G201" s="7"/>
      <c r="H201" s="6"/>
      <c r="I201" s="7"/>
      <c r="J201" s="6"/>
      <c r="K201" s="7"/>
      <c r="L201" s="6"/>
      <c r="M201" s="7"/>
      <c r="N201" s="6"/>
      <c r="O201" s="7"/>
      <c r="P201" s="6"/>
      <c r="Q201" s="7"/>
      <c r="R201" s="6"/>
      <c r="S201" s="7"/>
      <c r="T201" s="6"/>
      <c r="U201" s="7"/>
      <c r="V201" s="6"/>
      <c r="W201" s="7"/>
      <c r="X201" s="6"/>
      <c r="Y201" s="7"/>
      <c r="Z201" s="6"/>
      <c r="AA201" s="7"/>
      <c r="AB201" s="31">
        <f t="shared" si="6"/>
        <v>0</v>
      </c>
      <c r="AC201" s="29">
        <f t="shared" si="7"/>
        <v>0</v>
      </c>
      <c r="AD201" s="6"/>
      <c r="AE201" s="7"/>
      <c r="AF201" s="6"/>
      <c r="AG201" s="26"/>
      <c r="AH201"/>
      <c r="AI201"/>
      <c r="AJ201"/>
      <c r="AK201"/>
      <c r="AL201"/>
      <c r="AM201"/>
      <c r="AN201"/>
      <c r="AO201"/>
      <c r="AP201"/>
      <c r="AQ201"/>
      <c r="AR201"/>
      <c r="AS201"/>
      <c r="AT201"/>
      <c r="AU201"/>
      <c r="AV201"/>
      <c r="AW201"/>
    </row>
    <row r="202" spans="1:49" ht="12.75">
      <c r="A202" s="4"/>
      <c r="B202" s="8"/>
      <c r="C202" s="5"/>
      <c r="D202" s="5" t="s">
        <v>284</v>
      </c>
      <c r="E202" s="5" t="s">
        <v>285</v>
      </c>
      <c r="F202" s="9">
        <v>3144737</v>
      </c>
      <c r="G202" s="10">
        <v>18.75</v>
      </c>
      <c r="H202" s="9"/>
      <c r="I202" s="10"/>
      <c r="J202" s="9"/>
      <c r="K202" s="10"/>
      <c r="L202" s="9"/>
      <c r="M202" s="10"/>
      <c r="N202" s="9"/>
      <c r="O202" s="10"/>
      <c r="P202" s="9"/>
      <c r="Q202" s="10"/>
      <c r="R202" s="9"/>
      <c r="S202" s="10"/>
      <c r="T202" s="9"/>
      <c r="U202" s="10"/>
      <c r="V202" s="9"/>
      <c r="W202" s="10"/>
      <c r="X202" s="9"/>
      <c r="Y202" s="10"/>
      <c r="Z202" s="9"/>
      <c r="AA202" s="10"/>
      <c r="AB202" s="32">
        <f t="shared" si="6"/>
        <v>0</v>
      </c>
      <c r="AC202" s="34">
        <f t="shared" si="7"/>
        <v>0</v>
      </c>
      <c r="AD202" s="9">
        <v>-45564</v>
      </c>
      <c r="AE202" s="10">
        <v>0</v>
      </c>
      <c r="AF202" s="9">
        <v>3099173</v>
      </c>
      <c r="AG202" s="11">
        <v>18.75</v>
      </c>
      <c r="AH202"/>
      <c r="AI202"/>
      <c r="AJ202"/>
      <c r="AK202"/>
      <c r="AL202"/>
      <c r="AM202"/>
      <c r="AN202"/>
      <c r="AO202"/>
      <c r="AP202"/>
      <c r="AQ202"/>
      <c r="AR202"/>
      <c r="AS202"/>
      <c r="AT202"/>
      <c r="AU202"/>
      <c r="AV202"/>
      <c r="AW202"/>
    </row>
    <row r="203" spans="1:49" ht="12.75">
      <c r="A203" s="4"/>
      <c r="B203" s="8"/>
      <c r="C203" s="5"/>
      <c r="D203" s="5" t="s">
        <v>286</v>
      </c>
      <c r="E203" s="5" t="s">
        <v>287</v>
      </c>
      <c r="F203" s="9">
        <v>34354432</v>
      </c>
      <c r="G203" s="10"/>
      <c r="H203" s="9"/>
      <c r="I203" s="10"/>
      <c r="J203" s="9"/>
      <c r="K203" s="10"/>
      <c r="L203" s="9"/>
      <c r="M203" s="10"/>
      <c r="N203" s="9"/>
      <c r="O203" s="10"/>
      <c r="P203" s="9"/>
      <c r="Q203" s="10"/>
      <c r="R203" s="9"/>
      <c r="S203" s="10"/>
      <c r="T203" s="9"/>
      <c r="U203" s="10"/>
      <c r="V203" s="9"/>
      <c r="W203" s="10"/>
      <c r="X203" s="9"/>
      <c r="Y203" s="10"/>
      <c r="Z203" s="9"/>
      <c r="AA203" s="10"/>
      <c r="AB203" s="32">
        <f t="shared" si="6"/>
        <v>0</v>
      </c>
      <c r="AC203" s="34">
        <f t="shared" si="7"/>
        <v>0</v>
      </c>
      <c r="AD203" s="9">
        <v>540000</v>
      </c>
      <c r="AE203" s="10">
        <v>0</v>
      </c>
      <c r="AF203" s="9">
        <v>34894432</v>
      </c>
      <c r="AG203" s="11">
        <v>0</v>
      </c>
      <c r="AH203"/>
      <c r="AI203"/>
      <c r="AJ203"/>
      <c r="AK203"/>
      <c r="AL203"/>
      <c r="AM203"/>
      <c r="AN203"/>
      <c r="AO203"/>
      <c r="AP203"/>
      <c r="AQ203"/>
      <c r="AR203"/>
      <c r="AS203"/>
      <c r="AT203"/>
      <c r="AU203"/>
      <c r="AV203"/>
      <c r="AW203"/>
    </row>
    <row r="204" spans="1:49" ht="12.75">
      <c r="A204" s="4"/>
      <c r="B204" s="8"/>
      <c r="C204" s="3" t="s">
        <v>288</v>
      </c>
      <c r="D204" s="3"/>
      <c r="E204" s="3"/>
      <c r="F204" s="6">
        <v>37499169</v>
      </c>
      <c r="G204" s="7">
        <v>18.75</v>
      </c>
      <c r="H204" s="6"/>
      <c r="I204" s="7"/>
      <c r="J204" s="6"/>
      <c r="K204" s="7"/>
      <c r="L204" s="6"/>
      <c r="M204" s="7"/>
      <c r="N204" s="6"/>
      <c r="O204" s="7"/>
      <c r="P204" s="6"/>
      <c r="Q204" s="7"/>
      <c r="R204" s="6"/>
      <c r="S204" s="7"/>
      <c r="T204" s="6"/>
      <c r="U204" s="7"/>
      <c r="V204" s="6"/>
      <c r="W204" s="7"/>
      <c r="X204" s="6"/>
      <c r="Y204" s="7"/>
      <c r="Z204" s="6"/>
      <c r="AA204" s="7"/>
      <c r="AB204" s="31">
        <f t="shared" si="6"/>
        <v>0</v>
      </c>
      <c r="AC204" s="29">
        <f t="shared" si="7"/>
        <v>0</v>
      </c>
      <c r="AD204" s="6">
        <v>494436</v>
      </c>
      <c r="AE204" s="7">
        <v>0</v>
      </c>
      <c r="AF204" s="6">
        <v>37993605</v>
      </c>
      <c r="AG204" s="26">
        <v>18.75</v>
      </c>
      <c r="AH204"/>
      <c r="AI204"/>
      <c r="AJ204"/>
      <c r="AK204"/>
      <c r="AL204"/>
      <c r="AM204"/>
      <c r="AN204"/>
      <c r="AO204"/>
      <c r="AP204"/>
      <c r="AQ204"/>
      <c r="AR204"/>
      <c r="AS204"/>
      <c r="AT204"/>
      <c r="AU204"/>
      <c r="AV204"/>
      <c r="AW204"/>
    </row>
    <row r="205" spans="1:49" ht="12.75">
      <c r="A205" s="4"/>
      <c r="B205" s="8">
        <v>50</v>
      </c>
      <c r="C205" s="3" t="s">
        <v>289</v>
      </c>
      <c r="D205" s="3"/>
      <c r="E205" s="3"/>
      <c r="F205" s="6"/>
      <c r="G205" s="7"/>
      <c r="H205" s="6"/>
      <c r="I205" s="7"/>
      <c r="J205" s="6"/>
      <c r="K205" s="7"/>
      <c r="L205" s="6"/>
      <c r="M205" s="7"/>
      <c r="N205" s="6"/>
      <c r="O205" s="7"/>
      <c r="P205" s="6"/>
      <c r="Q205" s="7"/>
      <c r="R205" s="6"/>
      <c r="S205" s="7"/>
      <c r="T205" s="6"/>
      <c r="U205" s="7"/>
      <c r="V205" s="6"/>
      <c r="W205" s="7"/>
      <c r="X205" s="6"/>
      <c r="Y205" s="7"/>
      <c r="Z205" s="6"/>
      <c r="AA205" s="7"/>
      <c r="AB205" s="31">
        <f t="shared" si="6"/>
        <v>0</v>
      </c>
      <c r="AC205" s="29">
        <f t="shared" si="7"/>
        <v>0</v>
      </c>
      <c r="AD205" s="6"/>
      <c r="AE205" s="7"/>
      <c r="AF205" s="6"/>
      <c r="AG205" s="26"/>
      <c r="AH205"/>
      <c r="AI205"/>
      <c r="AJ205"/>
      <c r="AK205"/>
      <c r="AL205"/>
      <c r="AM205"/>
      <c r="AN205"/>
      <c r="AO205"/>
      <c r="AP205"/>
      <c r="AQ205"/>
      <c r="AR205"/>
      <c r="AS205"/>
      <c r="AT205"/>
      <c r="AU205"/>
      <c r="AV205"/>
      <c r="AW205"/>
    </row>
    <row r="206" spans="1:49" ht="12.75">
      <c r="A206" s="4"/>
      <c r="B206" s="8"/>
      <c r="C206" s="5"/>
      <c r="D206" s="5" t="s">
        <v>290</v>
      </c>
      <c r="E206" s="5" t="s">
        <v>289</v>
      </c>
      <c r="F206" s="9">
        <v>1132412</v>
      </c>
      <c r="G206" s="10"/>
      <c r="H206" s="9"/>
      <c r="I206" s="10"/>
      <c r="J206" s="9"/>
      <c r="K206" s="10"/>
      <c r="L206" s="9"/>
      <c r="M206" s="10"/>
      <c r="N206" s="9"/>
      <c r="O206" s="10"/>
      <c r="P206" s="9"/>
      <c r="Q206" s="10"/>
      <c r="R206" s="9"/>
      <c r="S206" s="10"/>
      <c r="T206" s="9"/>
      <c r="U206" s="10"/>
      <c r="V206" s="9"/>
      <c r="W206" s="10"/>
      <c r="X206" s="9"/>
      <c r="Y206" s="10"/>
      <c r="Z206" s="9"/>
      <c r="AA206" s="10"/>
      <c r="AB206" s="32">
        <f t="shared" si="6"/>
        <v>0</v>
      </c>
      <c r="AC206" s="34">
        <f t="shared" si="7"/>
        <v>0</v>
      </c>
      <c r="AD206" s="9"/>
      <c r="AE206" s="10"/>
      <c r="AF206" s="9">
        <v>1132412</v>
      </c>
      <c r="AG206" s="11"/>
      <c r="AH206"/>
      <c r="AI206"/>
      <c r="AJ206"/>
      <c r="AK206"/>
      <c r="AL206"/>
      <c r="AM206"/>
      <c r="AN206"/>
      <c r="AO206"/>
      <c r="AP206"/>
      <c r="AQ206"/>
      <c r="AR206"/>
      <c r="AS206"/>
      <c r="AT206"/>
      <c r="AU206"/>
      <c r="AV206"/>
      <c r="AW206"/>
    </row>
    <row r="207" spans="1:49" ht="12.75">
      <c r="A207" s="4"/>
      <c r="B207" s="8"/>
      <c r="C207" s="3" t="s">
        <v>291</v>
      </c>
      <c r="D207" s="3"/>
      <c r="E207" s="3"/>
      <c r="F207" s="6">
        <v>1132412</v>
      </c>
      <c r="G207" s="7"/>
      <c r="H207" s="6"/>
      <c r="I207" s="7"/>
      <c r="J207" s="6"/>
      <c r="K207" s="7"/>
      <c r="L207" s="6"/>
      <c r="M207" s="7"/>
      <c r="N207" s="6"/>
      <c r="O207" s="7"/>
      <c r="P207" s="6"/>
      <c r="Q207" s="7"/>
      <c r="R207" s="6"/>
      <c r="S207" s="7"/>
      <c r="T207" s="6"/>
      <c r="U207" s="7"/>
      <c r="V207" s="6"/>
      <c r="W207" s="7"/>
      <c r="X207" s="6"/>
      <c r="Y207" s="7"/>
      <c r="Z207" s="6"/>
      <c r="AA207" s="7"/>
      <c r="AB207" s="31">
        <f t="shared" si="6"/>
        <v>0</v>
      </c>
      <c r="AC207" s="29">
        <f t="shared" si="7"/>
        <v>0</v>
      </c>
      <c r="AD207" s="6"/>
      <c r="AE207" s="7"/>
      <c r="AF207" s="6">
        <v>1132412</v>
      </c>
      <c r="AG207" s="26"/>
      <c r="AH207"/>
      <c r="AI207"/>
      <c r="AJ207"/>
      <c r="AK207"/>
      <c r="AL207"/>
      <c r="AM207"/>
      <c r="AN207"/>
      <c r="AO207"/>
      <c r="AP207"/>
      <c r="AQ207"/>
      <c r="AR207"/>
      <c r="AS207"/>
      <c r="AT207"/>
      <c r="AU207"/>
      <c r="AV207"/>
      <c r="AW207"/>
    </row>
    <row r="208" spans="1:49" ht="12.75">
      <c r="A208" s="4"/>
      <c r="B208" s="8">
        <v>51</v>
      </c>
      <c r="C208" s="3" t="s">
        <v>292</v>
      </c>
      <c r="D208" s="3"/>
      <c r="E208" s="3"/>
      <c r="F208" s="6"/>
      <c r="G208" s="7"/>
      <c r="H208" s="6"/>
      <c r="I208" s="7"/>
      <c r="J208" s="6"/>
      <c r="K208" s="7"/>
      <c r="L208" s="6"/>
      <c r="M208" s="7"/>
      <c r="N208" s="6"/>
      <c r="O208" s="7"/>
      <c r="P208" s="6"/>
      <c r="Q208" s="7"/>
      <c r="R208" s="6"/>
      <c r="S208" s="7"/>
      <c r="T208" s="6"/>
      <c r="U208" s="7"/>
      <c r="V208" s="6"/>
      <c r="W208" s="7"/>
      <c r="X208" s="6"/>
      <c r="Y208" s="7"/>
      <c r="Z208" s="6"/>
      <c r="AA208" s="7"/>
      <c r="AB208" s="31">
        <f t="shared" si="6"/>
        <v>0</v>
      </c>
      <c r="AC208" s="29">
        <f t="shared" si="7"/>
        <v>0</v>
      </c>
      <c r="AD208" s="6"/>
      <c r="AE208" s="7"/>
      <c r="AF208" s="6"/>
      <c r="AG208" s="26"/>
      <c r="AH208"/>
      <c r="AI208"/>
      <c r="AJ208"/>
      <c r="AK208"/>
      <c r="AL208"/>
      <c r="AM208"/>
      <c r="AN208"/>
      <c r="AO208"/>
      <c r="AP208"/>
      <c r="AQ208"/>
      <c r="AR208"/>
      <c r="AS208"/>
      <c r="AT208"/>
      <c r="AU208"/>
      <c r="AV208"/>
      <c r="AW208"/>
    </row>
    <row r="209" spans="1:49" ht="12.75">
      <c r="A209" s="4"/>
      <c r="B209" s="8"/>
      <c r="C209" s="5"/>
      <c r="D209" s="5" t="s">
        <v>293</v>
      </c>
      <c r="E209" s="5" t="s">
        <v>292</v>
      </c>
      <c r="F209" s="9">
        <v>5000</v>
      </c>
      <c r="G209" s="10"/>
      <c r="H209" s="9"/>
      <c r="I209" s="10"/>
      <c r="J209" s="9"/>
      <c r="K209" s="10"/>
      <c r="L209" s="9"/>
      <c r="M209" s="10"/>
      <c r="N209" s="9"/>
      <c r="O209" s="10"/>
      <c r="P209" s="9"/>
      <c r="Q209" s="10"/>
      <c r="R209" s="9"/>
      <c r="S209" s="10"/>
      <c r="T209" s="9"/>
      <c r="U209" s="10"/>
      <c r="V209" s="9"/>
      <c r="W209" s="10"/>
      <c r="X209" s="9"/>
      <c r="Y209" s="10"/>
      <c r="Z209" s="9"/>
      <c r="AA209" s="10"/>
      <c r="AB209" s="32">
        <f t="shared" si="6"/>
        <v>0</v>
      </c>
      <c r="AC209" s="34">
        <f t="shared" si="7"/>
        <v>0</v>
      </c>
      <c r="AD209" s="9"/>
      <c r="AE209" s="10"/>
      <c r="AF209" s="9">
        <v>5000</v>
      </c>
      <c r="AG209" s="11"/>
      <c r="AH209"/>
      <c r="AI209"/>
      <c r="AJ209"/>
      <c r="AK209"/>
      <c r="AL209"/>
      <c r="AM209"/>
      <c r="AN209"/>
      <c r="AO209"/>
      <c r="AP209"/>
      <c r="AQ209"/>
      <c r="AR209"/>
      <c r="AS209"/>
      <c r="AT209"/>
      <c r="AU209"/>
      <c r="AV209"/>
      <c r="AW209"/>
    </row>
    <row r="210" spans="1:49" ht="12.75">
      <c r="A210" s="4"/>
      <c r="B210" s="8"/>
      <c r="C210" s="3" t="s">
        <v>294</v>
      </c>
      <c r="D210" s="3"/>
      <c r="E210" s="3"/>
      <c r="F210" s="6">
        <v>5000</v>
      </c>
      <c r="G210" s="7"/>
      <c r="H210" s="6"/>
      <c r="I210" s="7"/>
      <c r="J210" s="6"/>
      <c r="K210" s="7"/>
      <c r="L210" s="6"/>
      <c r="M210" s="7"/>
      <c r="N210" s="6"/>
      <c r="O210" s="7"/>
      <c r="P210" s="6"/>
      <c r="Q210" s="7"/>
      <c r="R210" s="6"/>
      <c r="S210" s="7"/>
      <c r="T210" s="6"/>
      <c r="U210" s="7"/>
      <c r="V210" s="6"/>
      <c r="W210" s="7"/>
      <c r="X210" s="6"/>
      <c r="Y210" s="7"/>
      <c r="Z210" s="6"/>
      <c r="AA210" s="7"/>
      <c r="AB210" s="31">
        <f t="shared" si="6"/>
        <v>0</v>
      </c>
      <c r="AC210" s="29">
        <f t="shared" si="7"/>
        <v>0</v>
      </c>
      <c r="AD210" s="6"/>
      <c r="AE210" s="7"/>
      <c r="AF210" s="6">
        <v>5000</v>
      </c>
      <c r="AG210" s="26"/>
      <c r="AH210"/>
      <c r="AI210"/>
      <c r="AJ210"/>
      <c r="AK210"/>
      <c r="AL210"/>
      <c r="AM210"/>
      <c r="AN210"/>
      <c r="AO210"/>
      <c r="AP210"/>
      <c r="AQ210"/>
      <c r="AR210"/>
      <c r="AS210"/>
      <c r="AT210"/>
      <c r="AU210"/>
      <c r="AV210"/>
      <c r="AW210"/>
    </row>
    <row r="211" spans="1:49" ht="12.75">
      <c r="A211" s="2" t="s">
        <v>295</v>
      </c>
      <c r="B211" s="3"/>
      <c r="C211" s="3"/>
      <c r="D211" s="3"/>
      <c r="E211" s="3"/>
      <c r="F211" s="6">
        <v>621281048</v>
      </c>
      <c r="G211" s="7">
        <v>4052.8999999999996</v>
      </c>
      <c r="H211" s="6">
        <v>0</v>
      </c>
      <c r="I211" s="7">
        <v>0</v>
      </c>
      <c r="J211" s="6">
        <v>2688804</v>
      </c>
      <c r="K211" s="7">
        <v>4</v>
      </c>
      <c r="L211" s="6">
        <v>6473896</v>
      </c>
      <c r="M211" s="7"/>
      <c r="N211" s="6">
        <v>848809</v>
      </c>
      <c r="O211" s="7"/>
      <c r="P211" s="6">
        <v>3000000</v>
      </c>
      <c r="Q211" s="7"/>
      <c r="R211" s="6">
        <v>15000</v>
      </c>
      <c r="S211" s="7"/>
      <c r="T211" s="6">
        <v>165508</v>
      </c>
      <c r="U211" s="7"/>
      <c r="V211" s="6">
        <v>4064034</v>
      </c>
      <c r="W211" s="7"/>
      <c r="X211" s="6">
        <v>224610</v>
      </c>
      <c r="Y211" s="7"/>
      <c r="Z211" s="6">
        <v>1253752.01</v>
      </c>
      <c r="AA211" s="7">
        <v>2</v>
      </c>
      <c r="AB211" s="31">
        <f t="shared" si="6"/>
        <v>16045609.01</v>
      </c>
      <c r="AC211" s="29">
        <f t="shared" si="7"/>
        <v>2</v>
      </c>
      <c r="AD211" s="6">
        <f>-459217+35000+96000+28000</f>
        <v>-300217</v>
      </c>
      <c r="AE211" s="7">
        <v>4.5</v>
      </c>
      <c r="AF211" s="6">
        <f>639556244+96000+28000</f>
        <v>639680244</v>
      </c>
      <c r="AG211" s="26">
        <f>4062.4+1</f>
        <v>4063.4</v>
      </c>
      <c r="AH211"/>
      <c r="AI211"/>
      <c r="AJ211"/>
      <c r="AK211"/>
      <c r="AL211"/>
      <c r="AM211"/>
      <c r="AN211"/>
      <c r="AO211"/>
      <c r="AP211"/>
      <c r="AQ211"/>
      <c r="AR211"/>
      <c r="AS211"/>
      <c r="AT211"/>
      <c r="AU211"/>
      <c r="AV211"/>
      <c r="AW211"/>
    </row>
    <row r="212" spans="1:49" ht="12.75">
      <c r="A212" s="2"/>
      <c r="B212" s="3"/>
      <c r="C212" s="3"/>
      <c r="D212" s="3"/>
      <c r="E212" s="3"/>
      <c r="F212" s="6"/>
      <c r="G212" s="7"/>
      <c r="H212" s="6"/>
      <c r="I212" s="7"/>
      <c r="J212" s="6"/>
      <c r="K212" s="7"/>
      <c r="L212" s="6"/>
      <c r="M212" s="7"/>
      <c r="N212" s="6"/>
      <c r="O212" s="7"/>
      <c r="P212" s="6"/>
      <c r="Q212" s="7"/>
      <c r="R212" s="6"/>
      <c r="S212" s="7"/>
      <c r="T212" s="6"/>
      <c r="U212" s="7"/>
      <c r="V212" s="6"/>
      <c r="W212" s="7"/>
      <c r="X212" s="6"/>
      <c r="Y212" s="7"/>
      <c r="Z212" s="6"/>
      <c r="AA212" s="7"/>
      <c r="AB212" s="31">
        <f t="shared" si="6"/>
        <v>0</v>
      </c>
      <c r="AC212" s="29">
        <f t="shared" si="7"/>
        <v>0</v>
      </c>
      <c r="AD212" s="6"/>
      <c r="AE212" s="7"/>
      <c r="AF212" s="6"/>
      <c r="AG212" s="26"/>
      <c r="AH212"/>
      <c r="AI212"/>
      <c r="AJ212"/>
      <c r="AK212"/>
      <c r="AL212"/>
      <c r="AM212"/>
      <c r="AN212"/>
      <c r="AO212"/>
      <c r="AP212"/>
      <c r="AQ212"/>
      <c r="AR212"/>
      <c r="AS212"/>
      <c r="AT212"/>
      <c r="AU212"/>
      <c r="AV212"/>
      <c r="AW212"/>
    </row>
    <row r="213" spans="1:49" ht="12.75">
      <c r="A213" s="4" t="s">
        <v>296</v>
      </c>
      <c r="B213" s="5"/>
      <c r="C213" s="5"/>
      <c r="D213" s="5"/>
      <c r="E213" s="5"/>
      <c r="F213" s="9"/>
      <c r="G213" s="10"/>
      <c r="H213" s="9"/>
      <c r="I213" s="10"/>
      <c r="J213" s="9"/>
      <c r="K213" s="10"/>
      <c r="L213" s="9"/>
      <c r="M213" s="10"/>
      <c r="N213" s="9"/>
      <c r="O213" s="10"/>
      <c r="P213" s="9"/>
      <c r="Q213" s="10"/>
      <c r="R213" s="9"/>
      <c r="S213" s="10"/>
      <c r="T213" s="9"/>
      <c r="U213" s="10"/>
      <c r="V213" s="9"/>
      <c r="W213" s="10"/>
      <c r="X213" s="9"/>
      <c r="Y213" s="10"/>
      <c r="Z213" s="9"/>
      <c r="AA213" s="10"/>
      <c r="AB213" s="32">
        <f t="shared" si="6"/>
        <v>0</v>
      </c>
      <c r="AC213" s="34">
        <f t="shared" si="7"/>
        <v>0</v>
      </c>
      <c r="AD213" s="9"/>
      <c r="AE213" s="10"/>
      <c r="AF213" s="9"/>
      <c r="AG213" s="11"/>
      <c r="AH213"/>
      <c r="AI213"/>
      <c r="AJ213"/>
      <c r="AK213"/>
      <c r="AL213"/>
      <c r="AM213"/>
      <c r="AN213"/>
      <c r="AO213"/>
      <c r="AP213"/>
      <c r="AQ213"/>
      <c r="AR213"/>
      <c r="AS213"/>
      <c r="AT213"/>
      <c r="AU213"/>
      <c r="AV213"/>
      <c r="AW213"/>
    </row>
    <row r="214" spans="1:49" ht="12.75">
      <c r="A214" s="4"/>
      <c r="B214" s="8">
        <v>52</v>
      </c>
      <c r="C214" s="5" t="s">
        <v>297</v>
      </c>
      <c r="D214" s="5"/>
      <c r="E214" s="5"/>
      <c r="F214" s="9"/>
      <c r="G214" s="10"/>
      <c r="H214" s="9"/>
      <c r="I214" s="10"/>
      <c r="J214" s="9"/>
      <c r="K214" s="10"/>
      <c r="L214" s="9"/>
      <c r="M214" s="10"/>
      <c r="N214" s="9"/>
      <c r="O214" s="10"/>
      <c r="P214" s="9"/>
      <c r="Q214" s="10"/>
      <c r="R214" s="9"/>
      <c r="S214" s="10"/>
      <c r="T214" s="9"/>
      <c r="U214" s="10"/>
      <c r="V214" s="9"/>
      <c r="W214" s="10"/>
      <c r="X214" s="9"/>
      <c r="Y214" s="10"/>
      <c r="Z214" s="9"/>
      <c r="AA214" s="10"/>
      <c r="AB214" s="32">
        <f t="shared" si="6"/>
        <v>0</v>
      </c>
      <c r="AC214" s="34">
        <f t="shared" si="7"/>
        <v>0</v>
      </c>
      <c r="AD214" s="9"/>
      <c r="AE214" s="10"/>
      <c r="AF214" s="9"/>
      <c r="AG214" s="11"/>
      <c r="AH214"/>
      <c r="AI214"/>
      <c r="AJ214"/>
      <c r="AK214"/>
      <c r="AL214"/>
      <c r="AM214"/>
      <c r="AN214"/>
      <c r="AO214"/>
      <c r="AP214"/>
      <c r="AQ214"/>
      <c r="AR214"/>
      <c r="AS214"/>
      <c r="AT214"/>
      <c r="AU214"/>
      <c r="AV214"/>
      <c r="AW214"/>
    </row>
    <row r="215" spans="1:49" ht="12.75">
      <c r="A215" s="4"/>
      <c r="B215" s="8"/>
      <c r="C215" s="5"/>
      <c r="D215" s="5" t="s">
        <v>298</v>
      </c>
      <c r="E215" s="5" t="s">
        <v>297</v>
      </c>
      <c r="F215" s="9">
        <v>2589377</v>
      </c>
      <c r="G215" s="10">
        <v>1</v>
      </c>
      <c r="H215" s="9"/>
      <c r="I215" s="10"/>
      <c r="J215" s="9"/>
      <c r="K215" s="10"/>
      <c r="L215" s="9"/>
      <c r="M215" s="10"/>
      <c r="N215" s="9"/>
      <c r="O215" s="10"/>
      <c r="P215" s="9"/>
      <c r="Q215" s="10"/>
      <c r="R215" s="9"/>
      <c r="S215" s="10"/>
      <c r="T215" s="9"/>
      <c r="U215" s="10"/>
      <c r="V215" s="9"/>
      <c r="W215" s="10"/>
      <c r="X215" s="9"/>
      <c r="Y215" s="10"/>
      <c r="Z215" s="9"/>
      <c r="AA215" s="10"/>
      <c r="AB215" s="32">
        <f t="shared" si="6"/>
        <v>0</v>
      </c>
      <c r="AC215" s="34">
        <f t="shared" si="7"/>
        <v>0</v>
      </c>
      <c r="AD215" s="9">
        <v>-2182</v>
      </c>
      <c r="AE215" s="10">
        <v>0</v>
      </c>
      <c r="AF215" s="9">
        <v>2587195</v>
      </c>
      <c r="AG215" s="11">
        <v>1</v>
      </c>
      <c r="AH215"/>
      <c r="AI215"/>
      <c r="AJ215"/>
      <c r="AK215"/>
      <c r="AL215"/>
      <c r="AM215"/>
      <c r="AN215"/>
      <c r="AO215"/>
      <c r="AP215"/>
      <c r="AQ215"/>
      <c r="AR215"/>
      <c r="AS215"/>
      <c r="AT215"/>
      <c r="AU215"/>
      <c r="AV215"/>
      <c r="AW215"/>
    </row>
    <row r="216" spans="1:49" ht="12.75">
      <c r="A216" s="4"/>
      <c r="B216" s="8"/>
      <c r="C216" s="3" t="s">
        <v>299</v>
      </c>
      <c r="D216" s="3"/>
      <c r="E216" s="3"/>
      <c r="F216" s="6">
        <v>2589377</v>
      </c>
      <c r="G216" s="7">
        <v>1</v>
      </c>
      <c r="H216" s="6"/>
      <c r="I216" s="7"/>
      <c r="J216" s="6"/>
      <c r="K216" s="7"/>
      <c r="L216" s="6"/>
      <c r="M216" s="7"/>
      <c r="N216" s="6"/>
      <c r="O216" s="7"/>
      <c r="P216" s="6"/>
      <c r="Q216" s="7"/>
      <c r="R216" s="6"/>
      <c r="S216" s="7"/>
      <c r="T216" s="6"/>
      <c r="U216" s="7"/>
      <c r="V216" s="6"/>
      <c r="W216" s="7"/>
      <c r="X216" s="6"/>
      <c r="Y216" s="7"/>
      <c r="Z216" s="6"/>
      <c r="AA216" s="7"/>
      <c r="AB216" s="31">
        <f t="shared" si="6"/>
        <v>0</v>
      </c>
      <c r="AC216" s="29">
        <f t="shared" si="7"/>
        <v>0</v>
      </c>
      <c r="AD216" s="6">
        <v>-2182</v>
      </c>
      <c r="AE216" s="7">
        <v>0</v>
      </c>
      <c r="AF216" s="6">
        <v>2587195</v>
      </c>
      <c r="AG216" s="26">
        <v>1</v>
      </c>
      <c r="AH216"/>
      <c r="AI216"/>
      <c r="AJ216"/>
      <c r="AK216"/>
      <c r="AL216"/>
      <c r="AM216"/>
      <c r="AN216"/>
      <c r="AO216"/>
      <c r="AP216"/>
      <c r="AQ216"/>
      <c r="AR216"/>
      <c r="AS216"/>
      <c r="AT216"/>
      <c r="AU216"/>
      <c r="AV216"/>
      <c r="AW216"/>
    </row>
    <row r="217" spans="1:49" ht="12.75">
      <c r="A217" s="4"/>
      <c r="B217" s="8">
        <v>53</v>
      </c>
      <c r="C217" s="3" t="s">
        <v>300</v>
      </c>
      <c r="D217" s="3"/>
      <c r="E217" s="3"/>
      <c r="F217" s="6"/>
      <c r="G217" s="7"/>
      <c r="H217" s="6"/>
      <c r="I217" s="7"/>
      <c r="J217" s="6"/>
      <c r="K217" s="7"/>
      <c r="L217" s="6"/>
      <c r="M217" s="7"/>
      <c r="N217" s="6"/>
      <c r="O217" s="7"/>
      <c r="P217" s="6"/>
      <c r="Q217" s="7"/>
      <c r="R217" s="6"/>
      <c r="S217" s="7"/>
      <c r="T217" s="6"/>
      <c r="U217" s="7"/>
      <c r="V217" s="6"/>
      <c r="W217" s="7"/>
      <c r="X217" s="6"/>
      <c r="Y217" s="7"/>
      <c r="Z217" s="6"/>
      <c r="AA217" s="7"/>
      <c r="AB217" s="31">
        <f t="shared" si="6"/>
        <v>0</v>
      </c>
      <c r="AC217" s="29">
        <f t="shared" si="7"/>
        <v>0</v>
      </c>
      <c r="AD217" s="6"/>
      <c r="AE217" s="7"/>
      <c r="AF217" s="6"/>
      <c r="AG217" s="26"/>
      <c r="AH217"/>
      <c r="AI217"/>
      <c r="AJ217"/>
      <c r="AK217"/>
      <c r="AL217"/>
      <c r="AM217"/>
      <c r="AN217"/>
      <c r="AO217"/>
      <c r="AP217"/>
      <c r="AQ217"/>
      <c r="AR217"/>
      <c r="AS217"/>
      <c r="AT217"/>
      <c r="AU217"/>
      <c r="AV217"/>
      <c r="AW217"/>
    </row>
    <row r="218" spans="1:49" ht="12.75">
      <c r="A218" s="4"/>
      <c r="B218" s="8"/>
      <c r="C218" s="5"/>
      <c r="D218" s="5" t="s">
        <v>301</v>
      </c>
      <c r="E218" s="5" t="s">
        <v>300</v>
      </c>
      <c r="F218" s="9">
        <v>64000</v>
      </c>
      <c r="G218" s="10"/>
      <c r="H218" s="9"/>
      <c r="I218" s="10"/>
      <c r="J218" s="9"/>
      <c r="K218" s="10"/>
      <c r="L218" s="9"/>
      <c r="M218" s="10"/>
      <c r="N218" s="9"/>
      <c r="O218" s="10"/>
      <c r="P218" s="9"/>
      <c r="Q218" s="10"/>
      <c r="R218" s="9"/>
      <c r="S218" s="10"/>
      <c r="T218" s="9"/>
      <c r="U218" s="10"/>
      <c r="V218" s="9"/>
      <c r="W218" s="10"/>
      <c r="X218" s="9"/>
      <c r="Y218" s="10"/>
      <c r="Z218" s="9"/>
      <c r="AA218" s="10"/>
      <c r="AB218" s="32">
        <f t="shared" si="6"/>
        <v>0</v>
      </c>
      <c r="AC218" s="34">
        <f t="shared" si="7"/>
        <v>0</v>
      </c>
      <c r="AD218" s="9"/>
      <c r="AE218" s="10"/>
      <c r="AF218" s="9">
        <v>64000</v>
      </c>
      <c r="AG218" s="11"/>
      <c r="AH218"/>
      <c r="AI218"/>
      <c r="AJ218"/>
      <c r="AK218"/>
      <c r="AL218"/>
      <c r="AM218"/>
      <c r="AN218"/>
      <c r="AO218"/>
      <c r="AP218"/>
      <c r="AQ218"/>
      <c r="AR218"/>
      <c r="AS218"/>
      <c r="AT218"/>
      <c r="AU218"/>
      <c r="AV218"/>
      <c r="AW218"/>
    </row>
    <row r="219" spans="1:49" ht="12.75">
      <c r="A219" s="4"/>
      <c r="B219" s="8"/>
      <c r="C219" s="3" t="s">
        <v>302</v>
      </c>
      <c r="D219" s="3"/>
      <c r="E219" s="3"/>
      <c r="F219" s="6">
        <v>64000</v>
      </c>
      <c r="G219" s="7"/>
      <c r="H219" s="6"/>
      <c r="I219" s="7"/>
      <c r="J219" s="6"/>
      <c r="K219" s="7"/>
      <c r="L219" s="6"/>
      <c r="M219" s="7"/>
      <c r="N219" s="6"/>
      <c r="O219" s="7"/>
      <c r="P219" s="6"/>
      <c r="Q219" s="7"/>
      <c r="R219" s="6"/>
      <c r="S219" s="7"/>
      <c r="T219" s="6"/>
      <c r="U219" s="7"/>
      <c r="V219" s="6"/>
      <c r="W219" s="7"/>
      <c r="X219" s="6"/>
      <c r="Y219" s="7"/>
      <c r="Z219" s="6"/>
      <c r="AA219" s="7"/>
      <c r="AB219" s="31">
        <f t="shared" si="6"/>
        <v>0</v>
      </c>
      <c r="AC219" s="29">
        <f t="shared" si="7"/>
        <v>0</v>
      </c>
      <c r="AD219" s="6"/>
      <c r="AE219" s="7"/>
      <c r="AF219" s="6">
        <v>64000</v>
      </c>
      <c r="AG219" s="26"/>
      <c r="AH219"/>
      <c r="AI219"/>
      <c r="AJ219"/>
      <c r="AK219"/>
      <c r="AL219"/>
      <c r="AM219"/>
      <c r="AN219"/>
      <c r="AO219"/>
      <c r="AP219"/>
      <c r="AQ219"/>
      <c r="AR219"/>
      <c r="AS219"/>
      <c r="AT219"/>
      <c r="AU219"/>
      <c r="AV219"/>
      <c r="AW219"/>
    </row>
    <row r="220" spans="1:49" ht="12.75">
      <c r="A220" s="4"/>
      <c r="B220" s="8">
        <v>54</v>
      </c>
      <c r="C220" s="3" t="s">
        <v>303</v>
      </c>
      <c r="D220" s="3"/>
      <c r="E220" s="3"/>
      <c r="F220" s="6"/>
      <c r="G220" s="7"/>
      <c r="H220" s="6"/>
      <c r="I220" s="7"/>
      <c r="J220" s="6"/>
      <c r="K220" s="7"/>
      <c r="L220" s="6"/>
      <c r="M220" s="7"/>
      <c r="N220" s="6"/>
      <c r="O220" s="7"/>
      <c r="P220" s="6"/>
      <c r="Q220" s="7"/>
      <c r="R220" s="6"/>
      <c r="S220" s="7"/>
      <c r="T220" s="6"/>
      <c r="U220" s="7"/>
      <c r="V220" s="6"/>
      <c r="W220" s="7"/>
      <c r="X220" s="6"/>
      <c r="Y220" s="7"/>
      <c r="Z220" s="6"/>
      <c r="AA220" s="7"/>
      <c r="AB220" s="31">
        <f t="shared" si="6"/>
        <v>0</v>
      </c>
      <c r="AC220" s="29">
        <f t="shared" si="7"/>
        <v>0</v>
      </c>
      <c r="AD220" s="6"/>
      <c r="AE220" s="7"/>
      <c r="AF220" s="6"/>
      <c r="AG220" s="26"/>
      <c r="AH220"/>
      <c r="AI220"/>
      <c r="AJ220"/>
      <c r="AK220"/>
      <c r="AL220"/>
      <c r="AM220"/>
      <c r="AN220"/>
      <c r="AO220"/>
      <c r="AP220"/>
      <c r="AQ220"/>
      <c r="AR220"/>
      <c r="AS220"/>
      <c r="AT220"/>
      <c r="AU220"/>
      <c r="AV220"/>
      <c r="AW220"/>
    </row>
    <row r="221" spans="1:49" ht="12.75">
      <c r="A221" s="4"/>
      <c r="B221" s="8"/>
      <c r="C221" s="5"/>
      <c r="D221" s="5" t="s">
        <v>304</v>
      </c>
      <c r="E221" s="5" t="s">
        <v>303</v>
      </c>
      <c r="F221" s="9">
        <v>2767183</v>
      </c>
      <c r="G221" s="10">
        <v>8</v>
      </c>
      <c r="H221" s="9"/>
      <c r="I221" s="10"/>
      <c r="J221" s="9"/>
      <c r="K221" s="10"/>
      <c r="L221" s="9"/>
      <c r="M221" s="10"/>
      <c r="N221" s="9"/>
      <c r="O221" s="10"/>
      <c r="P221" s="9"/>
      <c r="Q221" s="10"/>
      <c r="R221" s="9"/>
      <c r="S221" s="10"/>
      <c r="T221" s="9"/>
      <c r="U221" s="10"/>
      <c r="V221" s="9"/>
      <c r="W221" s="10"/>
      <c r="X221" s="9"/>
      <c r="Y221" s="10"/>
      <c r="Z221" s="9"/>
      <c r="AA221" s="10"/>
      <c r="AB221" s="32">
        <f t="shared" si="6"/>
        <v>0</v>
      </c>
      <c r="AC221" s="34">
        <f t="shared" si="7"/>
        <v>0</v>
      </c>
      <c r="AD221" s="9">
        <v>-18231</v>
      </c>
      <c r="AE221" s="10">
        <v>0</v>
      </c>
      <c r="AF221" s="9">
        <v>2748952</v>
      </c>
      <c r="AG221" s="11">
        <v>8</v>
      </c>
      <c r="AH221"/>
      <c r="AI221"/>
      <c r="AJ221"/>
      <c r="AK221"/>
      <c r="AL221"/>
      <c r="AM221"/>
      <c r="AN221"/>
      <c r="AO221"/>
      <c r="AP221"/>
      <c r="AQ221"/>
      <c r="AR221"/>
      <c r="AS221"/>
      <c r="AT221"/>
      <c r="AU221"/>
      <c r="AV221"/>
      <c r="AW221"/>
    </row>
    <row r="222" spans="1:49" ht="12.75">
      <c r="A222" s="4"/>
      <c r="B222" s="8"/>
      <c r="C222" s="3" t="s">
        <v>305</v>
      </c>
      <c r="D222" s="3"/>
      <c r="E222" s="3"/>
      <c r="F222" s="6">
        <v>2767183</v>
      </c>
      <c r="G222" s="7">
        <v>8</v>
      </c>
      <c r="H222" s="6"/>
      <c r="I222" s="7"/>
      <c r="J222" s="6"/>
      <c r="K222" s="7"/>
      <c r="L222" s="6"/>
      <c r="M222" s="7"/>
      <c r="N222" s="6"/>
      <c r="O222" s="7"/>
      <c r="P222" s="6"/>
      <c r="Q222" s="7"/>
      <c r="R222" s="6"/>
      <c r="S222" s="7"/>
      <c r="T222" s="6"/>
      <c r="U222" s="7"/>
      <c r="V222" s="6"/>
      <c r="W222" s="7"/>
      <c r="X222" s="6"/>
      <c r="Y222" s="7"/>
      <c r="Z222" s="6"/>
      <c r="AA222" s="7"/>
      <c r="AB222" s="31">
        <f t="shared" si="6"/>
        <v>0</v>
      </c>
      <c r="AC222" s="29">
        <f t="shared" si="7"/>
        <v>0</v>
      </c>
      <c r="AD222" s="6">
        <v>-18231</v>
      </c>
      <c r="AE222" s="7">
        <v>0</v>
      </c>
      <c r="AF222" s="6">
        <v>2748952</v>
      </c>
      <c r="AG222" s="26">
        <v>8</v>
      </c>
      <c r="AH222"/>
      <c r="AI222"/>
      <c r="AJ222"/>
      <c r="AK222"/>
      <c r="AL222"/>
      <c r="AM222"/>
      <c r="AN222"/>
      <c r="AO222"/>
      <c r="AP222"/>
      <c r="AQ222"/>
      <c r="AR222"/>
      <c r="AS222"/>
      <c r="AT222"/>
      <c r="AU222"/>
      <c r="AV222"/>
      <c r="AW222"/>
    </row>
    <row r="223" spans="1:49" ht="12.75">
      <c r="A223" s="4"/>
      <c r="B223" s="8">
        <v>55</v>
      </c>
      <c r="C223" s="3" t="s">
        <v>306</v>
      </c>
      <c r="D223" s="3"/>
      <c r="E223" s="3"/>
      <c r="F223" s="6"/>
      <c r="G223" s="7"/>
      <c r="H223" s="6"/>
      <c r="I223" s="7"/>
      <c r="J223" s="6"/>
      <c r="K223" s="7"/>
      <c r="L223" s="6"/>
      <c r="M223" s="7"/>
      <c r="N223" s="6"/>
      <c r="O223" s="7"/>
      <c r="P223" s="6"/>
      <c r="Q223" s="7"/>
      <c r="R223" s="6"/>
      <c r="S223" s="7"/>
      <c r="T223" s="6"/>
      <c r="U223" s="7"/>
      <c r="V223" s="6"/>
      <c r="W223" s="7"/>
      <c r="X223" s="6"/>
      <c r="Y223" s="7"/>
      <c r="Z223" s="6"/>
      <c r="AA223" s="7"/>
      <c r="AB223" s="31">
        <f t="shared" si="6"/>
        <v>0</v>
      </c>
      <c r="AC223" s="29">
        <f t="shared" si="7"/>
        <v>0</v>
      </c>
      <c r="AD223" s="6"/>
      <c r="AE223" s="7"/>
      <c r="AF223" s="6"/>
      <c r="AG223" s="26"/>
      <c r="AH223"/>
      <c r="AI223"/>
      <c r="AJ223"/>
      <c r="AK223"/>
      <c r="AL223"/>
      <c r="AM223"/>
      <c r="AN223"/>
      <c r="AO223"/>
      <c r="AP223"/>
      <c r="AQ223"/>
      <c r="AR223"/>
      <c r="AS223"/>
      <c r="AT223"/>
      <c r="AU223"/>
      <c r="AV223"/>
      <c r="AW223"/>
    </row>
    <row r="224" spans="1:49" ht="12.75">
      <c r="A224" s="4"/>
      <c r="B224" s="8"/>
      <c r="C224" s="5"/>
      <c r="D224" s="5" t="s">
        <v>307</v>
      </c>
      <c r="E224" s="5" t="s">
        <v>308</v>
      </c>
      <c r="F224" s="9">
        <v>5943646</v>
      </c>
      <c r="G224" s="10">
        <v>4</v>
      </c>
      <c r="H224" s="9"/>
      <c r="I224" s="10"/>
      <c r="J224" s="9"/>
      <c r="K224" s="10"/>
      <c r="L224" s="9"/>
      <c r="M224" s="10"/>
      <c r="N224" s="9"/>
      <c r="O224" s="10"/>
      <c r="P224" s="9"/>
      <c r="Q224" s="10"/>
      <c r="R224" s="9"/>
      <c r="S224" s="10"/>
      <c r="T224" s="9"/>
      <c r="U224" s="10"/>
      <c r="V224" s="9"/>
      <c r="W224" s="10"/>
      <c r="X224" s="9"/>
      <c r="Y224" s="10"/>
      <c r="Z224" s="9"/>
      <c r="AA224" s="10"/>
      <c r="AB224" s="32">
        <f t="shared" si="6"/>
        <v>0</v>
      </c>
      <c r="AC224" s="34">
        <f t="shared" si="7"/>
        <v>0</v>
      </c>
      <c r="AD224" s="9">
        <v>-41663</v>
      </c>
      <c r="AE224" s="10">
        <v>0</v>
      </c>
      <c r="AF224" s="9">
        <v>5901983</v>
      </c>
      <c r="AG224" s="11">
        <v>4</v>
      </c>
      <c r="AH224"/>
      <c r="AI224"/>
      <c r="AJ224"/>
      <c r="AK224"/>
      <c r="AL224"/>
      <c r="AM224"/>
      <c r="AN224"/>
      <c r="AO224"/>
      <c r="AP224"/>
      <c r="AQ224"/>
      <c r="AR224"/>
      <c r="AS224"/>
      <c r="AT224"/>
      <c r="AU224"/>
      <c r="AV224"/>
      <c r="AW224"/>
    </row>
    <row r="225" spans="1:49" ht="12.75">
      <c r="A225" s="4"/>
      <c r="B225" s="8"/>
      <c r="C225" s="5"/>
      <c r="D225" s="5" t="s">
        <v>309</v>
      </c>
      <c r="E225" s="5" t="s">
        <v>310</v>
      </c>
      <c r="F225" s="9">
        <v>22435855</v>
      </c>
      <c r="G225" s="10">
        <v>12</v>
      </c>
      <c r="H225" s="9"/>
      <c r="I225" s="10"/>
      <c r="J225" s="9"/>
      <c r="K225" s="10"/>
      <c r="L225" s="9"/>
      <c r="M225" s="10"/>
      <c r="N225" s="9"/>
      <c r="O225" s="10"/>
      <c r="P225" s="9"/>
      <c r="Q225" s="10"/>
      <c r="R225" s="9"/>
      <c r="S225" s="10"/>
      <c r="T225" s="9"/>
      <c r="U225" s="10"/>
      <c r="V225" s="9"/>
      <c r="W225" s="10"/>
      <c r="X225" s="9"/>
      <c r="Y225" s="10"/>
      <c r="Z225" s="9"/>
      <c r="AA225" s="10"/>
      <c r="AB225" s="32">
        <f t="shared" si="6"/>
        <v>0</v>
      </c>
      <c r="AC225" s="34">
        <f t="shared" si="7"/>
        <v>0</v>
      </c>
      <c r="AD225" s="9"/>
      <c r="AE225" s="10"/>
      <c r="AF225" s="9">
        <v>22435855</v>
      </c>
      <c r="AG225" s="11">
        <v>12</v>
      </c>
      <c r="AH225"/>
      <c r="AI225"/>
      <c r="AJ225"/>
      <c r="AK225"/>
      <c r="AL225"/>
      <c r="AM225"/>
      <c r="AN225"/>
      <c r="AO225"/>
      <c r="AP225"/>
      <c r="AQ225"/>
      <c r="AR225"/>
      <c r="AS225"/>
      <c r="AT225"/>
      <c r="AU225"/>
      <c r="AV225"/>
      <c r="AW225"/>
    </row>
    <row r="226" spans="1:49" ht="12.75">
      <c r="A226" s="4"/>
      <c r="B226" s="8"/>
      <c r="C226" s="3" t="s">
        <v>311</v>
      </c>
      <c r="D226" s="3"/>
      <c r="E226" s="3"/>
      <c r="F226" s="6">
        <v>28379501</v>
      </c>
      <c r="G226" s="7">
        <v>16</v>
      </c>
      <c r="H226" s="6"/>
      <c r="I226" s="7"/>
      <c r="J226" s="6"/>
      <c r="K226" s="7"/>
      <c r="L226" s="6"/>
      <c r="M226" s="7"/>
      <c r="N226" s="6"/>
      <c r="O226" s="7"/>
      <c r="P226" s="6"/>
      <c r="Q226" s="7"/>
      <c r="R226" s="6"/>
      <c r="S226" s="7"/>
      <c r="T226" s="6"/>
      <c r="U226" s="7"/>
      <c r="V226" s="6"/>
      <c r="W226" s="7"/>
      <c r="X226" s="6"/>
      <c r="Y226" s="7"/>
      <c r="Z226" s="6"/>
      <c r="AA226" s="7"/>
      <c r="AB226" s="31">
        <f t="shared" si="6"/>
        <v>0</v>
      </c>
      <c r="AC226" s="29">
        <f t="shared" si="7"/>
        <v>0</v>
      </c>
      <c r="AD226" s="6">
        <v>-41663</v>
      </c>
      <c r="AE226" s="7">
        <v>0</v>
      </c>
      <c r="AF226" s="6">
        <v>28337838</v>
      </c>
      <c r="AG226" s="26">
        <v>16</v>
      </c>
      <c r="AH226"/>
      <c r="AI226"/>
      <c r="AJ226"/>
      <c r="AK226"/>
      <c r="AL226"/>
      <c r="AM226"/>
      <c r="AN226"/>
      <c r="AO226"/>
      <c r="AP226"/>
      <c r="AQ226"/>
      <c r="AR226"/>
      <c r="AS226"/>
      <c r="AT226"/>
      <c r="AU226"/>
      <c r="AV226"/>
      <c r="AW226"/>
    </row>
    <row r="227" spans="1:49" ht="12.75">
      <c r="A227" s="4"/>
      <c r="B227" s="8">
        <v>56</v>
      </c>
      <c r="C227" s="3" t="s">
        <v>312</v>
      </c>
      <c r="D227" s="3"/>
      <c r="E227" s="3"/>
      <c r="F227" s="6"/>
      <c r="G227" s="7"/>
      <c r="H227" s="6"/>
      <c r="I227" s="7"/>
      <c r="J227" s="6"/>
      <c r="K227" s="7"/>
      <c r="L227" s="6"/>
      <c r="M227" s="7"/>
      <c r="N227" s="6"/>
      <c r="O227" s="7"/>
      <c r="P227" s="6"/>
      <c r="Q227" s="7"/>
      <c r="R227" s="6"/>
      <c r="S227" s="7"/>
      <c r="T227" s="6"/>
      <c r="U227" s="7"/>
      <c r="V227" s="6"/>
      <c r="W227" s="7"/>
      <c r="X227" s="6"/>
      <c r="Y227" s="7"/>
      <c r="Z227" s="6"/>
      <c r="AA227" s="7"/>
      <c r="AB227" s="31">
        <f t="shared" si="6"/>
        <v>0</v>
      </c>
      <c r="AC227" s="29">
        <f t="shared" si="7"/>
        <v>0</v>
      </c>
      <c r="AD227" s="6"/>
      <c r="AE227" s="7"/>
      <c r="AF227" s="6"/>
      <c r="AG227" s="26"/>
      <c r="AH227"/>
      <c r="AI227"/>
      <c r="AJ227"/>
      <c r="AK227"/>
      <c r="AL227"/>
      <c r="AM227"/>
      <c r="AN227"/>
      <c r="AO227"/>
      <c r="AP227"/>
      <c r="AQ227"/>
      <c r="AR227"/>
      <c r="AS227"/>
      <c r="AT227"/>
      <c r="AU227"/>
      <c r="AV227"/>
      <c r="AW227"/>
    </row>
    <row r="228" spans="1:49" ht="12.75">
      <c r="A228" s="4"/>
      <c r="B228" s="8"/>
      <c r="C228" s="5"/>
      <c r="D228" s="5" t="s">
        <v>313</v>
      </c>
      <c r="E228" s="5" t="s">
        <v>312</v>
      </c>
      <c r="F228" s="9">
        <v>6461293</v>
      </c>
      <c r="G228" s="10">
        <v>36</v>
      </c>
      <c r="H228" s="9"/>
      <c r="I228" s="10"/>
      <c r="J228" s="9">
        <v>-537</v>
      </c>
      <c r="K228" s="10">
        <v>0</v>
      </c>
      <c r="L228" s="9"/>
      <c r="M228" s="10"/>
      <c r="N228" s="9"/>
      <c r="O228" s="10"/>
      <c r="P228" s="9"/>
      <c r="Q228" s="10"/>
      <c r="R228" s="9"/>
      <c r="S228" s="10"/>
      <c r="T228" s="9"/>
      <c r="U228" s="10"/>
      <c r="V228" s="9"/>
      <c r="W228" s="10"/>
      <c r="X228" s="9"/>
      <c r="Y228" s="10"/>
      <c r="Z228" s="9"/>
      <c r="AA228" s="10"/>
      <c r="AB228" s="32">
        <f t="shared" si="6"/>
        <v>0</v>
      </c>
      <c r="AC228" s="34">
        <f t="shared" si="7"/>
        <v>0</v>
      </c>
      <c r="AD228" s="9">
        <v>-91346</v>
      </c>
      <c r="AE228" s="10">
        <v>0</v>
      </c>
      <c r="AF228" s="9">
        <v>6369410</v>
      </c>
      <c r="AG228" s="11">
        <v>36</v>
      </c>
      <c r="AH228"/>
      <c r="AI228"/>
      <c r="AJ228"/>
      <c r="AK228"/>
      <c r="AL228"/>
      <c r="AM228"/>
      <c r="AN228"/>
      <c r="AO228"/>
      <c r="AP228"/>
      <c r="AQ228"/>
      <c r="AR228"/>
      <c r="AS228"/>
      <c r="AT228"/>
      <c r="AU228"/>
      <c r="AV228"/>
      <c r="AW228"/>
    </row>
    <row r="229" spans="1:49" ht="12.75">
      <c r="A229" s="4"/>
      <c r="B229" s="8"/>
      <c r="C229" s="3" t="s">
        <v>314</v>
      </c>
      <c r="D229" s="3"/>
      <c r="E229" s="3"/>
      <c r="F229" s="6">
        <v>6461293</v>
      </c>
      <c r="G229" s="7">
        <v>36</v>
      </c>
      <c r="H229" s="6"/>
      <c r="I229" s="7"/>
      <c r="J229" s="6">
        <v>-537</v>
      </c>
      <c r="K229" s="7">
        <v>0</v>
      </c>
      <c r="L229" s="6"/>
      <c r="M229" s="7"/>
      <c r="N229" s="6"/>
      <c r="O229" s="7"/>
      <c r="P229" s="6"/>
      <c r="Q229" s="7"/>
      <c r="R229" s="6"/>
      <c r="S229" s="7"/>
      <c r="T229" s="6"/>
      <c r="U229" s="7"/>
      <c r="V229" s="6"/>
      <c r="W229" s="7"/>
      <c r="X229" s="6"/>
      <c r="Y229" s="7"/>
      <c r="Z229" s="6"/>
      <c r="AA229" s="7"/>
      <c r="AB229" s="31">
        <f t="shared" si="6"/>
        <v>0</v>
      </c>
      <c r="AC229" s="29">
        <f t="shared" si="7"/>
        <v>0</v>
      </c>
      <c r="AD229" s="6">
        <v>-91346</v>
      </c>
      <c r="AE229" s="7">
        <v>0</v>
      </c>
      <c r="AF229" s="6">
        <v>6369410</v>
      </c>
      <c r="AG229" s="26">
        <v>36</v>
      </c>
      <c r="AH229"/>
      <c r="AI229"/>
      <c r="AJ229"/>
      <c r="AK229"/>
      <c r="AL229"/>
      <c r="AM229"/>
      <c r="AN229"/>
      <c r="AO229"/>
      <c r="AP229"/>
      <c r="AQ229"/>
      <c r="AR229"/>
      <c r="AS229"/>
      <c r="AT229"/>
      <c r="AU229"/>
      <c r="AV229"/>
      <c r="AW229"/>
    </row>
    <row r="230" spans="1:49" ht="12.75">
      <c r="A230" s="4"/>
      <c r="B230" s="8">
        <v>57</v>
      </c>
      <c r="C230" s="3" t="s">
        <v>315</v>
      </c>
      <c r="D230" s="3"/>
      <c r="E230" s="3"/>
      <c r="F230" s="6"/>
      <c r="G230" s="7"/>
      <c r="H230" s="6"/>
      <c r="I230" s="7"/>
      <c r="J230" s="6"/>
      <c r="K230" s="7"/>
      <c r="L230" s="6"/>
      <c r="M230" s="7"/>
      <c r="N230" s="6"/>
      <c r="O230" s="7"/>
      <c r="P230" s="6"/>
      <c r="Q230" s="7"/>
      <c r="R230" s="6"/>
      <c r="S230" s="7"/>
      <c r="T230" s="6"/>
      <c r="U230" s="7"/>
      <c r="V230" s="6"/>
      <c r="W230" s="7"/>
      <c r="X230" s="6"/>
      <c r="Y230" s="7"/>
      <c r="Z230" s="6"/>
      <c r="AA230" s="7"/>
      <c r="AB230" s="31">
        <f t="shared" si="6"/>
        <v>0</v>
      </c>
      <c r="AC230" s="29">
        <f t="shared" si="7"/>
        <v>0</v>
      </c>
      <c r="AD230" s="6"/>
      <c r="AE230" s="7"/>
      <c r="AF230" s="6"/>
      <c r="AG230" s="26"/>
      <c r="AH230"/>
      <c r="AI230"/>
      <c r="AJ230"/>
      <c r="AK230"/>
      <c r="AL230"/>
      <c r="AM230"/>
      <c r="AN230"/>
      <c r="AO230"/>
      <c r="AP230"/>
      <c r="AQ230"/>
      <c r="AR230"/>
      <c r="AS230"/>
      <c r="AT230"/>
      <c r="AU230"/>
      <c r="AV230"/>
      <c r="AW230"/>
    </row>
    <row r="231" spans="1:49" ht="12.75">
      <c r="A231" s="4"/>
      <c r="B231" s="8"/>
      <c r="C231" s="5"/>
      <c r="D231" s="5" t="s">
        <v>316</v>
      </c>
      <c r="E231" s="5" t="s">
        <v>317</v>
      </c>
      <c r="F231" s="9">
        <v>2089001</v>
      </c>
      <c r="G231" s="10">
        <v>8.5</v>
      </c>
      <c r="H231" s="9"/>
      <c r="I231" s="10"/>
      <c r="J231" s="9"/>
      <c r="K231" s="10"/>
      <c r="L231" s="9"/>
      <c r="M231" s="10"/>
      <c r="N231" s="9"/>
      <c r="O231" s="10"/>
      <c r="P231" s="9"/>
      <c r="Q231" s="10"/>
      <c r="R231" s="9"/>
      <c r="S231" s="10"/>
      <c r="T231" s="9"/>
      <c r="U231" s="10"/>
      <c r="V231" s="9"/>
      <c r="W231" s="10"/>
      <c r="X231" s="9"/>
      <c r="Y231" s="10"/>
      <c r="Z231" s="9"/>
      <c r="AA231" s="10"/>
      <c r="AB231" s="32">
        <f t="shared" si="6"/>
        <v>0</v>
      </c>
      <c r="AC231" s="34">
        <f t="shared" si="7"/>
        <v>0</v>
      </c>
      <c r="AD231" s="9">
        <v>-19394</v>
      </c>
      <c r="AE231" s="10">
        <v>0</v>
      </c>
      <c r="AF231" s="9">
        <v>2069607</v>
      </c>
      <c r="AG231" s="11">
        <v>8.5</v>
      </c>
      <c r="AH231"/>
      <c r="AI231"/>
      <c r="AJ231"/>
      <c r="AK231"/>
      <c r="AL231"/>
      <c r="AM231"/>
      <c r="AN231"/>
      <c r="AO231"/>
      <c r="AP231"/>
      <c r="AQ231"/>
      <c r="AR231"/>
      <c r="AS231"/>
      <c r="AT231"/>
      <c r="AU231"/>
      <c r="AV231"/>
      <c r="AW231"/>
    </row>
    <row r="232" spans="1:49" ht="12.75">
      <c r="A232" s="4"/>
      <c r="B232" s="8"/>
      <c r="C232" s="3" t="s">
        <v>318</v>
      </c>
      <c r="D232" s="3"/>
      <c r="E232" s="3"/>
      <c r="F232" s="6">
        <v>2089001</v>
      </c>
      <c r="G232" s="7">
        <v>8.5</v>
      </c>
      <c r="H232" s="6"/>
      <c r="I232" s="7"/>
      <c r="J232" s="6"/>
      <c r="K232" s="7"/>
      <c r="L232" s="6"/>
      <c r="M232" s="7"/>
      <c r="N232" s="6"/>
      <c r="O232" s="7"/>
      <c r="P232" s="6"/>
      <c r="Q232" s="7"/>
      <c r="R232" s="6"/>
      <c r="S232" s="7"/>
      <c r="T232" s="6"/>
      <c r="U232" s="7"/>
      <c r="V232" s="6"/>
      <c r="W232" s="7"/>
      <c r="X232" s="6"/>
      <c r="Y232" s="7"/>
      <c r="Z232" s="6"/>
      <c r="AA232" s="7"/>
      <c r="AB232" s="31">
        <f t="shared" si="6"/>
        <v>0</v>
      </c>
      <c r="AC232" s="29">
        <f t="shared" si="7"/>
        <v>0</v>
      </c>
      <c r="AD232" s="6">
        <v>-19394</v>
      </c>
      <c r="AE232" s="7">
        <v>0</v>
      </c>
      <c r="AF232" s="6">
        <v>2069607</v>
      </c>
      <c r="AG232" s="26">
        <v>8.5</v>
      </c>
      <c r="AH232"/>
      <c r="AI232"/>
      <c r="AJ232"/>
      <c r="AK232"/>
      <c r="AL232"/>
      <c r="AM232"/>
      <c r="AN232"/>
      <c r="AO232"/>
      <c r="AP232"/>
      <c r="AQ232"/>
      <c r="AR232"/>
      <c r="AS232"/>
      <c r="AT232"/>
      <c r="AU232"/>
      <c r="AV232"/>
      <c r="AW232"/>
    </row>
    <row r="233" spans="1:49" ht="12.75">
      <c r="A233" s="4"/>
      <c r="B233" s="8">
        <v>58</v>
      </c>
      <c r="C233" s="3" t="s">
        <v>319</v>
      </c>
      <c r="D233" s="3"/>
      <c r="E233" s="3"/>
      <c r="F233" s="6"/>
      <c r="G233" s="7"/>
      <c r="H233" s="6"/>
      <c r="I233" s="7"/>
      <c r="J233" s="6"/>
      <c r="K233" s="7"/>
      <c r="L233" s="6"/>
      <c r="M233" s="7"/>
      <c r="N233" s="6"/>
      <c r="O233" s="7"/>
      <c r="P233" s="6"/>
      <c r="Q233" s="7"/>
      <c r="R233" s="6"/>
      <c r="S233" s="7"/>
      <c r="T233" s="6"/>
      <c r="U233" s="7"/>
      <c r="V233" s="6"/>
      <c r="W233" s="7"/>
      <c r="X233" s="6"/>
      <c r="Y233" s="7"/>
      <c r="Z233" s="6"/>
      <c r="AA233" s="7"/>
      <c r="AB233" s="31">
        <f t="shared" si="6"/>
        <v>0</v>
      </c>
      <c r="AC233" s="29">
        <f t="shared" si="7"/>
        <v>0</v>
      </c>
      <c r="AD233" s="6"/>
      <c r="AE233" s="7"/>
      <c r="AF233" s="6"/>
      <c r="AG233" s="26"/>
      <c r="AH233"/>
      <c r="AI233"/>
      <c r="AJ233"/>
      <c r="AK233"/>
      <c r="AL233"/>
      <c r="AM233"/>
      <c r="AN233"/>
      <c r="AO233"/>
      <c r="AP233"/>
      <c r="AQ233"/>
      <c r="AR233"/>
      <c r="AS233"/>
      <c r="AT233"/>
      <c r="AU233"/>
      <c r="AV233"/>
      <c r="AW233"/>
    </row>
    <row r="234" spans="1:49" ht="12.75">
      <c r="A234" s="4"/>
      <c r="B234" s="8"/>
      <c r="C234" s="5"/>
      <c r="D234" s="5" t="s">
        <v>320</v>
      </c>
      <c r="E234" s="5" t="s">
        <v>319</v>
      </c>
      <c r="F234" s="9">
        <v>23766745</v>
      </c>
      <c r="G234" s="10">
        <v>11</v>
      </c>
      <c r="H234" s="9"/>
      <c r="I234" s="10"/>
      <c r="J234" s="9">
        <v>4745033</v>
      </c>
      <c r="K234" s="10">
        <v>0</v>
      </c>
      <c r="L234" s="9"/>
      <c r="M234" s="10"/>
      <c r="N234" s="9"/>
      <c r="O234" s="10"/>
      <c r="P234" s="9"/>
      <c r="Q234" s="10"/>
      <c r="R234" s="9"/>
      <c r="S234" s="10"/>
      <c r="T234" s="9"/>
      <c r="U234" s="10"/>
      <c r="V234" s="9"/>
      <c r="W234" s="10"/>
      <c r="X234" s="9"/>
      <c r="Y234" s="10"/>
      <c r="Z234" s="9"/>
      <c r="AA234" s="10"/>
      <c r="AB234" s="32">
        <f t="shared" si="6"/>
        <v>0</v>
      </c>
      <c r="AC234" s="34">
        <f t="shared" si="7"/>
        <v>0</v>
      </c>
      <c r="AD234" s="9">
        <v>-26913</v>
      </c>
      <c r="AE234" s="10">
        <v>0</v>
      </c>
      <c r="AF234" s="9">
        <v>28484865</v>
      </c>
      <c r="AG234" s="11">
        <v>11</v>
      </c>
      <c r="AH234"/>
      <c r="AI234"/>
      <c r="AJ234"/>
      <c r="AK234"/>
      <c r="AL234"/>
      <c r="AM234"/>
      <c r="AN234"/>
      <c r="AO234"/>
      <c r="AP234"/>
      <c r="AQ234"/>
      <c r="AR234"/>
      <c r="AS234"/>
      <c r="AT234"/>
      <c r="AU234"/>
      <c r="AV234"/>
      <c r="AW234"/>
    </row>
    <row r="235" spans="1:49" ht="12.75">
      <c r="A235" s="4"/>
      <c r="B235" s="8"/>
      <c r="C235" s="3" t="s">
        <v>321</v>
      </c>
      <c r="D235" s="3"/>
      <c r="E235" s="3"/>
      <c r="F235" s="6">
        <v>23766745</v>
      </c>
      <c r="G235" s="7">
        <v>11</v>
      </c>
      <c r="H235" s="6"/>
      <c r="I235" s="7"/>
      <c r="J235" s="6">
        <v>4745033</v>
      </c>
      <c r="K235" s="7">
        <v>0</v>
      </c>
      <c r="L235" s="6"/>
      <c r="M235" s="7"/>
      <c r="N235" s="6"/>
      <c r="O235" s="7"/>
      <c r="P235" s="6"/>
      <c r="Q235" s="7"/>
      <c r="R235" s="6"/>
      <c r="S235" s="7"/>
      <c r="T235" s="6"/>
      <c r="U235" s="7"/>
      <c r="V235" s="6"/>
      <c r="W235" s="7"/>
      <c r="X235" s="6"/>
      <c r="Y235" s="7"/>
      <c r="Z235" s="6"/>
      <c r="AA235" s="7"/>
      <c r="AB235" s="31">
        <f t="shared" si="6"/>
        <v>0</v>
      </c>
      <c r="AC235" s="29">
        <f t="shared" si="7"/>
        <v>0</v>
      </c>
      <c r="AD235" s="6">
        <v>-26913</v>
      </c>
      <c r="AE235" s="7">
        <v>0</v>
      </c>
      <c r="AF235" s="6">
        <v>28484865</v>
      </c>
      <c r="AG235" s="26">
        <v>11</v>
      </c>
      <c r="AH235"/>
      <c r="AI235"/>
      <c r="AJ235"/>
      <c r="AK235"/>
      <c r="AL235"/>
      <c r="AM235"/>
      <c r="AN235"/>
      <c r="AO235"/>
      <c r="AP235"/>
      <c r="AQ235"/>
      <c r="AR235"/>
      <c r="AS235"/>
      <c r="AT235"/>
      <c r="AU235"/>
      <c r="AV235"/>
      <c r="AW235"/>
    </row>
    <row r="236" spans="1:49" ht="12.75">
      <c r="A236" s="4"/>
      <c r="B236" s="8">
        <v>59</v>
      </c>
      <c r="C236" s="3" t="s">
        <v>322</v>
      </c>
      <c r="D236" s="3"/>
      <c r="E236" s="3"/>
      <c r="F236" s="6"/>
      <c r="G236" s="7"/>
      <c r="H236" s="6"/>
      <c r="I236" s="7"/>
      <c r="J236" s="6"/>
      <c r="K236" s="7"/>
      <c r="L236" s="6"/>
      <c r="M236" s="7"/>
      <c r="N236" s="6"/>
      <c r="O236" s="7"/>
      <c r="P236" s="6"/>
      <c r="Q236" s="7"/>
      <c r="R236" s="6"/>
      <c r="S236" s="7"/>
      <c r="T236" s="6"/>
      <c r="U236" s="7"/>
      <c r="V236" s="6"/>
      <c r="W236" s="7"/>
      <c r="X236" s="6"/>
      <c r="Y236" s="7"/>
      <c r="Z236" s="6"/>
      <c r="AA236" s="7"/>
      <c r="AB236" s="31">
        <f t="shared" si="6"/>
        <v>0</v>
      </c>
      <c r="AC236" s="29">
        <f t="shared" si="7"/>
        <v>0</v>
      </c>
      <c r="AD236" s="6"/>
      <c r="AE236" s="7"/>
      <c r="AF236" s="6"/>
      <c r="AG236" s="26"/>
      <c r="AH236"/>
      <c r="AI236"/>
      <c r="AJ236"/>
      <c r="AK236"/>
      <c r="AL236"/>
      <c r="AM236"/>
      <c r="AN236"/>
      <c r="AO236"/>
      <c r="AP236"/>
      <c r="AQ236"/>
      <c r="AR236"/>
      <c r="AS236"/>
      <c r="AT236"/>
      <c r="AU236"/>
      <c r="AV236"/>
      <c r="AW236"/>
    </row>
    <row r="237" spans="1:49" ht="12.75">
      <c r="A237" s="4"/>
      <c r="B237" s="8"/>
      <c r="C237" s="5"/>
      <c r="D237" s="5" t="s">
        <v>323</v>
      </c>
      <c r="E237" s="5" t="s">
        <v>324</v>
      </c>
      <c r="F237" s="9">
        <v>164078256</v>
      </c>
      <c r="G237" s="10">
        <v>34.5</v>
      </c>
      <c r="H237" s="9"/>
      <c r="I237" s="10"/>
      <c r="J237" s="9"/>
      <c r="K237" s="10"/>
      <c r="L237" s="9"/>
      <c r="M237" s="10"/>
      <c r="N237" s="9"/>
      <c r="O237" s="10"/>
      <c r="P237" s="9"/>
      <c r="Q237" s="10"/>
      <c r="R237" s="9"/>
      <c r="S237" s="10"/>
      <c r="T237" s="9"/>
      <c r="U237" s="10"/>
      <c r="V237" s="9"/>
      <c r="W237" s="10"/>
      <c r="X237" s="9"/>
      <c r="Y237" s="10"/>
      <c r="Z237" s="9"/>
      <c r="AA237" s="10"/>
      <c r="AB237" s="32">
        <f t="shared" si="6"/>
        <v>0</v>
      </c>
      <c r="AC237" s="34">
        <f t="shared" si="7"/>
        <v>0</v>
      </c>
      <c r="AD237" s="9">
        <v>-187311</v>
      </c>
      <c r="AE237" s="10">
        <v>0</v>
      </c>
      <c r="AF237" s="9">
        <v>163890945</v>
      </c>
      <c r="AG237" s="11">
        <v>34.5</v>
      </c>
      <c r="AH237"/>
      <c r="AI237"/>
      <c r="AJ237"/>
      <c r="AK237"/>
      <c r="AL237"/>
      <c r="AM237"/>
      <c r="AN237"/>
      <c r="AO237"/>
      <c r="AP237"/>
      <c r="AQ237"/>
      <c r="AR237"/>
      <c r="AS237"/>
      <c r="AT237"/>
      <c r="AU237"/>
      <c r="AV237"/>
      <c r="AW237"/>
    </row>
    <row r="238" spans="1:49" ht="12.75">
      <c r="A238" s="4"/>
      <c r="B238" s="8"/>
      <c r="C238" s="5"/>
      <c r="D238" s="5" t="s">
        <v>325</v>
      </c>
      <c r="E238" s="5" t="s">
        <v>326</v>
      </c>
      <c r="F238" s="9">
        <v>10339717</v>
      </c>
      <c r="G238" s="10">
        <v>39</v>
      </c>
      <c r="H238" s="9"/>
      <c r="I238" s="10"/>
      <c r="J238" s="9"/>
      <c r="K238" s="10"/>
      <c r="L238" s="9"/>
      <c r="M238" s="10"/>
      <c r="N238" s="9"/>
      <c r="O238" s="10"/>
      <c r="P238" s="9"/>
      <c r="Q238" s="10"/>
      <c r="R238" s="9"/>
      <c r="S238" s="10"/>
      <c r="T238" s="9"/>
      <c r="U238" s="10"/>
      <c r="V238" s="9"/>
      <c r="W238" s="10"/>
      <c r="X238" s="9"/>
      <c r="Y238" s="10"/>
      <c r="Z238" s="9"/>
      <c r="AA238" s="10"/>
      <c r="AB238" s="32">
        <f t="shared" si="6"/>
        <v>0</v>
      </c>
      <c r="AC238" s="34">
        <f t="shared" si="7"/>
        <v>0</v>
      </c>
      <c r="AD238" s="9"/>
      <c r="AE238" s="10"/>
      <c r="AF238" s="9">
        <v>10339717</v>
      </c>
      <c r="AG238" s="11">
        <v>39</v>
      </c>
      <c r="AH238"/>
      <c r="AI238"/>
      <c r="AJ238"/>
      <c r="AK238"/>
      <c r="AL238"/>
      <c r="AM238"/>
      <c r="AN238"/>
      <c r="AO238"/>
      <c r="AP238"/>
      <c r="AQ238"/>
      <c r="AR238"/>
      <c r="AS238"/>
      <c r="AT238"/>
      <c r="AU238"/>
      <c r="AV238"/>
      <c r="AW238"/>
    </row>
    <row r="239" spans="1:49" ht="12.75">
      <c r="A239" s="4"/>
      <c r="B239" s="8"/>
      <c r="C239" s="3" t="s">
        <v>327</v>
      </c>
      <c r="D239" s="3"/>
      <c r="E239" s="3"/>
      <c r="F239" s="6">
        <v>174417973</v>
      </c>
      <c r="G239" s="7">
        <v>73.5</v>
      </c>
      <c r="H239" s="6"/>
      <c r="I239" s="7"/>
      <c r="J239" s="6"/>
      <c r="K239" s="7"/>
      <c r="L239" s="6"/>
      <c r="M239" s="7"/>
      <c r="N239" s="6"/>
      <c r="O239" s="7"/>
      <c r="P239" s="6"/>
      <c r="Q239" s="7"/>
      <c r="R239" s="6"/>
      <c r="S239" s="7"/>
      <c r="T239" s="6"/>
      <c r="U239" s="7"/>
      <c r="V239" s="6"/>
      <c r="W239" s="7"/>
      <c r="X239" s="6"/>
      <c r="Y239" s="7"/>
      <c r="Z239" s="6"/>
      <c r="AA239" s="7"/>
      <c r="AB239" s="31">
        <f t="shared" si="6"/>
        <v>0</v>
      </c>
      <c r="AC239" s="29">
        <f t="shared" si="7"/>
        <v>0</v>
      </c>
      <c r="AD239" s="6">
        <v>-187311</v>
      </c>
      <c r="AE239" s="7">
        <v>0</v>
      </c>
      <c r="AF239" s="6">
        <v>174230662</v>
      </c>
      <c r="AG239" s="26">
        <v>73.5</v>
      </c>
      <c r="AH239"/>
      <c r="AI239"/>
      <c r="AJ239"/>
      <c r="AK239"/>
      <c r="AL239"/>
      <c r="AM239"/>
      <c r="AN239"/>
      <c r="AO239"/>
      <c r="AP239"/>
      <c r="AQ239"/>
      <c r="AR239"/>
      <c r="AS239"/>
      <c r="AT239"/>
      <c r="AU239"/>
      <c r="AV239"/>
      <c r="AW239"/>
    </row>
    <row r="240" spans="1:49" ht="12.75">
      <c r="A240" s="4"/>
      <c r="B240" s="8">
        <v>60</v>
      </c>
      <c r="C240" s="3" t="s">
        <v>328</v>
      </c>
      <c r="D240" s="3"/>
      <c r="E240" s="3"/>
      <c r="F240" s="6"/>
      <c r="G240" s="7"/>
      <c r="H240" s="6"/>
      <c r="I240" s="7"/>
      <c r="J240" s="6"/>
      <c r="K240" s="7"/>
      <c r="L240" s="6"/>
      <c r="M240" s="7"/>
      <c r="N240" s="6"/>
      <c r="O240" s="7"/>
      <c r="P240" s="6"/>
      <c r="Q240" s="7"/>
      <c r="R240" s="6"/>
      <c r="S240" s="7"/>
      <c r="T240" s="6"/>
      <c r="U240" s="7"/>
      <c r="V240" s="6"/>
      <c r="W240" s="7"/>
      <c r="X240" s="6"/>
      <c r="Y240" s="7"/>
      <c r="Z240" s="6"/>
      <c r="AA240" s="7"/>
      <c r="AB240" s="31">
        <f t="shared" si="6"/>
        <v>0</v>
      </c>
      <c r="AC240" s="29">
        <f t="shared" si="7"/>
        <v>0</v>
      </c>
      <c r="AD240" s="6"/>
      <c r="AE240" s="7"/>
      <c r="AF240" s="6"/>
      <c r="AG240" s="26"/>
      <c r="AH240"/>
      <c r="AI240"/>
      <c r="AJ240"/>
      <c r="AK240"/>
      <c r="AL240"/>
      <c r="AM240"/>
      <c r="AN240"/>
      <c r="AO240"/>
      <c r="AP240"/>
      <c r="AQ240"/>
      <c r="AR240"/>
      <c r="AS240"/>
      <c r="AT240"/>
      <c r="AU240"/>
      <c r="AV240"/>
      <c r="AW240"/>
    </row>
    <row r="241" spans="1:49" ht="12.75">
      <c r="A241" s="4"/>
      <c r="B241" s="8"/>
      <c r="C241" s="5"/>
      <c r="D241" s="5" t="s">
        <v>329</v>
      </c>
      <c r="E241" s="5" t="s">
        <v>328</v>
      </c>
      <c r="F241" s="9">
        <v>1465587</v>
      </c>
      <c r="G241" s="10">
        <v>12.5</v>
      </c>
      <c r="H241" s="9"/>
      <c r="I241" s="10"/>
      <c r="J241" s="9"/>
      <c r="K241" s="10"/>
      <c r="L241" s="9"/>
      <c r="M241" s="10"/>
      <c r="N241" s="9"/>
      <c r="O241" s="10"/>
      <c r="P241" s="9"/>
      <c r="Q241" s="10"/>
      <c r="R241" s="9"/>
      <c r="S241" s="10"/>
      <c r="T241" s="9"/>
      <c r="U241" s="10"/>
      <c r="V241" s="9"/>
      <c r="W241" s="10"/>
      <c r="X241" s="9"/>
      <c r="Y241" s="10"/>
      <c r="Z241" s="9"/>
      <c r="AA241" s="10"/>
      <c r="AB241" s="32">
        <f t="shared" si="6"/>
        <v>0</v>
      </c>
      <c r="AC241" s="34">
        <f t="shared" si="7"/>
        <v>0</v>
      </c>
      <c r="AD241" s="9">
        <v>-26206</v>
      </c>
      <c r="AE241" s="10">
        <v>0</v>
      </c>
      <c r="AF241" s="9">
        <v>1439381</v>
      </c>
      <c r="AG241" s="11">
        <v>12.5</v>
      </c>
      <c r="AH241"/>
      <c r="AI241"/>
      <c r="AJ241"/>
      <c r="AK241"/>
      <c r="AL241"/>
      <c r="AM241"/>
      <c r="AN241"/>
      <c r="AO241"/>
      <c r="AP241"/>
      <c r="AQ241"/>
      <c r="AR241"/>
      <c r="AS241"/>
      <c r="AT241"/>
      <c r="AU241"/>
      <c r="AV241"/>
      <c r="AW241"/>
    </row>
    <row r="242" spans="1:49" ht="12.75">
      <c r="A242" s="4"/>
      <c r="B242" s="8"/>
      <c r="C242" s="3" t="s">
        <v>330</v>
      </c>
      <c r="D242" s="3"/>
      <c r="E242" s="3"/>
      <c r="F242" s="6">
        <v>1465587</v>
      </c>
      <c r="G242" s="7">
        <v>12.5</v>
      </c>
      <c r="H242" s="6"/>
      <c r="I242" s="7"/>
      <c r="J242" s="6"/>
      <c r="K242" s="7"/>
      <c r="L242" s="6"/>
      <c r="M242" s="7"/>
      <c r="N242" s="6"/>
      <c r="O242" s="7"/>
      <c r="P242" s="6"/>
      <c r="Q242" s="7"/>
      <c r="R242" s="6"/>
      <c r="S242" s="7"/>
      <c r="T242" s="6"/>
      <c r="U242" s="7"/>
      <c r="V242" s="6"/>
      <c r="W242" s="7"/>
      <c r="X242" s="6"/>
      <c r="Y242" s="7"/>
      <c r="Z242" s="6"/>
      <c r="AA242" s="7"/>
      <c r="AB242" s="31">
        <f t="shared" si="6"/>
        <v>0</v>
      </c>
      <c r="AC242" s="29">
        <f t="shared" si="7"/>
        <v>0</v>
      </c>
      <c r="AD242" s="6">
        <v>-26206</v>
      </c>
      <c r="AE242" s="7">
        <v>0</v>
      </c>
      <c r="AF242" s="6">
        <v>1439381</v>
      </c>
      <c r="AG242" s="26">
        <v>12.5</v>
      </c>
      <c r="AH242"/>
      <c r="AI242"/>
      <c r="AJ242"/>
      <c r="AK242"/>
      <c r="AL242"/>
      <c r="AM242"/>
      <c r="AN242"/>
      <c r="AO242"/>
      <c r="AP242"/>
      <c r="AQ242"/>
      <c r="AR242"/>
      <c r="AS242"/>
      <c r="AT242"/>
      <c r="AU242"/>
      <c r="AV242"/>
      <c r="AW242"/>
    </row>
    <row r="243" spans="1:49" ht="12.75">
      <c r="A243" s="4"/>
      <c r="B243" s="8">
        <v>61</v>
      </c>
      <c r="C243" s="3" t="s">
        <v>331</v>
      </c>
      <c r="D243" s="3"/>
      <c r="E243" s="3"/>
      <c r="F243" s="6"/>
      <c r="G243" s="7"/>
      <c r="H243" s="6"/>
      <c r="I243" s="7"/>
      <c r="J243" s="6"/>
      <c r="K243" s="7"/>
      <c r="L243" s="6"/>
      <c r="M243" s="7"/>
      <c r="N243" s="6"/>
      <c r="O243" s="7"/>
      <c r="P243" s="6"/>
      <c r="Q243" s="7"/>
      <c r="R243" s="6"/>
      <c r="S243" s="7"/>
      <c r="T243" s="6"/>
      <c r="U243" s="7"/>
      <c r="V243" s="6"/>
      <c r="W243" s="7"/>
      <c r="X243" s="6"/>
      <c r="Y243" s="7"/>
      <c r="Z243" s="6"/>
      <c r="AA243" s="7"/>
      <c r="AB243" s="31">
        <f t="shared" si="6"/>
        <v>0</v>
      </c>
      <c r="AC243" s="29">
        <f t="shared" si="7"/>
        <v>0</v>
      </c>
      <c r="AD243" s="6"/>
      <c r="AE243" s="7"/>
      <c r="AF243" s="6"/>
      <c r="AG243" s="26"/>
      <c r="AH243"/>
      <c r="AI243"/>
      <c r="AJ243"/>
      <c r="AK243"/>
      <c r="AL243"/>
      <c r="AM243"/>
      <c r="AN243"/>
      <c r="AO243"/>
      <c r="AP243"/>
      <c r="AQ243"/>
      <c r="AR243"/>
      <c r="AS243"/>
      <c r="AT243"/>
      <c r="AU243"/>
      <c r="AV243"/>
      <c r="AW243"/>
    </row>
    <row r="244" spans="1:49" ht="12.75">
      <c r="A244" s="4"/>
      <c r="B244" s="8"/>
      <c r="C244" s="5"/>
      <c r="D244" s="5" t="s">
        <v>332</v>
      </c>
      <c r="E244" s="5" t="s">
        <v>331</v>
      </c>
      <c r="F244" s="9">
        <v>1149646</v>
      </c>
      <c r="G244" s="10">
        <v>7.85</v>
      </c>
      <c r="H244" s="9"/>
      <c r="I244" s="10"/>
      <c r="J244" s="9"/>
      <c r="K244" s="10"/>
      <c r="L244" s="9"/>
      <c r="M244" s="10"/>
      <c r="N244" s="9"/>
      <c r="O244" s="10"/>
      <c r="P244" s="9"/>
      <c r="Q244" s="10"/>
      <c r="R244" s="9"/>
      <c r="S244" s="10"/>
      <c r="T244" s="9"/>
      <c r="U244" s="10"/>
      <c r="V244" s="9"/>
      <c r="W244" s="10"/>
      <c r="X244" s="9"/>
      <c r="Y244" s="10"/>
      <c r="Z244" s="9"/>
      <c r="AA244" s="10"/>
      <c r="AB244" s="32">
        <f t="shared" si="6"/>
        <v>0</v>
      </c>
      <c r="AC244" s="34">
        <f t="shared" si="7"/>
        <v>0</v>
      </c>
      <c r="AD244" s="9">
        <v>-22015</v>
      </c>
      <c r="AE244" s="10">
        <v>0</v>
      </c>
      <c r="AF244" s="9">
        <v>1127631</v>
      </c>
      <c r="AG244" s="11">
        <v>7.85</v>
      </c>
      <c r="AH244"/>
      <c r="AI244"/>
      <c r="AJ244"/>
      <c r="AK244"/>
      <c r="AL244"/>
      <c r="AM244"/>
      <c r="AN244"/>
      <c r="AO244"/>
      <c r="AP244"/>
      <c r="AQ244"/>
      <c r="AR244"/>
      <c r="AS244"/>
      <c r="AT244"/>
      <c r="AU244"/>
      <c r="AV244"/>
      <c r="AW244"/>
    </row>
    <row r="245" spans="1:49" ht="12.75">
      <c r="A245" s="4"/>
      <c r="B245" s="8"/>
      <c r="C245" s="3" t="s">
        <v>333</v>
      </c>
      <c r="D245" s="3"/>
      <c r="E245" s="3"/>
      <c r="F245" s="6">
        <v>1149646</v>
      </c>
      <c r="G245" s="7">
        <v>7.85</v>
      </c>
      <c r="H245" s="6"/>
      <c r="I245" s="7"/>
      <c r="J245" s="6"/>
      <c r="K245" s="7"/>
      <c r="L245" s="6"/>
      <c r="M245" s="7"/>
      <c r="N245" s="6"/>
      <c r="O245" s="7"/>
      <c r="P245" s="6"/>
      <c r="Q245" s="7"/>
      <c r="R245" s="6"/>
      <c r="S245" s="7"/>
      <c r="T245" s="6"/>
      <c r="U245" s="7"/>
      <c r="V245" s="6"/>
      <c r="W245" s="7"/>
      <c r="X245" s="6"/>
      <c r="Y245" s="7"/>
      <c r="Z245" s="6"/>
      <c r="AA245" s="7"/>
      <c r="AB245" s="31">
        <f t="shared" si="6"/>
        <v>0</v>
      </c>
      <c r="AC245" s="29">
        <f t="shared" si="7"/>
        <v>0</v>
      </c>
      <c r="AD245" s="6">
        <v>-22015</v>
      </c>
      <c r="AE245" s="7">
        <v>0</v>
      </c>
      <c r="AF245" s="6">
        <v>1127631</v>
      </c>
      <c r="AG245" s="26">
        <v>7.85</v>
      </c>
      <c r="AH245"/>
      <c r="AI245"/>
      <c r="AJ245"/>
      <c r="AK245"/>
      <c r="AL245"/>
      <c r="AM245"/>
      <c r="AN245"/>
      <c r="AO245"/>
      <c r="AP245"/>
      <c r="AQ245"/>
      <c r="AR245"/>
      <c r="AS245"/>
      <c r="AT245"/>
      <c r="AU245"/>
      <c r="AV245"/>
      <c r="AW245"/>
    </row>
    <row r="246" spans="1:49" ht="12.75">
      <c r="A246" s="4"/>
      <c r="B246" s="8">
        <v>62</v>
      </c>
      <c r="C246" s="3" t="s">
        <v>334</v>
      </c>
      <c r="D246" s="3"/>
      <c r="E246" s="3"/>
      <c r="F246" s="6"/>
      <c r="G246" s="7"/>
      <c r="H246" s="6"/>
      <c r="I246" s="7"/>
      <c r="J246" s="6"/>
      <c r="K246" s="7"/>
      <c r="L246" s="6"/>
      <c r="M246" s="7"/>
      <c r="N246" s="6"/>
      <c r="O246" s="7"/>
      <c r="P246" s="6"/>
      <c r="Q246" s="7"/>
      <c r="R246" s="6"/>
      <c r="S246" s="7"/>
      <c r="T246" s="6"/>
      <c r="U246" s="7"/>
      <c r="V246" s="6"/>
      <c r="W246" s="7"/>
      <c r="X246" s="6"/>
      <c r="Y246" s="7"/>
      <c r="Z246" s="6"/>
      <c r="AA246" s="7"/>
      <c r="AB246" s="31">
        <f t="shared" si="6"/>
        <v>0</v>
      </c>
      <c r="AC246" s="29">
        <f t="shared" si="7"/>
        <v>0</v>
      </c>
      <c r="AD246" s="6"/>
      <c r="AE246" s="7"/>
      <c r="AF246" s="6"/>
      <c r="AG246" s="26"/>
      <c r="AH246"/>
      <c r="AI246"/>
      <c r="AJ246"/>
      <c r="AK246"/>
      <c r="AL246"/>
      <c r="AM246"/>
      <c r="AN246"/>
      <c r="AO246"/>
      <c r="AP246"/>
      <c r="AQ246"/>
      <c r="AR246"/>
      <c r="AS246"/>
      <c r="AT246"/>
      <c r="AU246"/>
      <c r="AV246"/>
      <c r="AW246"/>
    </row>
    <row r="247" spans="1:49" ht="12.75">
      <c r="A247" s="4"/>
      <c r="B247" s="8"/>
      <c r="C247" s="5"/>
      <c r="D247" s="5" t="s">
        <v>335</v>
      </c>
      <c r="E247" s="5" t="s">
        <v>334</v>
      </c>
      <c r="F247" s="9">
        <v>1299325</v>
      </c>
      <c r="G247" s="10">
        <v>12.5</v>
      </c>
      <c r="H247" s="9"/>
      <c r="I247" s="10"/>
      <c r="J247" s="9"/>
      <c r="K247" s="10"/>
      <c r="L247" s="9"/>
      <c r="M247" s="10"/>
      <c r="N247" s="9"/>
      <c r="O247" s="10"/>
      <c r="P247" s="9"/>
      <c r="Q247" s="10"/>
      <c r="R247" s="9"/>
      <c r="S247" s="10"/>
      <c r="T247" s="9"/>
      <c r="U247" s="10"/>
      <c r="V247" s="9"/>
      <c r="W247" s="10"/>
      <c r="X247" s="9"/>
      <c r="Y247" s="10"/>
      <c r="Z247" s="9"/>
      <c r="AA247" s="10"/>
      <c r="AB247" s="32">
        <f t="shared" si="6"/>
        <v>0</v>
      </c>
      <c r="AC247" s="34">
        <f t="shared" si="7"/>
        <v>0</v>
      </c>
      <c r="AD247" s="9">
        <v>-27627</v>
      </c>
      <c r="AE247" s="10">
        <v>0</v>
      </c>
      <c r="AF247" s="9">
        <v>1271698</v>
      </c>
      <c r="AG247" s="11">
        <v>12.5</v>
      </c>
      <c r="AH247"/>
      <c r="AI247"/>
      <c r="AJ247"/>
      <c r="AK247"/>
      <c r="AL247"/>
      <c r="AM247"/>
      <c r="AN247"/>
      <c r="AO247"/>
      <c r="AP247"/>
      <c r="AQ247"/>
      <c r="AR247"/>
      <c r="AS247"/>
      <c r="AT247"/>
      <c r="AU247"/>
      <c r="AV247"/>
      <c r="AW247"/>
    </row>
    <row r="248" spans="1:49" ht="12.75">
      <c r="A248" s="4"/>
      <c r="B248" s="8"/>
      <c r="C248" s="3" t="s">
        <v>336</v>
      </c>
      <c r="D248" s="3"/>
      <c r="E248" s="3"/>
      <c r="F248" s="6">
        <v>1299325</v>
      </c>
      <c r="G248" s="7">
        <v>12.5</v>
      </c>
      <c r="H248" s="6"/>
      <c r="I248" s="7"/>
      <c r="J248" s="6"/>
      <c r="K248" s="7"/>
      <c r="L248" s="6"/>
      <c r="M248" s="7"/>
      <c r="N248" s="6"/>
      <c r="O248" s="7"/>
      <c r="P248" s="6"/>
      <c r="Q248" s="7"/>
      <c r="R248" s="6"/>
      <c r="S248" s="7"/>
      <c r="T248" s="6"/>
      <c r="U248" s="7"/>
      <c r="V248" s="6"/>
      <c r="W248" s="7"/>
      <c r="X248" s="6"/>
      <c r="Y248" s="7"/>
      <c r="Z248" s="6"/>
      <c r="AA248" s="7"/>
      <c r="AB248" s="31">
        <f t="shared" si="6"/>
        <v>0</v>
      </c>
      <c r="AC248" s="29">
        <f t="shared" si="7"/>
        <v>0</v>
      </c>
      <c r="AD248" s="6">
        <v>-27627</v>
      </c>
      <c r="AE248" s="7">
        <v>0</v>
      </c>
      <c r="AF248" s="6">
        <v>1271698</v>
      </c>
      <c r="AG248" s="26">
        <v>12.5</v>
      </c>
      <c r="AH248"/>
      <c r="AI248"/>
      <c r="AJ248"/>
      <c r="AK248"/>
      <c r="AL248"/>
      <c r="AM248"/>
      <c r="AN248"/>
      <c r="AO248"/>
      <c r="AP248"/>
      <c r="AQ248"/>
      <c r="AR248"/>
      <c r="AS248"/>
      <c r="AT248"/>
      <c r="AU248"/>
      <c r="AV248"/>
      <c r="AW248"/>
    </row>
    <row r="249" spans="1:49" ht="12.75">
      <c r="A249" s="4"/>
      <c r="B249" s="8">
        <v>63</v>
      </c>
      <c r="C249" s="3" t="s">
        <v>337</v>
      </c>
      <c r="D249" s="3"/>
      <c r="E249" s="3"/>
      <c r="F249" s="6"/>
      <c r="G249" s="7"/>
      <c r="H249" s="6"/>
      <c r="I249" s="7"/>
      <c r="J249" s="6"/>
      <c r="K249" s="7"/>
      <c r="L249" s="6"/>
      <c r="M249" s="7"/>
      <c r="N249" s="6"/>
      <c r="O249" s="7"/>
      <c r="P249" s="6"/>
      <c r="Q249" s="7"/>
      <c r="R249" s="6"/>
      <c r="S249" s="7"/>
      <c r="T249" s="6"/>
      <c r="U249" s="7"/>
      <c r="V249" s="6"/>
      <c r="W249" s="7"/>
      <c r="X249" s="6"/>
      <c r="Y249" s="7"/>
      <c r="Z249" s="6"/>
      <c r="AA249" s="7"/>
      <c r="AB249" s="31">
        <f t="shared" si="6"/>
        <v>0</v>
      </c>
      <c r="AC249" s="29">
        <f t="shared" si="7"/>
        <v>0</v>
      </c>
      <c r="AD249" s="6"/>
      <c r="AE249" s="7"/>
      <c r="AF249" s="6"/>
      <c r="AG249" s="26"/>
      <c r="AH249"/>
      <c r="AI249"/>
      <c r="AJ249"/>
      <c r="AK249"/>
      <c r="AL249"/>
      <c r="AM249"/>
      <c r="AN249"/>
      <c r="AO249"/>
      <c r="AP249"/>
      <c r="AQ249"/>
      <c r="AR249"/>
      <c r="AS249"/>
      <c r="AT249"/>
      <c r="AU249"/>
      <c r="AV249"/>
      <c r="AW249"/>
    </row>
    <row r="250" spans="1:49" ht="12.75">
      <c r="A250" s="4"/>
      <c r="B250" s="8"/>
      <c r="C250" s="5"/>
      <c r="D250" s="5" t="s">
        <v>338</v>
      </c>
      <c r="E250" s="5" t="s">
        <v>337</v>
      </c>
      <c r="F250" s="9">
        <v>164475</v>
      </c>
      <c r="G250" s="10">
        <v>1</v>
      </c>
      <c r="H250" s="9"/>
      <c r="I250" s="10"/>
      <c r="J250" s="9"/>
      <c r="K250" s="10"/>
      <c r="L250" s="9"/>
      <c r="M250" s="10"/>
      <c r="N250" s="9"/>
      <c r="O250" s="10"/>
      <c r="P250" s="9"/>
      <c r="Q250" s="10"/>
      <c r="R250" s="9"/>
      <c r="S250" s="10"/>
      <c r="T250" s="9"/>
      <c r="U250" s="10"/>
      <c r="V250" s="9"/>
      <c r="W250" s="10"/>
      <c r="X250" s="9"/>
      <c r="Y250" s="10"/>
      <c r="Z250" s="9"/>
      <c r="AA250" s="10"/>
      <c r="AB250" s="32">
        <f t="shared" si="6"/>
        <v>0</v>
      </c>
      <c r="AC250" s="34">
        <f t="shared" si="7"/>
        <v>0</v>
      </c>
      <c r="AD250" s="9">
        <v>-2124</v>
      </c>
      <c r="AE250" s="10">
        <v>0</v>
      </c>
      <c r="AF250" s="9">
        <v>162351</v>
      </c>
      <c r="AG250" s="11">
        <v>1</v>
      </c>
      <c r="AH250"/>
      <c r="AI250"/>
      <c r="AJ250"/>
      <c r="AK250"/>
      <c r="AL250"/>
      <c r="AM250"/>
      <c r="AN250"/>
      <c r="AO250"/>
      <c r="AP250"/>
      <c r="AQ250"/>
      <c r="AR250"/>
      <c r="AS250"/>
      <c r="AT250"/>
      <c r="AU250"/>
      <c r="AV250"/>
      <c r="AW250"/>
    </row>
    <row r="251" spans="1:49" ht="12.75">
      <c r="A251" s="4"/>
      <c r="B251" s="8"/>
      <c r="C251" s="3" t="s">
        <v>339</v>
      </c>
      <c r="D251" s="3"/>
      <c r="E251" s="3"/>
      <c r="F251" s="6">
        <v>164475</v>
      </c>
      <c r="G251" s="7">
        <v>1</v>
      </c>
      <c r="H251" s="6"/>
      <c r="I251" s="7"/>
      <c r="J251" s="6"/>
      <c r="K251" s="7"/>
      <c r="L251" s="6"/>
      <c r="M251" s="7"/>
      <c r="N251" s="6"/>
      <c r="O251" s="7"/>
      <c r="P251" s="6"/>
      <c r="Q251" s="7"/>
      <c r="R251" s="6"/>
      <c r="S251" s="7"/>
      <c r="T251" s="6"/>
      <c r="U251" s="7"/>
      <c r="V251" s="6"/>
      <c r="W251" s="7"/>
      <c r="X251" s="6"/>
      <c r="Y251" s="7"/>
      <c r="Z251" s="6"/>
      <c r="AA251" s="7"/>
      <c r="AB251" s="31">
        <f t="shared" si="6"/>
        <v>0</v>
      </c>
      <c r="AC251" s="29">
        <f t="shared" si="7"/>
        <v>0</v>
      </c>
      <c r="AD251" s="6">
        <v>-2124</v>
      </c>
      <c r="AE251" s="7">
        <v>0</v>
      </c>
      <c r="AF251" s="6">
        <v>162351</v>
      </c>
      <c r="AG251" s="26">
        <v>1</v>
      </c>
      <c r="AH251"/>
      <c r="AI251"/>
      <c r="AJ251"/>
      <c r="AK251"/>
      <c r="AL251"/>
      <c r="AM251"/>
      <c r="AN251"/>
      <c r="AO251"/>
      <c r="AP251"/>
      <c r="AQ251"/>
      <c r="AR251"/>
      <c r="AS251"/>
      <c r="AT251"/>
      <c r="AU251"/>
      <c r="AV251"/>
      <c r="AW251"/>
    </row>
    <row r="252" spans="1:49" ht="12.75">
      <c r="A252" s="4"/>
      <c r="B252" s="8">
        <v>64</v>
      </c>
      <c r="C252" s="3" t="s">
        <v>340</v>
      </c>
      <c r="D252" s="3"/>
      <c r="E252" s="3"/>
      <c r="F252" s="6"/>
      <c r="G252" s="7"/>
      <c r="H252" s="6"/>
      <c r="I252" s="7"/>
      <c r="J252" s="6"/>
      <c r="K252" s="7"/>
      <c r="L252" s="6"/>
      <c r="M252" s="7"/>
      <c r="N252" s="6"/>
      <c r="O252" s="7"/>
      <c r="P252" s="6"/>
      <c r="Q252" s="7"/>
      <c r="R252" s="6"/>
      <c r="S252" s="7"/>
      <c r="T252" s="6"/>
      <c r="U252" s="7"/>
      <c r="V252" s="6"/>
      <c r="W252" s="7"/>
      <c r="X252" s="6"/>
      <c r="Y252" s="7"/>
      <c r="Z252" s="6"/>
      <c r="AA252" s="7"/>
      <c r="AB252" s="31">
        <f t="shared" si="6"/>
        <v>0</v>
      </c>
      <c r="AC252" s="29">
        <f t="shared" si="7"/>
        <v>0</v>
      </c>
      <c r="AD252" s="6"/>
      <c r="AE252" s="7"/>
      <c r="AF252" s="6"/>
      <c r="AG252" s="26"/>
      <c r="AH252"/>
      <c r="AI252"/>
      <c r="AJ252"/>
      <c r="AK252"/>
      <c r="AL252"/>
      <c r="AM252"/>
      <c r="AN252"/>
      <c r="AO252"/>
      <c r="AP252"/>
      <c r="AQ252"/>
      <c r="AR252"/>
      <c r="AS252"/>
      <c r="AT252"/>
      <c r="AU252"/>
      <c r="AV252"/>
      <c r="AW252"/>
    </row>
    <row r="253" spans="1:49" ht="12.75">
      <c r="A253" s="4"/>
      <c r="B253" s="8"/>
      <c r="C253" s="5"/>
      <c r="D253" s="5" t="s">
        <v>341</v>
      </c>
      <c r="E253" s="5" t="s">
        <v>340</v>
      </c>
      <c r="F253" s="9">
        <v>1797396</v>
      </c>
      <c r="G253" s="10"/>
      <c r="H253" s="9"/>
      <c r="I253" s="10"/>
      <c r="J253" s="9"/>
      <c r="K253" s="10"/>
      <c r="L253" s="9"/>
      <c r="M253" s="10"/>
      <c r="N253" s="9"/>
      <c r="O253" s="10"/>
      <c r="P253" s="9"/>
      <c r="Q253" s="10"/>
      <c r="R253" s="9"/>
      <c r="S253" s="10"/>
      <c r="T253" s="9"/>
      <c r="U253" s="10"/>
      <c r="V253" s="9"/>
      <c r="W253" s="10"/>
      <c r="X253" s="9"/>
      <c r="Y253" s="10"/>
      <c r="Z253" s="9"/>
      <c r="AA253" s="10"/>
      <c r="AB253" s="32">
        <f t="shared" si="6"/>
        <v>0</v>
      </c>
      <c r="AC253" s="34">
        <f t="shared" si="7"/>
        <v>0</v>
      </c>
      <c r="AD253" s="9"/>
      <c r="AE253" s="10"/>
      <c r="AF253" s="9">
        <v>1797396</v>
      </c>
      <c r="AG253" s="11"/>
      <c r="AH253"/>
      <c r="AI253"/>
      <c r="AJ253"/>
      <c r="AK253"/>
      <c r="AL253"/>
      <c r="AM253"/>
      <c r="AN253"/>
      <c r="AO253"/>
      <c r="AP253"/>
      <c r="AQ253"/>
      <c r="AR253"/>
      <c r="AS253"/>
      <c r="AT253"/>
      <c r="AU253"/>
      <c r="AV253"/>
      <c r="AW253"/>
    </row>
    <row r="254" spans="1:49" ht="12.75">
      <c r="A254" s="4"/>
      <c r="B254" s="8"/>
      <c r="C254" s="3" t="s">
        <v>342</v>
      </c>
      <c r="D254" s="3"/>
      <c r="E254" s="3"/>
      <c r="F254" s="6">
        <v>1797396</v>
      </c>
      <c r="G254" s="7"/>
      <c r="H254" s="6"/>
      <c r="I254" s="7"/>
      <c r="J254" s="6"/>
      <c r="K254" s="7"/>
      <c r="L254" s="6"/>
      <c r="M254" s="7"/>
      <c r="N254" s="6"/>
      <c r="O254" s="7"/>
      <c r="P254" s="6"/>
      <c r="Q254" s="7"/>
      <c r="R254" s="6"/>
      <c r="S254" s="7"/>
      <c r="T254" s="6"/>
      <c r="U254" s="7"/>
      <c r="V254" s="6"/>
      <c r="W254" s="7"/>
      <c r="X254" s="6"/>
      <c r="Y254" s="7"/>
      <c r="Z254" s="6"/>
      <c r="AA254" s="7"/>
      <c r="AB254" s="31">
        <f t="shared" si="6"/>
        <v>0</v>
      </c>
      <c r="AC254" s="29">
        <f t="shared" si="7"/>
        <v>0</v>
      </c>
      <c r="AD254" s="6"/>
      <c r="AE254" s="7"/>
      <c r="AF254" s="6">
        <v>1797396</v>
      </c>
      <c r="AG254" s="26"/>
      <c r="AH254"/>
      <c r="AI254"/>
      <c r="AJ254"/>
      <c r="AK254"/>
      <c r="AL254"/>
      <c r="AM254"/>
      <c r="AN254"/>
      <c r="AO254"/>
      <c r="AP254"/>
      <c r="AQ254"/>
      <c r="AR254"/>
      <c r="AS254"/>
      <c r="AT254"/>
      <c r="AU254"/>
      <c r="AV254"/>
      <c r="AW254"/>
    </row>
    <row r="255" spans="1:49" ht="12.75">
      <c r="A255" s="4"/>
      <c r="B255" s="8">
        <v>65</v>
      </c>
      <c r="C255" s="3" t="s">
        <v>343</v>
      </c>
      <c r="D255" s="3"/>
      <c r="E255" s="3"/>
      <c r="F255" s="6"/>
      <c r="G255" s="7"/>
      <c r="H255" s="6"/>
      <c r="I255" s="7"/>
      <c r="J255" s="6"/>
      <c r="K255" s="7"/>
      <c r="L255" s="6"/>
      <c r="M255" s="7"/>
      <c r="N255" s="6"/>
      <c r="O255" s="7"/>
      <c r="P255" s="6"/>
      <c r="Q255" s="7"/>
      <c r="R255" s="6"/>
      <c r="S255" s="7"/>
      <c r="T255" s="6"/>
      <c r="U255" s="7"/>
      <c r="V255" s="6"/>
      <c r="W255" s="7"/>
      <c r="X255" s="6"/>
      <c r="Y255" s="7"/>
      <c r="Z255" s="6"/>
      <c r="AA255" s="7"/>
      <c r="AB255" s="31">
        <f t="shared" si="6"/>
        <v>0</v>
      </c>
      <c r="AC255" s="29">
        <f t="shared" si="7"/>
        <v>0</v>
      </c>
      <c r="AD255" s="6"/>
      <c r="AE255" s="7"/>
      <c r="AF255" s="6"/>
      <c r="AG255" s="26"/>
      <c r="AH255"/>
      <c r="AI255"/>
      <c r="AJ255"/>
      <c r="AK255"/>
      <c r="AL255"/>
      <c r="AM255"/>
      <c r="AN255"/>
      <c r="AO255"/>
      <c r="AP255"/>
      <c r="AQ255"/>
      <c r="AR255"/>
      <c r="AS255"/>
      <c r="AT255"/>
      <c r="AU255"/>
      <c r="AV255"/>
      <c r="AW255"/>
    </row>
    <row r="256" spans="1:49" ht="12.75">
      <c r="A256" s="4"/>
      <c r="B256" s="8"/>
      <c r="C256" s="5"/>
      <c r="D256" s="5" t="s">
        <v>344</v>
      </c>
      <c r="E256" s="5" t="s">
        <v>343</v>
      </c>
      <c r="F256" s="9">
        <v>964832</v>
      </c>
      <c r="G256" s="10">
        <v>7.5</v>
      </c>
      <c r="H256" s="9"/>
      <c r="I256" s="10"/>
      <c r="J256" s="9"/>
      <c r="K256" s="10"/>
      <c r="L256" s="9"/>
      <c r="M256" s="10"/>
      <c r="N256" s="9"/>
      <c r="O256" s="10"/>
      <c r="P256" s="9"/>
      <c r="Q256" s="10"/>
      <c r="R256" s="9"/>
      <c r="S256" s="10"/>
      <c r="T256" s="9"/>
      <c r="U256" s="10"/>
      <c r="V256" s="9"/>
      <c r="W256" s="10"/>
      <c r="X256" s="9"/>
      <c r="Y256" s="10"/>
      <c r="Z256" s="9"/>
      <c r="AA256" s="10"/>
      <c r="AB256" s="32">
        <f t="shared" si="6"/>
        <v>0</v>
      </c>
      <c r="AC256" s="34">
        <f t="shared" si="7"/>
        <v>0</v>
      </c>
      <c r="AD256" s="9">
        <v>-18125</v>
      </c>
      <c r="AE256" s="10">
        <v>0</v>
      </c>
      <c r="AF256" s="9">
        <v>946707</v>
      </c>
      <c r="AG256" s="11">
        <v>7.5</v>
      </c>
      <c r="AH256"/>
      <c r="AI256"/>
      <c r="AJ256"/>
      <c r="AK256"/>
      <c r="AL256"/>
      <c r="AM256"/>
      <c r="AN256"/>
      <c r="AO256"/>
      <c r="AP256"/>
      <c r="AQ256"/>
      <c r="AR256"/>
      <c r="AS256"/>
      <c r="AT256"/>
      <c r="AU256"/>
      <c r="AV256"/>
      <c r="AW256"/>
    </row>
    <row r="257" spans="1:49" ht="12.75">
      <c r="A257" s="4"/>
      <c r="B257" s="8"/>
      <c r="C257" s="3" t="s">
        <v>345</v>
      </c>
      <c r="D257" s="3"/>
      <c r="E257" s="3"/>
      <c r="F257" s="6">
        <v>964832</v>
      </c>
      <c r="G257" s="7">
        <v>7.5</v>
      </c>
      <c r="H257" s="6"/>
      <c r="I257" s="7"/>
      <c r="J257" s="6"/>
      <c r="K257" s="7"/>
      <c r="L257" s="6"/>
      <c r="M257" s="7"/>
      <c r="N257" s="6"/>
      <c r="O257" s="7"/>
      <c r="P257" s="6"/>
      <c r="Q257" s="7"/>
      <c r="R257" s="6"/>
      <c r="S257" s="7"/>
      <c r="T257" s="6"/>
      <c r="U257" s="7"/>
      <c r="V257" s="6"/>
      <c r="W257" s="7"/>
      <c r="X257" s="6"/>
      <c r="Y257" s="7"/>
      <c r="Z257" s="6"/>
      <c r="AA257" s="7"/>
      <c r="AB257" s="31">
        <f t="shared" si="6"/>
        <v>0</v>
      </c>
      <c r="AC257" s="29">
        <f t="shared" si="7"/>
        <v>0</v>
      </c>
      <c r="AD257" s="6">
        <v>-18125</v>
      </c>
      <c r="AE257" s="7">
        <v>0</v>
      </c>
      <c r="AF257" s="6">
        <v>946707</v>
      </c>
      <c r="AG257" s="26">
        <v>7.5</v>
      </c>
      <c r="AH257"/>
      <c r="AI257"/>
      <c r="AJ257"/>
      <c r="AK257"/>
      <c r="AL257"/>
      <c r="AM257"/>
      <c r="AN257"/>
      <c r="AO257"/>
      <c r="AP257"/>
      <c r="AQ257"/>
      <c r="AR257"/>
      <c r="AS257"/>
      <c r="AT257"/>
      <c r="AU257"/>
      <c r="AV257"/>
      <c r="AW257"/>
    </row>
    <row r="258" spans="1:49" ht="12.75">
      <c r="A258" s="4"/>
      <c r="B258" s="8">
        <v>66</v>
      </c>
      <c r="C258" s="3" t="s">
        <v>346</v>
      </c>
      <c r="D258" s="3"/>
      <c r="E258" s="3"/>
      <c r="F258" s="6"/>
      <c r="G258" s="7"/>
      <c r="H258" s="6"/>
      <c r="I258" s="7"/>
      <c r="J258" s="6"/>
      <c r="K258" s="7"/>
      <c r="L258" s="6"/>
      <c r="M258" s="7"/>
      <c r="N258" s="6"/>
      <c r="O258" s="7"/>
      <c r="P258" s="6"/>
      <c r="Q258" s="7"/>
      <c r="R258" s="6"/>
      <c r="S258" s="7"/>
      <c r="T258" s="6"/>
      <c r="U258" s="7"/>
      <c r="V258" s="6"/>
      <c r="W258" s="7"/>
      <c r="X258" s="6"/>
      <c r="Y258" s="7"/>
      <c r="Z258" s="6"/>
      <c r="AA258" s="7"/>
      <c r="AB258" s="31">
        <f t="shared" si="6"/>
        <v>0</v>
      </c>
      <c r="AC258" s="29">
        <f t="shared" si="7"/>
        <v>0</v>
      </c>
      <c r="AD258" s="6"/>
      <c r="AE258" s="7"/>
      <c r="AF258" s="6"/>
      <c r="AG258" s="26"/>
      <c r="AH258"/>
      <c r="AI258"/>
      <c r="AJ258"/>
      <c r="AK258"/>
      <c r="AL258"/>
      <c r="AM258"/>
      <c r="AN258"/>
      <c r="AO258"/>
      <c r="AP258"/>
      <c r="AQ258"/>
      <c r="AR258"/>
      <c r="AS258"/>
      <c r="AT258"/>
      <c r="AU258"/>
      <c r="AV258"/>
      <c r="AW258"/>
    </row>
    <row r="259" spans="1:49" ht="12.75">
      <c r="A259" s="4"/>
      <c r="B259" s="8"/>
      <c r="C259" s="5"/>
      <c r="D259" s="5" t="s">
        <v>347</v>
      </c>
      <c r="E259" s="5" t="s">
        <v>346</v>
      </c>
      <c r="F259" s="9">
        <v>406000</v>
      </c>
      <c r="G259" s="10"/>
      <c r="H259" s="9"/>
      <c r="I259" s="10"/>
      <c r="J259" s="9"/>
      <c r="K259" s="10"/>
      <c r="L259" s="9"/>
      <c r="M259" s="10"/>
      <c r="N259" s="9"/>
      <c r="O259" s="10"/>
      <c r="P259" s="9"/>
      <c r="Q259" s="10"/>
      <c r="R259" s="9"/>
      <c r="S259" s="10"/>
      <c r="T259" s="9"/>
      <c r="U259" s="10"/>
      <c r="V259" s="9"/>
      <c r="W259" s="10"/>
      <c r="X259" s="9"/>
      <c r="Y259" s="10"/>
      <c r="Z259" s="9"/>
      <c r="AA259" s="10"/>
      <c r="AB259" s="32">
        <f t="shared" si="6"/>
        <v>0</v>
      </c>
      <c r="AC259" s="34">
        <f t="shared" si="7"/>
        <v>0</v>
      </c>
      <c r="AD259" s="9"/>
      <c r="AE259" s="10"/>
      <c r="AF259" s="9">
        <v>406000</v>
      </c>
      <c r="AG259" s="11"/>
      <c r="AH259"/>
      <c r="AI259"/>
      <c r="AJ259"/>
      <c r="AK259"/>
      <c r="AL259"/>
      <c r="AM259"/>
      <c r="AN259"/>
      <c r="AO259"/>
      <c r="AP259"/>
      <c r="AQ259"/>
      <c r="AR259"/>
      <c r="AS259"/>
      <c r="AT259"/>
      <c r="AU259"/>
      <c r="AV259"/>
      <c r="AW259"/>
    </row>
    <row r="260" spans="1:49" ht="12.75">
      <c r="A260" s="4"/>
      <c r="B260" s="8"/>
      <c r="C260" s="3" t="s">
        <v>348</v>
      </c>
      <c r="D260" s="3"/>
      <c r="E260" s="3"/>
      <c r="F260" s="6">
        <v>406000</v>
      </c>
      <c r="G260" s="7"/>
      <c r="H260" s="6"/>
      <c r="I260" s="7"/>
      <c r="J260" s="6"/>
      <c r="K260" s="7"/>
      <c r="L260" s="6"/>
      <c r="M260" s="7"/>
      <c r="N260" s="6"/>
      <c r="O260" s="7"/>
      <c r="P260" s="6"/>
      <c r="Q260" s="7"/>
      <c r="R260" s="6"/>
      <c r="S260" s="7"/>
      <c r="T260" s="6"/>
      <c r="U260" s="7"/>
      <c r="V260" s="6"/>
      <c r="W260" s="7"/>
      <c r="X260" s="6"/>
      <c r="Y260" s="7"/>
      <c r="Z260" s="6"/>
      <c r="AA260" s="7"/>
      <c r="AB260" s="31">
        <f t="shared" si="6"/>
        <v>0</v>
      </c>
      <c r="AC260" s="29">
        <f t="shared" si="7"/>
        <v>0</v>
      </c>
      <c r="AD260" s="6"/>
      <c r="AE260" s="7"/>
      <c r="AF260" s="6">
        <v>406000</v>
      </c>
      <c r="AG260" s="26"/>
      <c r="AH260"/>
      <c r="AI260"/>
      <c r="AJ260"/>
      <c r="AK260"/>
      <c r="AL260"/>
      <c r="AM260"/>
      <c r="AN260"/>
      <c r="AO260"/>
      <c r="AP260"/>
      <c r="AQ260"/>
      <c r="AR260"/>
      <c r="AS260"/>
      <c r="AT260"/>
      <c r="AU260"/>
      <c r="AV260"/>
      <c r="AW260"/>
    </row>
    <row r="261" spans="1:49" ht="12.75">
      <c r="A261" s="4"/>
      <c r="B261" s="8">
        <v>67</v>
      </c>
      <c r="C261" s="3" t="s">
        <v>349</v>
      </c>
      <c r="D261" s="3"/>
      <c r="E261" s="3"/>
      <c r="F261" s="6"/>
      <c r="G261" s="7"/>
      <c r="H261" s="6"/>
      <c r="I261" s="7"/>
      <c r="J261" s="6"/>
      <c r="K261" s="7"/>
      <c r="L261" s="6"/>
      <c r="M261" s="7"/>
      <c r="N261" s="6"/>
      <c r="O261" s="7"/>
      <c r="P261" s="6"/>
      <c r="Q261" s="7"/>
      <c r="R261" s="6"/>
      <c r="S261" s="7"/>
      <c r="T261" s="6"/>
      <c r="U261" s="7"/>
      <c r="V261" s="6"/>
      <c r="W261" s="7"/>
      <c r="X261" s="6"/>
      <c r="Y261" s="7"/>
      <c r="Z261" s="6"/>
      <c r="AA261" s="7"/>
      <c r="AB261" s="31">
        <f t="shared" si="6"/>
        <v>0</v>
      </c>
      <c r="AC261" s="29">
        <f t="shared" si="7"/>
        <v>0</v>
      </c>
      <c r="AD261" s="6"/>
      <c r="AE261" s="7"/>
      <c r="AF261" s="6"/>
      <c r="AG261" s="26"/>
      <c r="AH261"/>
      <c r="AI261"/>
      <c r="AJ261"/>
      <c r="AK261"/>
      <c r="AL261"/>
      <c r="AM261"/>
      <c r="AN261"/>
      <c r="AO261"/>
      <c r="AP261"/>
      <c r="AQ261"/>
      <c r="AR261"/>
      <c r="AS261"/>
      <c r="AT261"/>
      <c r="AU261"/>
      <c r="AV261"/>
      <c r="AW261"/>
    </row>
    <row r="262" spans="1:49" ht="12.75">
      <c r="A262" s="4"/>
      <c r="B262" s="8"/>
      <c r="C262" s="5"/>
      <c r="D262" s="5" t="s">
        <v>350</v>
      </c>
      <c r="E262" s="5" t="s">
        <v>349</v>
      </c>
      <c r="F262" s="9">
        <v>3250372</v>
      </c>
      <c r="G262" s="10">
        <v>18.85</v>
      </c>
      <c r="H262" s="9"/>
      <c r="I262" s="10"/>
      <c r="J262" s="9"/>
      <c r="K262" s="10"/>
      <c r="L262" s="9"/>
      <c r="M262" s="10"/>
      <c r="N262" s="9"/>
      <c r="O262" s="10"/>
      <c r="P262" s="9"/>
      <c r="Q262" s="10"/>
      <c r="R262" s="9"/>
      <c r="S262" s="10"/>
      <c r="T262" s="9"/>
      <c r="U262" s="10"/>
      <c r="V262" s="9"/>
      <c r="W262" s="10"/>
      <c r="X262" s="9"/>
      <c r="Y262" s="10"/>
      <c r="Z262" s="9"/>
      <c r="AA262" s="10"/>
      <c r="AB262" s="32">
        <f aca="true" t="shared" si="8" ref="AB262:AB325">Z262+X262+V262+T262+R262+P262+N262+L262+H262+H262</f>
        <v>0</v>
      </c>
      <c r="AC262" s="34">
        <f aca="true" t="shared" si="9" ref="AC262:AC325">AA262+Y262+W262+U262+S262+Q262+O262+M262+I262+I262</f>
        <v>0</v>
      </c>
      <c r="AD262" s="9">
        <v>-51695</v>
      </c>
      <c r="AE262" s="10">
        <v>0</v>
      </c>
      <c r="AF262" s="9">
        <v>3198677</v>
      </c>
      <c r="AG262" s="11">
        <v>18.85</v>
      </c>
      <c r="AH262"/>
      <c r="AI262"/>
      <c r="AJ262"/>
      <c r="AK262"/>
      <c r="AL262"/>
      <c r="AM262"/>
      <c r="AN262"/>
      <c r="AO262"/>
      <c r="AP262"/>
      <c r="AQ262"/>
      <c r="AR262"/>
      <c r="AS262"/>
      <c r="AT262"/>
      <c r="AU262"/>
      <c r="AV262"/>
      <c r="AW262"/>
    </row>
    <row r="263" spans="1:49" ht="12.75">
      <c r="A263" s="4"/>
      <c r="B263" s="8"/>
      <c r="C263" s="3" t="s">
        <v>351</v>
      </c>
      <c r="D263" s="3"/>
      <c r="E263" s="3"/>
      <c r="F263" s="6">
        <v>3250372</v>
      </c>
      <c r="G263" s="7">
        <v>18.85</v>
      </c>
      <c r="H263" s="6"/>
      <c r="I263" s="7"/>
      <c r="J263" s="6"/>
      <c r="K263" s="7"/>
      <c r="L263" s="6"/>
      <c r="M263" s="7"/>
      <c r="N263" s="6"/>
      <c r="O263" s="7"/>
      <c r="P263" s="6"/>
      <c r="Q263" s="7"/>
      <c r="R263" s="6"/>
      <c r="S263" s="7"/>
      <c r="T263" s="6"/>
      <c r="U263" s="7"/>
      <c r="V263" s="6"/>
      <c r="W263" s="7"/>
      <c r="X263" s="6"/>
      <c r="Y263" s="7"/>
      <c r="Z263" s="6"/>
      <c r="AA263" s="7"/>
      <c r="AB263" s="31">
        <f t="shared" si="8"/>
        <v>0</v>
      </c>
      <c r="AC263" s="29">
        <f t="shared" si="9"/>
        <v>0</v>
      </c>
      <c r="AD263" s="6">
        <v>-51695</v>
      </c>
      <c r="AE263" s="7">
        <v>0</v>
      </c>
      <c r="AF263" s="6">
        <v>3198677</v>
      </c>
      <c r="AG263" s="26">
        <v>18.85</v>
      </c>
      <c r="AH263"/>
      <c r="AI263"/>
      <c r="AJ263"/>
      <c r="AK263"/>
      <c r="AL263"/>
      <c r="AM263"/>
      <c r="AN263"/>
      <c r="AO263"/>
      <c r="AP263"/>
      <c r="AQ263"/>
      <c r="AR263"/>
      <c r="AS263"/>
      <c r="AT263"/>
      <c r="AU263"/>
      <c r="AV263"/>
      <c r="AW263"/>
    </row>
    <row r="264" spans="1:49" ht="12.75">
      <c r="A264" s="4"/>
      <c r="B264" s="8">
        <v>68</v>
      </c>
      <c r="C264" s="3" t="s">
        <v>352</v>
      </c>
      <c r="D264" s="3"/>
      <c r="E264" s="3"/>
      <c r="F264" s="6"/>
      <c r="G264" s="7"/>
      <c r="H264" s="6"/>
      <c r="I264" s="7"/>
      <c r="J264" s="6"/>
      <c r="K264" s="7"/>
      <c r="L264" s="6"/>
      <c r="M264" s="7"/>
      <c r="N264" s="6"/>
      <c r="O264" s="7"/>
      <c r="P264" s="6"/>
      <c r="Q264" s="7"/>
      <c r="R264" s="6"/>
      <c r="S264" s="7"/>
      <c r="T264" s="6"/>
      <c r="U264" s="7"/>
      <c r="V264" s="6"/>
      <c r="W264" s="7"/>
      <c r="X264" s="6"/>
      <c r="Y264" s="7"/>
      <c r="Z264" s="6"/>
      <c r="AA264" s="7"/>
      <c r="AB264" s="31">
        <f t="shared" si="8"/>
        <v>0</v>
      </c>
      <c r="AC264" s="29">
        <f t="shared" si="9"/>
        <v>0</v>
      </c>
      <c r="AD264" s="6"/>
      <c r="AE264" s="7"/>
      <c r="AF264" s="6"/>
      <c r="AG264" s="26"/>
      <c r="AH264"/>
      <c r="AI264"/>
      <c r="AJ264"/>
      <c r="AK264"/>
      <c r="AL264"/>
      <c r="AM264"/>
      <c r="AN264"/>
      <c r="AO264"/>
      <c r="AP264"/>
      <c r="AQ264"/>
      <c r="AR264"/>
      <c r="AS264"/>
      <c r="AT264"/>
      <c r="AU264"/>
      <c r="AV264"/>
      <c r="AW264"/>
    </row>
    <row r="265" spans="1:49" ht="12.75">
      <c r="A265" s="4"/>
      <c r="B265" s="8"/>
      <c r="C265" s="5"/>
      <c r="D265" s="5" t="s">
        <v>353</v>
      </c>
      <c r="E265" s="5" t="s">
        <v>352</v>
      </c>
      <c r="F265" s="9">
        <v>4979122</v>
      </c>
      <c r="G265" s="10">
        <v>2.75</v>
      </c>
      <c r="H265" s="9"/>
      <c r="I265" s="10"/>
      <c r="J265" s="9">
        <v>5362</v>
      </c>
      <c r="K265" s="10">
        <v>0</v>
      </c>
      <c r="L265" s="9"/>
      <c r="M265" s="10"/>
      <c r="N265" s="9"/>
      <c r="O265" s="10"/>
      <c r="P265" s="9"/>
      <c r="Q265" s="10"/>
      <c r="R265" s="9"/>
      <c r="S265" s="10"/>
      <c r="T265" s="9"/>
      <c r="U265" s="10"/>
      <c r="V265" s="9"/>
      <c r="W265" s="10"/>
      <c r="X265" s="9"/>
      <c r="Y265" s="10"/>
      <c r="Z265" s="9"/>
      <c r="AA265" s="10"/>
      <c r="AB265" s="32">
        <f t="shared" si="8"/>
        <v>0</v>
      </c>
      <c r="AC265" s="34">
        <f t="shared" si="9"/>
        <v>0</v>
      </c>
      <c r="AD265" s="9">
        <v>-8254</v>
      </c>
      <c r="AE265" s="10">
        <v>0</v>
      </c>
      <c r="AF265" s="9">
        <v>4976230</v>
      </c>
      <c r="AG265" s="11">
        <v>2.75</v>
      </c>
      <c r="AH265"/>
      <c r="AI265"/>
      <c r="AJ265"/>
      <c r="AK265"/>
      <c r="AL265"/>
      <c r="AM265"/>
      <c r="AN265"/>
      <c r="AO265"/>
      <c r="AP265"/>
      <c r="AQ265"/>
      <c r="AR265"/>
      <c r="AS265"/>
      <c r="AT265"/>
      <c r="AU265"/>
      <c r="AV265"/>
      <c r="AW265"/>
    </row>
    <row r="266" spans="1:49" ht="12.75">
      <c r="A266" s="4"/>
      <c r="B266" s="8"/>
      <c r="C266" s="3" t="s">
        <v>354</v>
      </c>
      <c r="D266" s="3"/>
      <c r="E266" s="3"/>
      <c r="F266" s="6">
        <v>4979122</v>
      </c>
      <c r="G266" s="7">
        <v>2.75</v>
      </c>
      <c r="H266" s="6"/>
      <c r="I266" s="7"/>
      <c r="J266" s="6">
        <v>5362</v>
      </c>
      <c r="K266" s="7">
        <v>0</v>
      </c>
      <c r="L266" s="6"/>
      <c r="M266" s="7"/>
      <c r="N266" s="6"/>
      <c r="O266" s="7"/>
      <c r="P266" s="6"/>
      <c r="Q266" s="7"/>
      <c r="R266" s="6"/>
      <c r="S266" s="7"/>
      <c r="T266" s="6"/>
      <c r="U266" s="7"/>
      <c r="V266" s="6"/>
      <c r="W266" s="7"/>
      <c r="X266" s="6"/>
      <c r="Y266" s="7"/>
      <c r="Z266" s="6"/>
      <c r="AA266" s="7"/>
      <c r="AB266" s="31">
        <f t="shared" si="8"/>
        <v>0</v>
      </c>
      <c r="AC266" s="29">
        <f t="shared" si="9"/>
        <v>0</v>
      </c>
      <c r="AD266" s="6">
        <v>-8254</v>
      </c>
      <c r="AE266" s="7">
        <v>0</v>
      </c>
      <c r="AF266" s="6">
        <v>4976230</v>
      </c>
      <c r="AG266" s="26">
        <v>2.75</v>
      </c>
      <c r="AH266"/>
      <c r="AI266"/>
      <c r="AJ266"/>
      <c r="AK266"/>
      <c r="AL266"/>
      <c r="AM266"/>
      <c r="AN266"/>
      <c r="AO266"/>
      <c r="AP266"/>
      <c r="AQ266"/>
      <c r="AR266"/>
      <c r="AS266"/>
      <c r="AT266"/>
      <c r="AU266"/>
      <c r="AV266"/>
      <c r="AW266"/>
    </row>
    <row r="267" spans="1:49" ht="12.75">
      <c r="A267" s="4"/>
      <c r="B267" s="8">
        <v>69</v>
      </c>
      <c r="C267" s="3" t="s">
        <v>355</v>
      </c>
      <c r="D267" s="3"/>
      <c r="E267" s="3"/>
      <c r="F267" s="6"/>
      <c r="G267" s="7"/>
      <c r="H267" s="6"/>
      <c r="I267" s="7"/>
      <c r="J267" s="6"/>
      <c r="K267" s="7"/>
      <c r="L267" s="6"/>
      <c r="M267" s="7"/>
      <c r="N267" s="6"/>
      <c r="O267" s="7"/>
      <c r="P267" s="6"/>
      <c r="Q267" s="7"/>
      <c r="R267" s="6"/>
      <c r="S267" s="7"/>
      <c r="T267" s="6"/>
      <c r="U267" s="7"/>
      <c r="V267" s="6"/>
      <c r="W267" s="7"/>
      <c r="X267" s="6"/>
      <c r="Y267" s="7"/>
      <c r="Z267" s="6"/>
      <c r="AA267" s="7"/>
      <c r="AB267" s="31">
        <f t="shared" si="8"/>
        <v>0</v>
      </c>
      <c r="AC267" s="29">
        <f t="shared" si="9"/>
        <v>0</v>
      </c>
      <c r="AD267" s="6"/>
      <c r="AE267" s="7"/>
      <c r="AF267" s="6"/>
      <c r="AG267" s="26"/>
      <c r="AH267"/>
      <c r="AI267"/>
      <c r="AJ267"/>
      <c r="AK267"/>
      <c r="AL267"/>
      <c r="AM267"/>
      <c r="AN267"/>
      <c r="AO267"/>
      <c r="AP267"/>
      <c r="AQ267"/>
      <c r="AR267"/>
      <c r="AS267"/>
      <c r="AT267"/>
      <c r="AU267"/>
      <c r="AV267"/>
      <c r="AW267"/>
    </row>
    <row r="268" spans="1:49" ht="12.75">
      <c r="A268" s="4"/>
      <c r="B268" s="8"/>
      <c r="C268" s="5"/>
      <c r="D268" s="5" t="s">
        <v>356</v>
      </c>
      <c r="E268" s="5" t="s">
        <v>357</v>
      </c>
      <c r="F268" s="9">
        <v>40809577</v>
      </c>
      <c r="G268" s="10">
        <v>13.75</v>
      </c>
      <c r="H268" s="9"/>
      <c r="I268" s="10"/>
      <c r="J268" s="9">
        <v>-13092</v>
      </c>
      <c r="K268" s="10">
        <v>0</v>
      </c>
      <c r="L268" s="9"/>
      <c r="M268" s="10"/>
      <c r="N268" s="9"/>
      <c r="O268" s="10"/>
      <c r="P268" s="9"/>
      <c r="Q268" s="10"/>
      <c r="R268" s="9"/>
      <c r="S268" s="10"/>
      <c r="T268" s="9"/>
      <c r="U268" s="10"/>
      <c r="V268" s="9"/>
      <c r="W268" s="10"/>
      <c r="X268" s="9"/>
      <c r="Y268" s="10"/>
      <c r="Z268" s="9"/>
      <c r="AA268" s="10"/>
      <c r="AB268" s="32">
        <f t="shared" si="8"/>
        <v>0</v>
      </c>
      <c r="AC268" s="34">
        <f t="shared" si="9"/>
        <v>0</v>
      </c>
      <c r="AD268" s="9"/>
      <c r="AE268" s="10"/>
      <c r="AF268" s="9">
        <v>40796485</v>
      </c>
      <c r="AG268" s="11">
        <v>13.75</v>
      </c>
      <c r="AH268"/>
      <c r="AI268"/>
      <c r="AJ268"/>
      <c r="AK268"/>
      <c r="AL268"/>
      <c r="AM268"/>
      <c r="AN268"/>
      <c r="AO268"/>
      <c r="AP268"/>
      <c r="AQ268"/>
      <c r="AR268"/>
      <c r="AS268"/>
      <c r="AT268"/>
      <c r="AU268"/>
      <c r="AV268"/>
      <c r="AW268"/>
    </row>
    <row r="269" spans="1:49" ht="12.75">
      <c r="A269" s="4"/>
      <c r="B269" s="8"/>
      <c r="C269" s="5"/>
      <c r="D269" s="5" t="s">
        <v>358</v>
      </c>
      <c r="E269" s="5" t="s">
        <v>352</v>
      </c>
      <c r="F269" s="9"/>
      <c r="G269" s="10"/>
      <c r="H269" s="9"/>
      <c r="I269" s="10"/>
      <c r="J269" s="9"/>
      <c r="K269" s="10"/>
      <c r="L269" s="9"/>
      <c r="M269" s="10"/>
      <c r="N269" s="9"/>
      <c r="O269" s="10"/>
      <c r="P269" s="9"/>
      <c r="Q269" s="10"/>
      <c r="R269" s="9"/>
      <c r="S269" s="10"/>
      <c r="T269" s="9"/>
      <c r="U269" s="10"/>
      <c r="V269" s="9"/>
      <c r="W269" s="10"/>
      <c r="X269" s="9"/>
      <c r="Y269" s="10"/>
      <c r="Z269" s="9">
        <v>0.01</v>
      </c>
      <c r="AA269" s="10">
        <v>0</v>
      </c>
      <c r="AB269" s="32">
        <f t="shared" si="8"/>
        <v>0.01</v>
      </c>
      <c r="AC269" s="34">
        <f t="shared" si="9"/>
        <v>0</v>
      </c>
      <c r="AD269" s="9">
        <v>-32554</v>
      </c>
      <c r="AE269" s="10">
        <v>0</v>
      </c>
      <c r="AF269" s="9">
        <v>-32553.99</v>
      </c>
      <c r="AG269" s="11">
        <v>0</v>
      </c>
      <c r="AH269"/>
      <c r="AI269"/>
      <c r="AJ269"/>
      <c r="AK269"/>
      <c r="AL269"/>
      <c r="AM269"/>
      <c r="AN269"/>
      <c r="AO269"/>
      <c r="AP269"/>
      <c r="AQ269"/>
      <c r="AR269"/>
      <c r="AS269"/>
      <c r="AT269"/>
      <c r="AU269"/>
      <c r="AV269"/>
      <c r="AW269"/>
    </row>
    <row r="270" spans="1:49" ht="12.75">
      <c r="A270" s="4"/>
      <c r="B270" s="8"/>
      <c r="C270" s="3" t="s">
        <v>359</v>
      </c>
      <c r="D270" s="3"/>
      <c r="E270" s="3"/>
      <c r="F270" s="6">
        <v>40809577</v>
      </c>
      <c r="G270" s="7">
        <v>13.75</v>
      </c>
      <c r="H270" s="6"/>
      <c r="I270" s="7"/>
      <c r="J270" s="6">
        <v>-13092</v>
      </c>
      <c r="K270" s="7">
        <v>0</v>
      </c>
      <c r="L270" s="6"/>
      <c r="M270" s="7"/>
      <c r="N270" s="6"/>
      <c r="O270" s="7"/>
      <c r="P270" s="6"/>
      <c r="Q270" s="7"/>
      <c r="R270" s="6"/>
      <c r="S270" s="7"/>
      <c r="T270" s="6"/>
      <c r="U270" s="7"/>
      <c r="V270" s="6"/>
      <c r="W270" s="7"/>
      <c r="X270" s="6"/>
      <c r="Y270" s="7"/>
      <c r="Z270" s="6">
        <v>0.01</v>
      </c>
      <c r="AA270" s="7">
        <v>0</v>
      </c>
      <c r="AB270" s="31">
        <f t="shared" si="8"/>
        <v>0.01</v>
      </c>
      <c r="AC270" s="29">
        <f t="shared" si="9"/>
        <v>0</v>
      </c>
      <c r="AD270" s="6">
        <v>-32554</v>
      </c>
      <c r="AE270" s="7">
        <v>0</v>
      </c>
      <c r="AF270" s="6">
        <v>40763931.01</v>
      </c>
      <c r="AG270" s="26">
        <v>13.75</v>
      </c>
      <c r="AH270"/>
      <c r="AI270"/>
      <c r="AJ270"/>
      <c r="AK270"/>
      <c r="AL270"/>
      <c r="AM270"/>
      <c r="AN270"/>
      <c r="AO270"/>
      <c r="AP270"/>
      <c r="AQ270"/>
      <c r="AR270"/>
      <c r="AS270"/>
      <c r="AT270"/>
      <c r="AU270"/>
      <c r="AV270"/>
      <c r="AW270"/>
    </row>
    <row r="271" spans="1:49" ht="12.75">
      <c r="A271" s="4"/>
      <c r="B271" s="8">
        <v>70</v>
      </c>
      <c r="C271" s="3" t="s">
        <v>360</v>
      </c>
      <c r="D271" s="3"/>
      <c r="E271" s="3"/>
      <c r="F271" s="6"/>
      <c r="G271" s="7"/>
      <c r="H271" s="6"/>
      <c r="I271" s="7"/>
      <c r="J271" s="6"/>
      <c r="K271" s="7"/>
      <c r="L271" s="6"/>
      <c r="M271" s="7"/>
      <c r="N271" s="6"/>
      <c r="O271" s="7"/>
      <c r="P271" s="6"/>
      <c r="Q271" s="7"/>
      <c r="R271" s="6"/>
      <c r="S271" s="7"/>
      <c r="T271" s="6"/>
      <c r="U271" s="7"/>
      <c r="V271" s="6"/>
      <c r="W271" s="7"/>
      <c r="X271" s="6"/>
      <c r="Y271" s="7"/>
      <c r="Z271" s="6"/>
      <c r="AA271" s="7"/>
      <c r="AB271" s="31">
        <f t="shared" si="8"/>
        <v>0</v>
      </c>
      <c r="AC271" s="29">
        <f t="shared" si="9"/>
        <v>0</v>
      </c>
      <c r="AD271" s="6"/>
      <c r="AE271" s="7"/>
      <c r="AF271" s="6"/>
      <c r="AG271" s="26"/>
      <c r="AH271"/>
      <c r="AI271"/>
      <c r="AJ271"/>
      <c r="AK271"/>
      <c r="AL271"/>
      <c r="AM271"/>
      <c r="AN271"/>
      <c r="AO271"/>
      <c r="AP271"/>
      <c r="AQ271"/>
      <c r="AR271"/>
      <c r="AS271"/>
      <c r="AT271"/>
      <c r="AU271"/>
      <c r="AV271"/>
      <c r="AW271"/>
    </row>
    <row r="272" spans="1:49" ht="12.75">
      <c r="A272" s="4"/>
      <c r="B272" s="8"/>
      <c r="C272" s="5"/>
      <c r="D272" s="5" t="s">
        <v>361</v>
      </c>
      <c r="E272" s="5" t="s">
        <v>362</v>
      </c>
      <c r="F272" s="9">
        <v>11613341</v>
      </c>
      <c r="G272" s="10">
        <v>11</v>
      </c>
      <c r="H272" s="9"/>
      <c r="I272" s="10"/>
      <c r="J272" s="9"/>
      <c r="K272" s="10"/>
      <c r="L272" s="9"/>
      <c r="M272" s="10"/>
      <c r="N272" s="9"/>
      <c r="O272" s="10"/>
      <c r="P272" s="9"/>
      <c r="Q272" s="10"/>
      <c r="R272" s="9"/>
      <c r="S272" s="10"/>
      <c r="T272" s="9"/>
      <c r="U272" s="10"/>
      <c r="V272" s="9"/>
      <c r="W272" s="10"/>
      <c r="X272" s="9"/>
      <c r="Y272" s="10"/>
      <c r="Z272" s="9"/>
      <c r="AA272" s="10"/>
      <c r="AB272" s="32">
        <f t="shared" si="8"/>
        <v>0</v>
      </c>
      <c r="AC272" s="34">
        <f t="shared" si="9"/>
        <v>0</v>
      </c>
      <c r="AD272" s="9">
        <v>-28120</v>
      </c>
      <c r="AE272" s="10">
        <v>0</v>
      </c>
      <c r="AF272" s="9">
        <v>11585221</v>
      </c>
      <c r="AG272" s="11">
        <v>11</v>
      </c>
      <c r="AH272"/>
      <c r="AI272"/>
      <c r="AJ272"/>
      <c r="AK272"/>
      <c r="AL272"/>
      <c r="AM272"/>
      <c r="AN272"/>
      <c r="AO272"/>
      <c r="AP272"/>
      <c r="AQ272"/>
      <c r="AR272"/>
      <c r="AS272"/>
      <c r="AT272"/>
      <c r="AU272"/>
      <c r="AV272"/>
      <c r="AW272"/>
    </row>
    <row r="273" spans="1:49" ht="12.75">
      <c r="A273" s="4"/>
      <c r="B273" s="8"/>
      <c r="C273" s="5"/>
      <c r="D273" s="5" t="s">
        <v>363</v>
      </c>
      <c r="E273" s="5" t="s">
        <v>364</v>
      </c>
      <c r="F273" s="9">
        <v>567982</v>
      </c>
      <c r="G273" s="10"/>
      <c r="H273" s="9"/>
      <c r="I273" s="10"/>
      <c r="J273" s="9"/>
      <c r="K273" s="10"/>
      <c r="L273" s="9"/>
      <c r="M273" s="10"/>
      <c r="N273" s="9"/>
      <c r="O273" s="10"/>
      <c r="P273" s="9"/>
      <c r="Q273" s="10"/>
      <c r="R273" s="9"/>
      <c r="S273" s="10"/>
      <c r="T273" s="9"/>
      <c r="U273" s="10"/>
      <c r="V273" s="9"/>
      <c r="W273" s="10"/>
      <c r="X273" s="9"/>
      <c r="Y273" s="10"/>
      <c r="Z273" s="9"/>
      <c r="AA273" s="10"/>
      <c r="AB273" s="32">
        <f t="shared" si="8"/>
        <v>0</v>
      </c>
      <c r="AC273" s="34">
        <f t="shared" si="9"/>
        <v>0</v>
      </c>
      <c r="AD273" s="9"/>
      <c r="AE273" s="10"/>
      <c r="AF273" s="9">
        <v>567982</v>
      </c>
      <c r="AG273" s="11"/>
      <c r="AH273"/>
      <c r="AI273"/>
      <c r="AJ273"/>
      <c r="AK273"/>
      <c r="AL273"/>
      <c r="AM273"/>
      <c r="AN273"/>
      <c r="AO273"/>
      <c r="AP273"/>
      <c r="AQ273"/>
      <c r="AR273"/>
      <c r="AS273"/>
      <c r="AT273"/>
      <c r="AU273"/>
      <c r="AV273"/>
      <c r="AW273"/>
    </row>
    <row r="274" spans="1:49" ht="12.75">
      <c r="A274" s="4"/>
      <c r="B274" s="8"/>
      <c r="C274" s="3" t="s">
        <v>365</v>
      </c>
      <c r="D274" s="3"/>
      <c r="E274" s="3"/>
      <c r="F274" s="6">
        <v>12181323</v>
      </c>
      <c r="G274" s="7">
        <v>11</v>
      </c>
      <c r="H274" s="6"/>
      <c r="I274" s="7"/>
      <c r="J274" s="6"/>
      <c r="K274" s="7"/>
      <c r="L274" s="6"/>
      <c r="M274" s="7"/>
      <c r="N274" s="6"/>
      <c r="O274" s="7"/>
      <c r="P274" s="6"/>
      <c r="Q274" s="7"/>
      <c r="R274" s="6"/>
      <c r="S274" s="7"/>
      <c r="T274" s="6"/>
      <c r="U274" s="7"/>
      <c r="V274" s="6"/>
      <c r="W274" s="7"/>
      <c r="X274" s="6"/>
      <c r="Y274" s="7"/>
      <c r="Z274" s="6"/>
      <c r="AA274" s="7"/>
      <c r="AB274" s="31">
        <f t="shared" si="8"/>
        <v>0</v>
      </c>
      <c r="AC274" s="29">
        <f t="shared" si="9"/>
        <v>0</v>
      </c>
      <c r="AD274" s="6">
        <v>-28120</v>
      </c>
      <c r="AE274" s="7">
        <v>0</v>
      </c>
      <c r="AF274" s="6">
        <v>12153203</v>
      </c>
      <c r="AG274" s="26">
        <v>11</v>
      </c>
      <c r="AH274"/>
      <c r="AI274"/>
      <c r="AJ274"/>
      <c r="AK274"/>
      <c r="AL274"/>
      <c r="AM274"/>
      <c r="AN274"/>
      <c r="AO274"/>
      <c r="AP274"/>
      <c r="AQ274"/>
      <c r="AR274"/>
      <c r="AS274"/>
      <c r="AT274"/>
      <c r="AU274"/>
      <c r="AV274"/>
      <c r="AW274"/>
    </row>
    <row r="275" spans="1:49" ht="12.75">
      <c r="A275" s="4"/>
      <c r="B275" s="8">
        <v>71</v>
      </c>
      <c r="C275" s="3" t="s">
        <v>366</v>
      </c>
      <c r="D275" s="3"/>
      <c r="E275" s="3"/>
      <c r="F275" s="6"/>
      <c r="G275" s="7"/>
      <c r="H275" s="6"/>
      <c r="I275" s="7"/>
      <c r="J275" s="6"/>
      <c r="K275" s="7"/>
      <c r="L275" s="6"/>
      <c r="M275" s="7"/>
      <c r="N275" s="6"/>
      <c r="O275" s="7"/>
      <c r="P275" s="6"/>
      <c r="Q275" s="7"/>
      <c r="R275" s="6"/>
      <c r="S275" s="7"/>
      <c r="T275" s="6"/>
      <c r="U275" s="7"/>
      <c r="V275" s="6"/>
      <c r="W275" s="7"/>
      <c r="X275" s="6"/>
      <c r="Y275" s="7"/>
      <c r="Z275" s="6"/>
      <c r="AA275" s="7"/>
      <c r="AB275" s="31">
        <f t="shared" si="8"/>
        <v>0</v>
      </c>
      <c r="AC275" s="29">
        <f t="shared" si="9"/>
        <v>0</v>
      </c>
      <c r="AD275" s="6"/>
      <c r="AE275" s="7"/>
      <c r="AF275" s="6"/>
      <c r="AG275" s="26"/>
      <c r="AH275"/>
      <c r="AI275"/>
      <c r="AJ275"/>
      <c r="AK275"/>
      <c r="AL275"/>
      <c r="AM275"/>
      <c r="AN275"/>
      <c r="AO275"/>
      <c r="AP275"/>
      <c r="AQ275"/>
      <c r="AR275"/>
      <c r="AS275"/>
      <c r="AT275"/>
      <c r="AU275"/>
      <c r="AV275"/>
      <c r="AW275"/>
    </row>
    <row r="276" spans="1:49" ht="12.75">
      <c r="A276" s="4"/>
      <c r="B276" s="8"/>
      <c r="C276" s="5"/>
      <c r="D276" s="5" t="s">
        <v>367</v>
      </c>
      <c r="E276" s="5" t="s">
        <v>368</v>
      </c>
      <c r="F276" s="9">
        <v>10009151</v>
      </c>
      <c r="G276" s="10">
        <v>4.5</v>
      </c>
      <c r="H276" s="9"/>
      <c r="I276" s="10"/>
      <c r="J276" s="9"/>
      <c r="K276" s="10"/>
      <c r="L276" s="9"/>
      <c r="M276" s="10"/>
      <c r="N276" s="9"/>
      <c r="O276" s="10"/>
      <c r="P276" s="9"/>
      <c r="Q276" s="10"/>
      <c r="R276" s="9"/>
      <c r="S276" s="10"/>
      <c r="T276" s="9"/>
      <c r="U276" s="10"/>
      <c r="V276" s="9"/>
      <c r="W276" s="10"/>
      <c r="X276" s="9"/>
      <c r="Y276" s="10"/>
      <c r="Z276" s="9"/>
      <c r="AA276" s="10"/>
      <c r="AB276" s="32">
        <f t="shared" si="8"/>
        <v>0</v>
      </c>
      <c r="AC276" s="34">
        <f t="shared" si="9"/>
        <v>0</v>
      </c>
      <c r="AD276" s="9">
        <v>-11778</v>
      </c>
      <c r="AE276" s="10">
        <v>0</v>
      </c>
      <c r="AF276" s="9">
        <v>9997373</v>
      </c>
      <c r="AG276" s="11">
        <v>4.5</v>
      </c>
      <c r="AH276"/>
      <c r="AI276"/>
      <c r="AJ276"/>
      <c r="AK276"/>
      <c r="AL276"/>
      <c r="AM276"/>
      <c r="AN276"/>
      <c r="AO276"/>
      <c r="AP276"/>
      <c r="AQ276"/>
      <c r="AR276"/>
      <c r="AS276"/>
      <c r="AT276"/>
      <c r="AU276"/>
      <c r="AV276"/>
      <c r="AW276"/>
    </row>
    <row r="277" spans="1:49" ht="12.75">
      <c r="A277" s="4"/>
      <c r="B277" s="8"/>
      <c r="C277" s="5"/>
      <c r="D277" s="5" t="s">
        <v>369</v>
      </c>
      <c r="E277" s="5" t="s">
        <v>370</v>
      </c>
      <c r="F277" s="9">
        <v>700000</v>
      </c>
      <c r="G277" s="10"/>
      <c r="H277" s="9"/>
      <c r="I277" s="10"/>
      <c r="J277" s="9"/>
      <c r="K277" s="10"/>
      <c r="L277" s="9"/>
      <c r="M277" s="10"/>
      <c r="N277" s="9"/>
      <c r="O277" s="10"/>
      <c r="P277" s="9"/>
      <c r="Q277" s="10"/>
      <c r="R277" s="9"/>
      <c r="S277" s="10"/>
      <c r="T277" s="9"/>
      <c r="U277" s="10"/>
      <c r="V277" s="9"/>
      <c r="W277" s="10"/>
      <c r="X277" s="9"/>
      <c r="Y277" s="10"/>
      <c r="Z277" s="9"/>
      <c r="AA277" s="10"/>
      <c r="AB277" s="32">
        <f t="shared" si="8"/>
        <v>0</v>
      </c>
      <c r="AC277" s="34">
        <f t="shared" si="9"/>
        <v>0</v>
      </c>
      <c r="AD277" s="9"/>
      <c r="AE277" s="10"/>
      <c r="AF277" s="9">
        <v>700000</v>
      </c>
      <c r="AG277" s="11"/>
      <c r="AH277"/>
      <c r="AI277"/>
      <c r="AJ277"/>
      <c r="AK277"/>
      <c r="AL277"/>
      <c r="AM277"/>
      <c r="AN277"/>
      <c r="AO277"/>
      <c r="AP277"/>
      <c r="AQ277"/>
      <c r="AR277"/>
      <c r="AS277"/>
      <c r="AT277"/>
      <c r="AU277"/>
      <c r="AV277"/>
      <c r="AW277"/>
    </row>
    <row r="278" spans="1:49" ht="12.75">
      <c r="A278" s="4"/>
      <c r="B278" s="8"/>
      <c r="C278" s="3" t="s">
        <v>371</v>
      </c>
      <c r="D278" s="3"/>
      <c r="E278" s="3"/>
      <c r="F278" s="6">
        <v>10709151</v>
      </c>
      <c r="G278" s="7">
        <v>4.5</v>
      </c>
      <c r="H278" s="6"/>
      <c r="I278" s="7"/>
      <c r="J278" s="6"/>
      <c r="K278" s="7"/>
      <c r="L278" s="6"/>
      <c r="M278" s="7"/>
      <c r="N278" s="6"/>
      <c r="O278" s="7"/>
      <c r="P278" s="6"/>
      <c r="Q278" s="7"/>
      <c r="R278" s="6"/>
      <c r="S278" s="7"/>
      <c r="T278" s="6"/>
      <c r="U278" s="7"/>
      <c r="V278" s="6"/>
      <c r="W278" s="7"/>
      <c r="X278" s="6"/>
      <c r="Y278" s="7"/>
      <c r="Z278" s="6"/>
      <c r="AA278" s="7"/>
      <c r="AB278" s="31">
        <f t="shared" si="8"/>
        <v>0</v>
      </c>
      <c r="AC278" s="29">
        <f t="shared" si="9"/>
        <v>0</v>
      </c>
      <c r="AD278" s="6">
        <v>-11778</v>
      </c>
      <c r="AE278" s="7">
        <v>0</v>
      </c>
      <c r="AF278" s="6">
        <v>10697373</v>
      </c>
      <c r="AG278" s="26">
        <v>4.5</v>
      </c>
      <c r="AH278"/>
      <c r="AI278"/>
      <c r="AJ278"/>
      <c r="AK278"/>
      <c r="AL278"/>
      <c r="AM278"/>
      <c r="AN278"/>
      <c r="AO278"/>
      <c r="AP278"/>
      <c r="AQ278"/>
      <c r="AR278"/>
      <c r="AS278"/>
      <c r="AT278"/>
      <c r="AU278"/>
      <c r="AV278"/>
      <c r="AW278"/>
    </row>
    <row r="279" spans="1:49" ht="12.75">
      <c r="A279" s="4"/>
      <c r="B279" s="8">
        <v>72</v>
      </c>
      <c r="C279" s="3" t="s">
        <v>372</v>
      </c>
      <c r="D279" s="3"/>
      <c r="E279" s="3"/>
      <c r="F279" s="6"/>
      <c r="G279" s="7"/>
      <c r="H279" s="6"/>
      <c r="I279" s="7"/>
      <c r="J279" s="6"/>
      <c r="K279" s="7"/>
      <c r="L279" s="6"/>
      <c r="M279" s="7"/>
      <c r="N279" s="6"/>
      <c r="O279" s="7"/>
      <c r="P279" s="6"/>
      <c r="Q279" s="7"/>
      <c r="R279" s="6"/>
      <c r="S279" s="7"/>
      <c r="T279" s="6"/>
      <c r="U279" s="7"/>
      <c r="V279" s="6"/>
      <c r="W279" s="7"/>
      <c r="X279" s="6"/>
      <c r="Y279" s="7"/>
      <c r="Z279" s="6"/>
      <c r="AA279" s="7"/>
      <c r="AB279" s="31">
        <f t="shared" si="8"/>
        <v>0</v>
      </c>
      <c r="AC279" s="29">
        <f t="shared" si="9"/>
        <v>0</v>
      </c>
      <c r="AD279" s="6"/>
      <c r="AE279" s="7"/>
      <c r="AF279" s="6"/>
      <c r="AG279" s="26"/>
      <c r="AH279"/>
      <c r="AI279"/>
      <c r="AJ279"/>
      <c r="AK279"/>
      <c r="AL279"/>
      <c r="AM279"/>
      <c r="AN279"/>
      <c r="AO279"/>
      <c r="AP279"/>
      <c r="AQ279"/>
      <c r="AR279"/>
      <c r="AS279"/>
      <c r="AT279"/>
      <c r="AU279"/>
      <c r="AV279"/>
      <c r="AW279"/>
    </row>
    <row r="280" spans="1:49" ht="12.75">
      <c r="A280" s="4"/>
      <c r="B280" s="8"/>
      <c r="C280" s="5"/>
      <c r="D280" s="5" t="s">
        <v>373</v>
      </c>
      <c r="E280" s="5" t="s">
        <v>372</v>
      </c>
      <c r="F280" s="9">
        <v>9996530</v>
      </c>
      <c r="G280" s="10"/>
      <c r="H280" s="9"/>
      <c r="I280" s="10"/>
      <c r="J280" s="9"/>
      <c r="K280" s="10"/>
      <c r="L280" s="9"/>
      <c r="M280" s="10"/>
      <c r="N280" s="9"/>
      <c r="O280" s="10"/>
      <c r="P280" s="9"/>
      <c r="Q280" s="10"/>
      <c r="R280" s="9"/>
      <c r="S280" s="10"/>
      <c r="T280" s="9"/>
      <c r="U280" s="10"/>
      <c r="V280" s="9"/>
      <c r="W280" s="10"/>
      <c r="X280" s="9"/>
      <c r="Y280" s="10"/>
      <c r="Z280" s="9">
        <v>1783040</v>
      </c>
      <c r="AA280" s="10">
        <v>0</v>
      </c>
      <c r="AB280" s="32">
        <f t="shared" si="8"/>
        <v>1783040</v>
      </c>
      <c r="AC280" s="34">
        <f t="shared" si="9"/>
        <v>0</v>
      </c>
      <c r="AD280" s="9"/>
      <c r="AE280" s="10"/>
      <c r="AF280" s="9">
        <v>11779570</v>
      </c>
      <c r="AG280" s="11">
        <v>0</v>
      </c>
      <c r="AH280"/>
      <c r="AI280"/>
      <c r="AJ280"/>
      <c r="AK280"/>
      <c r="AL280"/>
      <c r="AM280"/>
      <c r="AN280"/>
      <c r="AO280"/>
      <c r="AP280"/>
      <c r="AQ280"/>
      <c r="AR280"/>
      <c r="AS280"/>
      <c r="AT280"/>
      <c r="AU280"/>
      <c r="AV280"/>
      <c r="AW280"/>
    </row>
    <row r="281" spans="1:49" ht="12.75">
      <c r="A281" s="4"/>
      <c r="B281" s="8"/>
      <c r="C281" s="3" t="s">
        <v>374</v>
      </c>
      <c r="D281" s="3"/>
      <c r="E281" s="3"/>
      <c r="F281" s="6">
        <v>9996530</v>
      </c>
      <c r="G281" s="7"/>
      <c r="H281" s="6"/>
      <c r="I281" s="7"/>
      <c r="J281" s="6"/>
      <c r="K281" s="7"/>
      <c r="L281" s="6"/>
      <c r="M281" s="7"/>
      <c r="N281" s="6"/>
      <c r="O281" s="7"/>
      <c r="P281" s="6"/>
      <c r="Q281" s="7"/>
      <c r="R281" s="6"/>
      <c r="S281" s="7"/>
      <c r="T281" s="6"/>
      <c r="U281" s="7"/>
      <c r="V281" s="6"/>
      <c r="W281" s="7"/>
      <c r="X281" s="6"/>
      <c r="Y281" s="7"/>
      <c r="Z281" s="6">
        <v>1783040</v>
      </c>
      <c r="AA281" s="7">
        <v>0</v>
      </c>
      <c r="AB281" s="31">
        <f t="shared" si="8"/>
        <v>1783040</v>
      </c>
      <c r="AC281" s="29">
        <f t="shared" si="9"/>
        <v>0</v>
      </c>
      <c r="AD281" s="6"/>
      <c r="AE281" s="7"/>
      <c r="AF281" s="6">
        <v>11779570</v>
      </c>
      <c r="AG281" s="26">
        <v>0</v>
      </c>
      <c r="AH281"/>
      <c r="AI281"/>
      <c r="AJ281"/>
      <c r="AK281"/>
      <c r="AL281"/>
      <c r="AM281"/>
      <c r="AN281"/>
      <c r="AO281"/>
      <c r="AP281"/>
      <c r="AQ281"/>
      <c r="AR281"/>
      <c r="AS281"/>
      <c r="AT281"/>
      <c r="AU281"/>
      <c r="AV281"/>
      <c r="AW281"/>
    </row>
    <row r="282" spans="1:49" ht="12.75">
      <c r="A282" s="4"/>
      <c r="B282" s="8">
        <v>73</v>
      </c>
      <c r="C282" s="3" t="s">
        <v>375</v>
      </c>
      <c r="D282" s="3"/>
      <c r="E282" s="3"/>
      <c r="F282" s="6"/>
      <c r="G282" s="7"/>
      <c r="H282" s="6"/>
      <c r="I282" s="7"/>
      <c r="J282" s="6"/>
      <c r="K282" s="7"/>
      <c r="L282" s="6"/>
      <c r="M282" s="7"/>
      <c r="N282" s="6"/>
      <c r="O282" s="7"/>
      <c r="P282" s="6"/>
      <c r="Q282" s="7"/>
      <c r="R282" s="6"/>
      <c r="S282" s="7"/>
      <c r="T282" s="6"/>
      <c r="U282" s="7"/>
      <c r="V282" s="6"/>
      <c r="W282" s="7"/>
      <c r="X282" s="6"/>
      <c r="Y282" s="7"/>
      <c r="Z282" s="6"/>
      <c r="AA282" s="7"/>
      <c r="AB282" s="31">
        <f t="shared" si="8"/>
        <v>0</v>
      </c>
      <c r="AC282" s="29">
        <f t="shared" si="9"/>
        <v>0</v>
      </c>
      <c r="AD282" s="6"/>
      <c r="AE282" s="7"/>
      <c r="AF282" s="6"/>
      <c r="AG282" s="26"/>
      <c r="AH282"/>
      <c r="AI282"/>
      <c r="AJ282"/>
      <c r="AK282"/>
      <c r="AL282"/>
      <c r="AM282"/>
      <c r="AN282"/>
      <c r="AO282"/>
      <c r="AP282"/>
      <c r="AQ282"/>
      <c r="AR282"/>
      <c r="AS282"/>
      <c r="AT282"/>
      <c r="AU282"/>
      <c r="AV282"/>
      <c r="AW282"/>
    </row>
    <row r="283" spans="1:49" ht="12.75">
      <c r="A283" s="4"/>
      <c r="B283" s="8"/>
      <c r="C283" s="5"/>
      <c r="D283" s="5" t="s">
        <v>376</v>
      </c>
      <c r="E283" s="5" t="s">
        <v>377</v>
      </c>
      <c r="F283" s="9">
        <v>15265911</v>
      </c>
      <c r="G283" s="10"/>
      <c r="H283" s="9"/>
      <c r="I283" s="10"/>
      <c r="J283" s="9"/>
      <c r="K283" s="10"/>
      <c r="L283" s="9"/>
      <c r="M283" s="10"/>
      <c r="N283" s="9"/>
      <c r="O283" s="10"/>
      <c r="P283" s="9"/>
      <c r="Q283" s="10"/>
      <c r="R283" s="9"/>
      <c r="S283" s="10"/>
      <c r="T283" s="9"/>
      <c r="U283" s="10"/>
      <c r="V283" s="9"/>
      <c r="W283" s="10"/>
      <c r="X283" s="9"/>
      <c r="Y283" s="10"/>
      <c r="Z283" s="9"/>
      <c r="AA283" s="10"/>
      <c r="AB283" s="32">
        <f t="shared" si="8"/>
        <v>0</v>
      </c>
      <c r="AC283" s="34">
        <f t="shared" si="9"/>
        <v>0</v>
      </c>
      <c r="AD283" s="9"/>
      <c r="AE283" s="10"/>
      <c r="AF283" s="9">
        <v>15265911</v>
      </c>
      <c r="AG283" s="11"/>
      <c r="AH283"/>
      <c r="AI283"/>
      <c r="AJ283"/>
      <c r="AK283"/>
      <c r="AL283"/>
      <c r="AM283"/>
      <c r="AN283"/>
      <c r="AO283"/>
      <c r="AP283"/>
      <c r="AQ283"/>
      <c r="AR283"/>
      <c r="AS283"/>
      <c r="AT283"/>
      <c r="AU283"/>
      <c r="AV283"/>
      <c r="AW283"/>
    </row>
    <row r="284" spans="1:49" ht="12.75">
      <c r="A284" s="4"/>
      <c r="B284" s="8"/>
      <c r="C284" s="5"/>
      <c r="D284" s="5" t="s">
        <v>378</v>
      </c>
      <c r="E284" s="5" t="s">
        <v>379</v>
      </c>
      <c r="F284" s="9">
        <v>39895659</v>
      </c>
      <c r="G284" s="10">
        <v>82.63</v>
      </c>
      <c r="H284" s="9"/>
      <c r="I284" s="10"/>
      <c r="J284" s="9"/>
      <c r="K284" s="10"/>
      <c r="L284" s="9"/>
      <c r="M284" s="10"/>
      <c r="N284" s="9"/>
      <c r="O284" s="10"/>
      <c r="P284" s="9"/>
      <c r="Q284" s="10"/>
      <c r="R284" s="9"/>
      <c r="S284" s="10"/>
      <c r="T284" s="9"/>
      <c r="U284" s="10"/>
      <c r="V284" s="9"/>
      <c r="W284" s="10"/>
      <c r="X284" s="9"/>
      <c r="Y284" s="10"/>
      <c r="Z284" s="9"/>
      <c r="AA284" s="10"/>
      <c r="AB284" s="32">
        <f t="shared" si="8"/>
        <v>0</v>
      </c>
      <c r="AC284" s="34">
        <f t="shared" si="9"/>
        <v>0</v>
      </c>
      <c r="AD284" s="9"/>
      <c r="AE284" s="10"/>
      <c r="AF284" s="9">
        <v>39895659</v>
      </c>
      <c r="AG284" s="11">
        <v>82.63</v>
      </c>
      <c r="AH284"/>
      <c r="AI284"/>
      <c r="AJ284"/>
      <c r="AK284"/>
      <c r="AL284"/>
      <c r="AM284"/>
      <c r="AN284"/>
      <c r="AO284"/>
      <c r="AP284"/>
      <c r="AQ284"/>
      <c r="AR284"/>
      <c r="AS284"/>
      <c r="AT284"/>
      <c r="AU284"/>
      <c r="AV284"/>
      <c r="AW284"/>
    </row>
    <row r="285" spans="1:49" ht="12.75">
      <c r="A285" s="4"/>
      <c r="B285" s="8"/>
      <c r="C285" s="5"/>
      <c r="D285" s="5" t="s">
        <v>380</v>
      </c>
      <c r="E285" s="5" t="s">
        <v>381</v>
      </c>
      <c r="F285" s="9">
        <v>4916741</v>
      </c>
      <c r="G285" s="10">
        <v>1.87</v>
      </c>
      <c r="H285" s="9"/>
      <c r="I285" s="10"/>
      <c r="J285" s="9"/>
      <c r="K285" s="10"/>
      <c r="L285" s="9"/>
      <c r="M285" s="10"/>
      <c r="N285" s="9"/>
      <c r="O285" s="10"/>
      <c r="P285" s="9"/>
      <c r="Q285" s="10"/>
      <c r="R285" s="9"/>
      <c r="S285" s="10"/>
      <c r="T285" s="9"/>
      <c r="U285" s="10"/>
      <c r="V285" s="9"/>
      <c r="W285" s="10"/>
      <c r="X285" s="9"/>
      <c r="Y285" s="10"/>
      <c r="Z285" s="9"/>
      <c r="AA285" s="10"/>
      <c r="AB285" s="32">
        <f t="shared" si="8"/>
        <v>0</v>
      </c>
      <c r="AC285" s="34">
        <f t="shared" si="9"/>
        <v>0</v>
      </c>
      <c r="AD285" s="9"/>
      <c r="AE285" s="10"/>
      <c r="AF285" s="9">
        <v>4916741</v>
      </c>
      <c r="AG285" s="11">
        <v>1.87</v>
      </c>
      <c r="AH285"/>
      <c r="AI285"/>
      <c r="AJ285"/>
      <c r="AK285"/>
      <c r="AL285"/>
      <c r="AM285"/>
      <c r="AN285"/>
      <c r="AO285"/>
      <c r="AP285"/>
      <c r="AQ285"/>
      <c r="AR285"/>
      <c r="AS285"/>
      <c r="AT285"/>
      <c r="AU285"/>
      <c r="AV285"/>
      <c r="AW285"/>
    </row>
    <row r="286" spans="1:49" ht="12.75">
      <c r="A286" s="4"/>
      <c r="B286" s="8"/>
      <c r="C286" s="5"/>
      <c r="D286" s="5" t="s">
        <v>382</v>
      </c>
      <c r="E286" s="5" t="s">
        <v>383</v>
      </c>
      <c r="F286" s="9">
        <v>7110089</v>
      </c>
      <c r="G286" s="10">
        <v>32.37</v>
      </c>
      <c r="H286" s="9"/>
      <c r="I286" s="10"/>
      <c r="J286" s="9">
        <v>7980</v>
      </c>
      <c r="K286" s="10">
        <v>0</v>
      </c>
      <c r="L286" s="9"/>
      <c r="M286" s="10"/>
      <c r="N286" s="9"/>
      <c r="O286" s="10"/>
      <c r="P286" s="9"/>
      <c r="Q286" s="10"/>
      <c r="R286" s="9"/>
      <c r="S286" s="10"/>
      <c r="T286" s="9"/>
      <c r="U286" s="10"/>
      <c r="V286" s="9"/>
      <c r="W286" s="10"/>
      <c r="X286" s="9"/>
      <c r="Y286" s="10"/>
      <c r="Z286" s="9"/>
      <c r="AA286" s="10"/>
      <c r="AB286" s="32">
        <f t="shared" si="8"/>
        <v>0</v>
      </c>
      <c r="AC286" s="34">
        <f t="shared" si="9"/>
        <v>0</v>
      </c>
      <c r="AD286" s="9"/>
      <c r="AE286" s="10"/>
      <c r="AF286" s="9">
        <v>7118069</v>
      </c>
      <c r="AG286" s="11">
        <v>32.37</v>
      </c>
      <c r="AH286"/>
      <c r="AI286"/>
      <c r="AJ286"/>
      <c r="AK286"/>
      <c r="AL286"/>
      <c r="AM286"/>
      <c r="AN286"/>
      <c r="AO286"/>
      <c r="AP286"/>
      <c r="AQ286"/>
      <c r="AR286"/>
      <c r="AS286"/>
      <c r="AT286"/>
      <c r="AU286"/>
      <c r="AV286"/>
      <c r="AW286"/>
    </row>
    <row r="287" spans="1:49" ht="12.75">
      <c r="A287" s="4"/>
      <c r="B287" s="8"/>
      <c r="C287" s="5"/>
      <c r="D287" s="5" t="s">
        <v>384</v>
      </c>
      <c r="E287" s="5" t="s">
        <v>385</v>
      </c>
      <c r="F287" s="9">
        <v>1614202</v>
      </c>
      <c r="G287" s="10">
        <v>2.5</v>
      </c>
      <c r="H287" s="9"/>
      <c r="I287" s="10"/>
      <c r="J287" s="9"/>
      <c r="K287" s="10"/>
      <c r="L287" s="9"/>
      <c r="M287" s="10"/>
      <c r="N287" s="9"/>
      <c r="O287" s="10"/>
      <c r="P287" s="9"/>
      <c r="Q287" s="10"/>
      <c r="R287" s="9"/>
      <c r="S287" s="10"/>
      <c r="T287" s="9"/>
      <c r="U287" s="10"/>
      <c r="V287" s="9"/>
      <c r="W287" s="10"/>
      <c r="X287" s="9"/>
      <c r="Y287" s="10"/>
      <c r="Z287" s="9"/>
      <c r="AA287" s="10"/>
      <c r="AB287" s="32">
        <f t="shared" si="8"/>
        <v>0</v>
      </c>
      <c r="AC287" s="34">
        <f t="shared" si="9"/>
        <v>0</v>
      </c>
      <c r="AD287" s="9"/>
      <c r="AE287" s="10"/>
      <c r="AF287" s="9">
        <v>1614202</v>
      </c>
      <c r="AG287" s="11">
        <v>2.5</v>
      </c>
      <c r="AH287"/>
      <c r="AI287"/>
      <c r="AJ287"/>
      <c r="AK287"/>
      <c r="AL287"/>
      <c r="AM287"/>
      <c r="AN287"/>
      <c r="AO287"/>
      <c r="AP287"/>
      <c r="AQ287"/>
      <c r="AR287"/>
      <c r="AS287"/>
      <c r="AT287"/>
      <c r="AU287"/>
      <c r="AV287"/>
      <c r="AW287"/>
    </row>
    <row r="288" spans="1:49" ht="12.75">
      <c r="A288" s="4"/>
      <c r="B288" s="8"/>
      <c r="C288" s="3" t="s">
        <v>386</v>
      </c>
      <c r="D288" s="3"/>
      <c r="E288" s="3"/>
      <c r="F288" s="6">
        <v>68802602</v>
      </c>
      <c r="G288" s="7">
        <v>119.37</v>
      </c>
      <c r="H288" s="6"/>
      <c r="I288" s="7"/>
      <c r="J288" s="6">
        <v>7980</v>
      </c>
      <c r="K288" s="7">
        <v>0</v>
      </c>
      <c r="L288" s="6"/>
      <c r="M288" s="7"/>
      <c r="N288" s="6"/>
      <c r="O288" s="7"/>
      <c r="P288" s="6"/>
      <c r="Q288" s="7"/>
      <c r="R288" s="6"/>
      <c r="S288" s="7"/>
      <c r="T288" s="6"/>
      <c r="U288" s="7"/>
      <c r="V288" s="6"/>
      <c r="W288" s="7"/>
      <c r="X288" s="6"/>
      <c r="Y288" s="7"/>
      <c r="Z288" s="6"/>
      <c r="AA288" s="7"/>
      <c r="AB288" s="31">
        <f t="shared" si="8"/>
        <v>0</v>
      </c>
      <c r="AC288" s="29">
        <f t="shared" si="9"/>
        <v>0</v>
      </c>
      <c r="AD288" s="6"/>
      <c r="AE288" s="7"/>
      <c r="AF288" s="6">
        <v>68810582</v>
      </c>
      <c r="AG288" s="26">
        <v>119.37</v>
      </c>
      <c r="AH288"/>
      <c r="AI288"/>
      <c r="AJ288"/>
      <c r="AK288"/>
      <c r="AL288"/>
      <c r="AM288"/>
      <c r="AN288"/>
      <c r="AO288"/>
      <c r="AP288"/>
      <c r="AQ288"/>
      <c r="AR288"/>
      <c r="AS288"/>
      <c r="AT288"/>
      <c r="AU288"/>
      <c r="AV288"/>
      <c r="AW288"/>
    </row>
    <row r="289" spans="1:49" ht="12.75">
      <c r="A289" s="4"/>
      <c r="B289" s="8">
        <v>74</v>
      </c>
      <c r="C289" s="3" t="s">
        <v>387</v>
      </c>
      <c r="D289" s="3"/>
      <c r="E289" s="3"/>
      <c r="F289" s="6"/>
      <c r="G289" s="7"/>
      <c r="H289" s="6"/>
      <c r="I289" s="7"/>
      <c r="J289" s="6"/>
      <c r="K289" s="7"/>
      <c r="L289" s="6"/>
      <c r="M289" s="7"/>
      <c r="N289" s="6"/>
      <c r="O289" s="7"/>
      <c r="P289" s="6"/>
      <c r="Q289" s="7"/>
      <c r="R289" s="6"/>
      <c r="S289" s="7"/>
      <c r="T289" s="6"/>
      <c r="U289" s="7"/>
      <c r="V289" s="6"/>
      <c r="W289" s="7"/>
      <c r="X289" s="6"/>
      <c r="Y289" s="7"/>
      <c r="Z289" s="6"/>
      <c r="AA289" s="7"/>
      <c r="AB289" s="31">
        <f t="shared" si="8"/>
        <v>0</v>
      </c>
      <c r="AC289" s="29">
        <f t="shared" si="9"/>
        <v>0</v>
      </c>
      <c r="AD289" s="6"/>
      <c r="AE289" s="7"/>
      <c r="AF289" s="6"/>
      <c r="AG289" s="26"/>
      <c r="AH289"/>
      <c r="AI289"/>
      <c r="AJ289"/>
      <c r="AK289"/>
      <c r="AL289"/>
      <c r="AM289"/>
      <c r="AN289"/>
      <c r="AO289"/>
      <c r="AP289"/>
      <c r="AQ289"/>
      <c r="AR289"/>
      <c r="AS289"/>
      <c r="AT289"/>
      <c r="AU289"/>
      <c r="AV289"/>
      <c r="AW289"/>
    </row>
    <row r="290" spans="1:49" ht="12.75">
      <c r="A290" s="4"/>
      <c r="B290" s="8"/>
      <c r="C290" s="5"/>
      <c r="D290" s="5" t="s">
        <v>388</v>
      </c>
      <c r="E290" s="5" t="s">
        <v>389</v>
      </c>
      <c r="F290" s="9">
        <v>10121329</v>
      </c>
      <c r="G290" s="10">
        <v>34.3</v>
      </c>
      <c r="H290" s="9"/>
      <c r="I290" s="10"/>
      <c r="J290" s="9">
        <v>11131</v>
      </c>
      <c r="K290" s="10">
        <v>0</v>
      </c>
      <c r="L290" s="9"/>
      <c r="M290" s="10"/>
      <c r="N290" s="9"/>
      <c r="O290" s="10"/>
      <c r="P290" s="9"/>
      <c r="Q290" s="10"/>
      <c r="R290" s="9"/>
      <c r="S290" s="10"/>
      <c r="T290" s="9"/>
      <c r="U290" s="10"/>
      <c r="V290" s="9"/>
      <c r="W290" s="10"/>
      <c r="X290" s="9"/>
      <c r="Y290" s="10"/>
      <c r="Z290" s="9"/>
      <c r="AA290" s="10"/>
      <c r="AB290" s="32">
        <f t="shared" si="8"/>
        <v>0</v>
      </c>
      <c r="AC290" s="34">
        <f t="shared" si="9"/>
        <v>0</v>
      </c>
      <c r="AD290" s="9">
        <v>-510968</v>
      </c>
      <c r="AE290" s="10">
        <v>0</v>
      </c>
      <c r="AF290" s="9">
        <v>9621492</v>
      </c>
      <c r="AG290" s="11">
        <v>34.3</v>
      </c>
      <c r="AH290"/>
      <c r="AI290"/>
      <c r="AJ290"/>
      <c r="AK290"/>
      <c r="AL290"/>
      <c r="AM290"/>
      <c r="AN290"/>
      <c r="AO290"/>
      <c r="AP290"/>
      <c r="AQ290"/>
      <c r="AR290"/>
      <c r="AS290"/>
      <c r="AT290"/>
      <c r="AU290"/>
      <c r="AV290"/>
      <c r="AW290"/>
    </row>
    <row r="291" spans="1:49" ht="12.75">
      <c r="A291" s="4"/>
      <c r="B291" s="8"/>
      <c r="C291" s="5"/>
      <c r="D291" s="5" t="s">
        <v>390</v>
      </c>
      <c r="E291" s="5" t="s">
        <v>391</v>
      </c>
      <c r="F291" s="9">
        <v>6278471</v>
      </c>
      <c r="G291" s="10">
        <v>49.17</v>
      </c>
      <c r="H291" s="9"/>
      <c r="I291" s="10"/>
      <c r="J291" s="9">
        <v>551465</v>
      </c>
      <c r="K291" s="10">
        <v>0</v>
      </c>
      <c r="L291" s="9"/>
      <c r="M291" s="10"/>
      <c r="N291" s="9"/>
      <c r="O291" s="10"/>
      <c r="P291" s="9"/>
      <c r="Q291" s="10"/>
      <c r="R291" s="9"/>
      <c r="S291" s="10"/>
      <c r="T291" s="9"/>
      <c r="U291" s="10"/>
      <c r="V291" s="9"/>
      <c r="W291" s="10"/>
      <c r="X291" s="9"/>
      <c r="Y291" s="10"/>
      <c r="Z291" s="9"/>
      <c r="AA291" s="10"/>
      <c r="AB291" s="32">
        <f t="shared" si="8"/>
        <v>0</v>
      </c>
      <c r="AC291" s="34">
        <f t="shared" si="9"/>
        <v>0</v>
      </c>
      <c r="AD291" s="9"/>
      <c r="AE291" s="10"/>
      <c r="AF291" s="9">
        <v>6829936</v>
      </c>
      <c r="AG291" s="11">
        <v>49.17</v>
      </c>
      <c r="AH291"/>
      <c r="AI291"/>
      <c r="AJ291"/>
      <c r="AK291"/>
      <c r="AL291"/>
      <c r="AM291"/>
      <c r="AN291"/>
      <c r="AO291"/>
      <c r="AP291"/>
      <c r="AQ291"/>
      <c r="AR291"/>
      <c r="AS291"/>
      <c r="AT291"/>
      <c r="AU291"/>
      <c r="AV291"/>
      <c r="AW291"/>
    </row>
    <row r="292" spans="1:49" ht="12.75">
      <c r="A292" s="4"/>
      <c r="B292" s="8"/>
      <c r="C292" s="5"/>
      <c r="D292" s="5" t="s">
        <v>392</v>
      </c>
      <c r="E292" s="5" t="s">
        <v>393</v>
      </c>
      <c r="F292" s="9">
        <v>7752976</v>
      </c>
      <c r="G292" s="10">
        <v>70.52</v>
      </c>
      <c r="H292" s="9"/>
      <c r="I292" s="10"/>
      <c r="J292" s="9"/>
      <c r="K292" s="10"/>
      <c r="L292" s="9"/>
      <c r="M292" s="10"/>
      <c r="N292" s="9"/>
      <c r="O292" s="10"/>
      <c r="P292" s="9"/>
      <c r="Q292" s="10"/>
      <c r="R292" s="9"/>
      <c r="S292" s="10"/>
      <c r="T292" s="9"/>
      <c r="U292" s="10"/>
      <c r="V292" s="9"/>
      <c r="W292" s="10"/>
      <c r="X292" s="9"/>
      <c r="Y292" s="10"/>
      <c r="Z292" s="9"/>
      <c r="AA292" s="10"/>
      <c r="AB292" s="32">
        <f t="shared" si="8"/>
        <v>0</v>
      </c>
      <c r="AC292" s="34">
        <f t="shared" si="9"/>
        <v>0</v>
      </c>
      <c r="AD292" s="9"/>
      <c r="AE292" s="10"/>
      <c r="AF292" s="9">
        <v>7752976</v>
      </c>
      <c r="AG292" s="11">
        <v>70.52</v>
      </c>
      <c r="AH292"/>
      <c r="AI292"/>
      <c r="AJ292"/>
      <c r="AK292"/>
      <c r="AL292"/>
      <c r="AM292"/>
      <c r="AN292"/>
      <c r="AO292"/>
      <c r="AP292"/>
      <c r="AQ292"/>
      <c r="AR292"/>
      <c r="AS292"/>
      <c r="AT292"/>
      <c r="AU292"/>
      <c r="AV292"/>
      <c r="AW292"/>
    </row>
    <row r="293" spans="1:49" ht="12.75">
      <c r="A293" s="4"/>
      <c r="B293" s="8"/>
      <c r="C293" s="5"/>
      <c r="D293" s="5" t="s">
        <v>394</v>
      </c>
      <c r="E293" s="5" t="s">
        <v>395</v>
      </c>
      <c r="F293" s="9">
        <v>4282222</v>
      </c>
      <c r="G293" s="10">
        <v>28.5</v>
      </c>
      <c r="H293" s="9"/>
      <c r="I293" s="10"/>
      <c r="J293" s="9"/>
      <c r="K293" s="10"/>
      <c r="L293" s="9"/>
      <c r="M293" s="10"/>
      <c r="N293" s="9"/>
      <c r="O293" s="10"/>
      <c r="P293" s="9"/>
      <c r="Q293" s="10"/>
      <c r="R293" s="9"/>
      <c r="S293" s="10"/>
      <c r="T293" s="9"/>
      <c r="U293" s="10"/>
      <c r="V293" s="9"/>
      <c r="W293" s="10"/>
      <c r="X293" s="9"/>
      <c r="Y293" s="10"/>
      <c r="Z293" s="9"/>
      <c r="AA293" s="10"/>
      <c r="AB293" s="32">
        <f t="shared" si="8"/>
        <v>0</v>
      </c>
      <c r="AC293" s="34">
        <f t="shared" si="9"/>
        <v>0</v>
      </c>
      <c r="AD293" s="9"/>
      <c r="AE293" s="10"/>
      <c r="AF293" s="9">
        <v>4282222</v>
      </c>
      <c r="AG293" s="11">
        <v>28.5</v>
      </c>
      <c r="AH293"/>
      <c r="AI293"/>
      <c r="AJ293"/>
      <c r="AK293"/>
      <c r="AL293"/>
      <c r="AM293"/>
      <c r="AN293"/>
      <c r="AO293"/>
      <c r="AP293"/>
      <c r="AQ293"/>
      <c r="AR293"/>
      <c r="AS293"/>
      <c r="AT293"/>
      <c r="AU293"/>
      <c r="AV293"/>
      <c r="AW293"/>
    </row>
    <row r="294" spans="1:49" ht="12.75">
      <c r="A294" s="4"/>
      <c r="B294" s="8"/>
      <c r="C294" s="3" t="s">
        <v>396</v>
      </c>
      <c r="D294" s="3"/>
      <c r="E294" s="3"/>
      <c r="F294" s="6">
        <v>28434998</v>
      </c>
      <c r="G294" s="7">
        <v>182.49</v>
      </c>
      <c r="H294" s="6"/>
      <c r="I294" s="7"/>
      <c r="J294" s="6">
        <v>562596</v>
      </c>
      <c r="K294" s="7">
        <v>0</v>
      </c>
      <c r="L294" s="6"/>
      <c r="M294" s="7"/>
      <c r="N294" s="6"/>
      <c r="O294" s="7"/>
      <c r="P294" s="6"/>
      <c r="Q294" s="7"/>
      <c r="R294" s="6"/>
      <c r="S294" s="7"/>
      <c r="T294" s="6"/>
      <c r="U294" s="7"/>
      <c r="V294" s="6"/>
      <c r="W294" s="7"/>
      <c r="X294" s="6"/>
      <c r="Y294" s="7"/>
      <c r="Z294" s="6"/>
      <c r="AA294" s="7"/>
      <c r="AB294" s="31">
        <f t="shared" si="8"/>
        <v>0</v>
      </c>
      <c r="AC294" s="29">
        <f t="shared" si="9"/>
        <v>0</v>
      </c>
      <c r="AD294" s="6">
        <v>-510968</v>
      </c>
      <c r="AE294" s="7">
        <v>0</v>
      </c>
      <c r="AF294" s="6">
        <v>28486626</v>
      </c>
      <c r="AG294" s="26">
        <v>182.49</v>
      </c>
      <c r="AH294"/>
      <c r="AI294"/>
      <c r="AJ294"/>
      <c r="AK294"/>
      <c r="AL294"/>
      <c r="AM294"/>
      <c r="AN294"/>
      <c r="AO294"/>
      <c r="AP294"/>
      <c r="AQ294"/>
      <c r="AR294"/>
      <c r="AS294"/>
      <c r="AT294"/>
      <c r="AU294"/>
      <c r="AV294"/>
      <c r="AW294"/>
    </row>
    <row r="295" spans="1:49" ht="12.75">
      <c r="A295" s="4"/>
      <c r="B295" s="8">
        <v>75</v>
      </c>
      <c r="C295" s="3" t="s">
        <v>397</v>
      </c>
      <c r="D295" s="3"/>
      <c r="E295" s="3"/>
      <c r="F295" s="6"/>
      <c r="G295" s="7"/>
      <c r="H295" s="6"/>
      <c r="I295" s="7"/>
      <c r="J295" s="6"/>
      <c r="K295" s="7"/>
      <c r="L295" s="6"/>
      <c r="M295" s="7"/>
      <c r="N295" s="6"/>
      <c r="O295" s="7"/>
      <c r="P295" s="6"/>
      <c r="Q295" s="7"/>
      <c r="R295" s="6"/>
      <c r="S295" s="7"/>
      <c r="T295" s="6"/>
      <c r="U295" s="7"/>
      <c r="V295" s="6"/>
      <c r="W295" s="7"/>
      <c r="X295" s="6"/>
      <c r="Y295" s="7"/>
      <c r="Z295" s="6"/>
      <c r="AA295" s="7"/>
      <c r="AB295" s="31">
        <f t="shared" si="8"/>
        <v>0</v>
      </c>
      <c r="AC295" s="29">
        <f t="shared" si="9"/>
        <v>0</v>
      </c>
      <c r="AD295" s="6"/>
      <c r="AE295" s="7"/>
      <c r="AF295" s="6"/>
      <c r="AG295" s="26"/>
      <c r="AH295"/>
      <c r="AI295"/>
      <c r="AJ295"/>
      <c r="AK295"/>
      <c r="AL295"/>
      <c r="AM295"/>
      <c r="AN295"/>
      <c r="AO295"/>
      <c r="AP295"/>
      <c r="AQ295"/>
      <c r="AR295"/>
      <c r="AS295"/>
      <c r="AT295"/>
      <c r="AU295"/>
      <c r="AV295"/>
      <c r="AW295"/>
    </row>
    <row r="296" spans="1:49" ht="12.75">
      <c r="A296" s="4"/>
      <c r="B296" s="8"/>
      <c r="C296" s="5"/>
      <c r="D296" s="5" t="s">
        <v>398</v>
      </c>
      <c r="E296" s="5" t="s">
        <v>399</v>
      </c>
      <c r="F296" s="9">
        <v>8442736</v>
      </c>
      <c r="G296" s="10"/>
      <c r="H296" s="9"/>
      <c r="I296" s="10"/>
      <c r="J296" s="9">
        <v>-1814000</v>
      </c>
      <c r="K296" s="10">
        <v>0</v>
      </c>
      <c r="L296" s="9"/>
      <c r="M296" s="10"/>
      <c r="N296" s="9"/>
      <c r="O296" s="10"/>
      <c r="P296" s="9"/>
      <c r="Q296" s="10"/>
      <c r="R296" s="9"/>
      <c r="S296" s="10"/>
      <c r="T296" s="9"/>
      <c r="U296" s="10"/>
      <c r="V296" s="9"/>
      <c r="W296" s="10"/>
      <c r="X296" s="9"/>
      <c r="Y296" s="10"/>
      <c r="Z296" s="9"/>
      <c r="AA296" s="10"/>
      <c r="AB296" s="32">
        <f t="shared" si="8"/>
        <v>0</v>
      </c>
      <c r="AC296" s="34">
        <f t="shared" si="9"/>
        <v>0</v>
      </c>
      <c r="AD296" s="9"/>
      <c r="AE296" s="10"/>
      <c r="AF296" s="9">
        <v>6628736</v>
      </c>
      <c r="AG296" s="11">
        <v>0</v>
      </c>
      <c r="AH296"/>
      <c r="AI296"/>
      <c r="AJ296"/>
      <c r="AK296"/>
      <c r="AL296"/>
      <c r="AM296"/>
      <c r="AN296"/>
      <c r="AO296"/>
      <c r="AP296"/>
      <c r="AQ296"/>
      <c r="AR296"/>
      <c r="AS296"/>
      <c r="AT296"/>
      <c r="AU296"/>
      <c r="AV296"/>
      <c r="AW296"/>
    </row>
    <row r="297" spans="1:49" ht="12.75">
      <c r="A297" s="4"/>
      <c r="B297" s="8"/>
      <c r="C297" s="5"/>
      <c r="D297" s="5" t="s">
        <v>400</v>
      </c>
      <c r="E297" s="5" t="s">
        <v>401</v>
      </c>
      <c r="F297" s="9">
        <v>8048288</v>
      </c>
      <c r="G297" s="10">
        <v>1.5</v>
      </c>
      <c r="H297" s="9"/>
      <c r="I297" s="10"/>
      <c r="J297" s="9">
        <v>-141966</v>
      </c>
      <c r="K297" s="10">
        <v>0</v>
      </c>
      <c r="L297" s="9"/>
      <c r="M297" s="10"/>
      <c r="N297" s="9"/>
      <c r="O297" s="10"/>
      <c r="P297" s="9"/>
      <c r="Q297" s="10"/>
      <c r="R297" s="9"/>
      <c r="S297" s="10"/>
      <c r="T297" s="9"/>
      <c r="U297" s="10"/>
      <c r="V297" s="9"/>
      <c r="W297" s="10"/>
      <c r="X297" s="9"/>
      <c r="Y297" s="10"/>
      <c r="Z297" s="9"/>
      <c r="AA297" s="10"/>
      <c r="AB297" s="32">
        <f t="shared" si="8"/>
        <v>0</v>
      </c>
      <c r="AC297" s="34">
        <f t="shared" si="9"/>
        <v>0</v>
      </c>
      <c r="AD297" s="9"/>
      <c r="AE297" s="10"/>
      <c r="AF297" s="9">
        <v>7906322</v>
      </c>
      <c r="AG297" s="11">
        <v>1.5</v>
      </c>
      <c r="AH297"/>
      <c r="AI297"/>
      <c r="AJ297"/>
      <c r="AK297"/>
      <c r="AL297"/>
      <c r="AM297"/>
      <c r="AN297"/>
      <c r="AO297"/>
      <c r="AP297"/>
      <c r="AQ297"/>
      <c r="AR297"/>
      <c r="AS297"/>
      <c r="AT297"/>
      <c r="AU297"/>
      <c r="AV297"/>
      <c r="AW297"/>
    </row>
    <row r="298" spans="1:49" ht="12.75">
      <c r="A298" s="4"/>
      <c r="B298" s="8"/>
      <c r="C298" s="5"/>
      <c r="D298" s="5" t="s">
        <v>402</v>
      </c>
      <c r="E298" s="5" t="s">
        <v>403</v>
      </c>
      <c r="F298" s="9">
        <v>2219300</v>
      </c>
      <c r="G298" s="10">
        <v>44.5</v>
      </c>
      <c r="H298" s="9"/>
      <c r="I298" s="10"/>
      <c r="J298" s="9">
        <v>10000</v>
      </c>
      <c r="K298" s="10">
        <v>0</v>
      </c>
      <c r="L298" s="9"/>
      <c r="M298" s="10"/>
      <c r="N298" s="9"/>
      <c r="O298" s="10"/>
      <c r="P298" s="9"/>
      <c r="Q298" s="10"/>
      <c r="R298" s="9"/>
      <c r="S298" s="10"/>
      <c r="T298" s="9"/>
      <c r="U298" s="10"/>
      <c r="V298" s="9"/>
      <c r="W298" s="10"/>
      <c r="X298" s="9"/>
      <c r="Y298" s="10"/>
      <c r="Z298" s="9">
        <v>49169</v>
      </c>
      <c r="AA298" s="10">
        <v>0</v>
      </c>
      <c r="AB298" s="32">
        <f t="shared" si="8"/>
        <v>49169</v>
      </c>
      <c r="AC298" s="34">
        <f t="shared" si="9"/>
        <v>0</v>
      </c>
      <c r="AD298" s="9"/>
      <c r="AE298" s="10"/>
      <c r="AF298" s="9">
        <v>2278469</v>
      </c>
      <c r="AG298" s="11">
        <v>44.5</v>
      </c>
      <c r="AH298"/>
      <c r="AI298"/>
      <c r="AJ298"/>
      <c r="AK298"/>
      <c r="AL298"/>
      <c r="AM298"/>
      <c r="AN298"/>
      <c r="AO298"/>
      <c r="AP298"/>
      <c r="AQ298"/>
      <c r="AR298"/>
      <c r="AS298"/>
      <c r="AT298"/>
      <c r="AU298"/>
      <c r="AV298"/>
      <c r="AW298"/>
    </row>
    <row r="299" spans="1:49" ht="12.75">
      <c r="A299" s="4"/>
      <c r="B299" s="8"/>
      <c r="C299" s="5"/>
      <c r="D299" s="5" t="s">
        <v>404</v>
      </c>
      <c r="E299" s="5" t="s">
        <v>405</v>
      </c>
      <c r="F299" s="9">
        <v>6932455</v>
      </c>
      <c r="G299" s="10">
        <v>58.8</v>
      </c>
      <c r="H299" s="9"/>
      <c r="I299" s="10"/>
      <c r="J299" s="9"/>
      <c r="K299" s="10"/>
      <c r="L299" s="9"/>
      <c r="M299" s="10"/>
      <c r="N299" s="9"/>
      <c r="O299" s="10"/>
      <c r="P299" s="9"/>
      <c r="Q299" s="10"/>
      <c r="R299" s="9"/>
      <c r="S299" s="10"/>
      <c r="T299" s="9"/>
      <c r="U299" s="10"/>
      <c r="V299" s="9"/>
      <c r="W299" s="10"/>
      <c r="X299" s="9"/>
      <c r="Y299" s="10"/>
      <c r="Z299" s="9"/>
      <c r="AA299" s="10"/>
      <c r="AB299" s="32">
        <f t="shared" si="8"/>
        <v>0</v>
      </c>
      <c r="AC299" s="34">
        <f t="shared" si="9"/>
        <v>0</v>
      </c>
      <c r="AD299" s="9">
        <v>-260515</v>
      </c>
      <c r="AE299" s="10">
        <v>0</v>
      </c>
      <c r="AF299" s="9">
        <v>6671940</v>
      </c>
      <c r="AG299" s="11">
        <v>58.8</v>
      </c>
      <c r="AH299"/>
      <c r="AI299"/>
      <c r="AJ299"/>
      <c r="AK299"/>
      <c r="AL299"/>
      <c r="AM299"/>
      <c r="AN299"/>
      <c r="AO299"/>
      <c r="AP299"/>
      <c r="AQ299"/>
      <c r="AR299"/>
      <c r="AS299"/>
      <c r="AT299"/>
      <c r="AU299"/>
      <c r="AV299"/>
      <c r="AW299"/>
    </row>
    <row r="300" spans="1:49" ht="12.75">
      <c r="A300" s="4"/>
      <c r="B300" s="8"/>
      <c r="C300" s="3" t="s">
        <v>406</v>
      </c>
      <c r="D300" s="3"/>
      <c r="E300" s="3"/>
      <c r="F300" s="6">
        <v>25642779</v>
      </c>
      <c r="G300" s="7">
        <v>104.8</v>
      </c>
      <c r="H300" s="6"/>
      <c r="I300" s="7"/>
      <c r="J300" s="6">
        <v>-1945966</v>
      </c>
      <c r="K300" s="7">
        <v>0</v>
      </c>
      <c r="L300" s="6"/>
      <c r="M300" s="7"/>
      <c r="N300" s="6"/>
      <c r="O300" s="7"/>
      <c r="P300" s="6"/>
      <c r="Q300" s="7"/>
      <c r="R300" s="6"/>
      <c r="S300" s="7"/>
      <c r="T300" s="6"/>
      <c r="U300" s="7"/>
      <c r="V300" s="6"/>
      <c r="W300" s="7"/>
      <c r="X300" s="6"/>
      <c r="Y300" s="7"/>
      <c r="Z300" s="6">
        <v>49169</v>
      </c>
      <c r="AA300" s="7">
        <v>0</v>
      </c>
      <c r="AB300" s="31">
        <f t="shared" si="8"/>
        <v>49169</v>
      </c>
      <c r="AC300" s="29">
        <f t="shared" si="9"/>
        <v>0</v>
      </c>
      <c r="AD300" s="6">
        <v>-260515</v>
      </c>
      <c r="AE300" s="7">
        <v>0</v>
      </c>
      <c r="AF300" s="6">
        <v>23485467</v>
      </c>
      <c r="AG300" s="26">
        <v>104.8</v>
      </c>
      <c r="AH300"/>
      <c r="AI300"/>
      <c r="AJ300"/>
      <c r="AK300"/>
      <c r="AL300"/>
      <c r="AM300"/>
      <c r="AN300"/>
      <c r="AO300"/>
      <c r="AP300"/>
      <c r="AQ300"/>
      <c r="AR300"/>
      <c r="AS300"/>
      <c r="AT300"/>
      <c r="AU300"/>
      <c r="AV300"/>
      <c r="AW300"/>
    </row>
    <row r="301" spans="1:49" ht="12.75">
      <c r="A301" s="4"/>
      <c r="B301" s="8">
        <v>76</v>
      </c>
      <c r="C301" s="3" t="s">
        <v>407</v>
      </c>
      <c r="D301" s="3"/>
      <c r="E301" s="3"/>
      <c r="F301" s="6"/>
      <c r="G301" s="7"/>
      <c r="H301" s="6"/>
      <c r="I301" s="7"/>
      <c r="J301" s="6"/>
      <c r="K301" s="7"/>
      <c r="L301" s="6"/>
      <c r="M301" s="7"/>
      <c r="N301" s="6"/>
      <c r="O301" s="7"/>
      <c r="P301" s="6"/>
      <c r="Q301" s="7"/>
      <c r="R301" s="6"/>
      <c r="S301" s="7"/>
      <c r="T301" s="6"/>
      <c r="U301" s="7"/>
      <c r="V301" s="6"/>
      <c r="W301" s="7"/>
      <c r="X301" s="6"/>
      <c r="Y301" s="7"/>
      <c r="Z301" s="6"/>
      <c r="AA301" s="7"/>
      <c r="AB301" s="31">
        <f t="shared" si="8"/>
        <v>0</v>
      </c>
      <c r="AC301" s="29">
        <f t="shared" si="9"/>
        <v>0</v>
      </c>
      <c r="AD301" s="6"/>
      <c r="AE301" s="7"/>
      <c r="AF301" s="6"/>
      <c r="AG301" s="26"/>
      <c r="AH301"/>
      <c r="AI301"/>
      <c r="AJ301"/>
      <c r="AK301"/>
      <c r="AL301"/>
      <c r="AM301"/>
      <c r="AN301"/>
      <c r="AO301"/>
      <c r="AP301"/>
      <c r="AQ301"/>
      <c r="AR301"/>
      <c r="AS301"/>
      <c r="AT301"/>
      <c r="AU301"/>
      <c r="AV301"/>
      <c r="AW301"/>
    </row>
    <row r="302" spans="1:49" ht="12.75">
      <c r="A302" s="4"/>
      <c r="B302" s="8"/>
      <c r="C302" s="5"/>
      <c r="D302" s="5" t="s">
        <v>408</v>
      </c>
      <c r="E302" s="5" t="s">
        <v>407</v>
      </c>
      <c r="F302" s="9">
        <v>15950438</v>
      </c>
      <c r="G302" s="10">
        <v>96</v>
      </c>
      <c r="H302" s="9"/>
      <c r="I302" s="10"/>
      <c r="J302" s="9">
        <v>-5098</v>
      </c>
      <c r="K302" s="10">
        <v>0</v>
      </c>
      <c r="L302" s="9"/>
      <c r="M302" s="10"/>
      <c r="N302" s="9"/>
      <c r="O302" s="10"/>
      <c r="P302" s="9"/>
      <c r="Q302" s="10"/>
      <c r="R302" s="9"/>
      <c r="S302" s="10"/>
      <c r="T302" s="9"/>
      <c r="U302" s="10"/>
      <c r="V302" s="9"/>
      <c r="W302" s="10"/>
      <c r="X302" s="9"/>
      <c r="Y302" s="10"/>
      <c r="Z302" s="9"/>
      <c r="AA302" s="10"/>
      <c r="AB302" s="32">
        <f t="shared" si="8"/>
        <v>0</v>
      </c>
      <c r="AC302" s="34">
        <f t="shared" si="9"/>
        <v>0</v>
      </c>
      <c r="AD302" s="9">
        <v>-234571</v>
      </c>
      <c r="AE302" s="10">
        <v>0</v>
      </c>
      <c r="AF302" s="9">
        <v>15710769</v>
      </c>
      <c r="AG302" s="11">
        <v>96</v>
      </c>
      <c r="AH302"/>
      <c r="AI302"/>
      <c r="AJ302"/>
      <c r="AK302"/>
      <c r="AL302"/>
      <c r="AM302"/>
      <c r="AN302"/>
      <c r="AO302"/>
      <c r="AP302"/>
      <c r="AQ302"/>
      <c r="AR302"/>
      <c r="AS302"/>
      <c r="AT302"/>
      <c r="AU302"/>
      <c r="AV302"/>
      <c r="AW302"/>
    </row>
    <row r="303" spans="1:49" ht="12.75">
      <c r="A303" s="4"/>
      <c r="B303" s="8"/>
      <c r="C303" s="3" t="s">
        <v>409</v>
      </c>
      <c r="D303" s="3"/>
      <c r="E303" s="3"/>
      <c r="F303" s="6">
        <v>15950438</v>
      </c>
      <c r="G303" s="7">
        <v>96</v>
      </c>
      <c r="H303" s="6"/>
      <c r="I303" s="7"/>
      <c r="J303" s="6">
        <v>-5098</v>
      </c>
      <c r="K303" s="7">
        <v>0</v>
      </c>
      <c r="L303" s="6"/>
      <c r="M303" s="7"/>
      <c r="N303" s="6"/>
      <c r="O303" s="7"/>
      <c r="P303" s="6"/>
      <c r="Q303" s="7"/>
      <c r="R303" s="6"/>
      <c r="S303" s="7"/>
      <c r="T303" s="6"/>
      <c r="U303" s="7"/>
      <c r="V303" s="6"/>
      <c r="W303" s="7"/>
      <c r="X303" s="6"/>
      <c r="Y303" s="7"/>
      <c r="Z303" s="6"/>
      <c r="AA303" s="7"/>
      <c r="AB303" s="31">
        <f t="shared" si="8"/>
        <v>0</v>
      </c>
      <c r="AC303" s="29">
        <f t="shared" si="9"/>
        <v>0</v>
      </c>
      <c r="AD303" s="6">
        <v>-234571</v>
      </c>
      <c r="AE303" s="7">
        <v>0</v>
      </c>
      <c r="AF303" s="6">
        <v>15710769</v>
      </c>
      <c r="AG303" s="26">
        <v>96</v>
      </c>
      <c r="AH303"/>
      <c r="AI303"/>
      <c r="AJ303"/>
      <c r="AK303"/>
      <c r="AL303"/>
      <c r="AM303"/>
      <c r="AN303"/>
      <c r="AO303"/>
      <c r="AP303"/>
      <c r="AQ303"/>
      <c r="AR303"/>
      <c r="AS303"/>
      <c r="AT303"/>
      <c r="AU303"/>
      <c r="AV303"/>
      <c r="AW303"/>
    </row>
    <row r="304" spans="1:49" ht="12.75">
      <c r="A304" s="4"/>
      <c r="B304" s="8">
        <v>77</v>
      </c>
      <c r="C304" s="3" t="s">
        <v>410</v>
      </c>
      <c r="D304" s="3"/>
      <c r="E304" s="3"/>
      <c r="F304" s="6"/>
      <c r="G304" s="7"/>
      <c r="H304" s="6"/>
      <c r="I304" s="7"/>
      <c r="J304" s="6"/>
      <c r="K304" s="7"/>
      <c r="L304" s="6"/>
      <c r="M304" s="7"/>
      <c r="N304" s="6"/>
      <c r="O304" s="7"/>
      <c r="P304" s="6"/>
      <c r="Q304" s="7"/>
      <c r="R304" s="6"/>
      <c r="S304" s="7"/>
      <c r="T304" s="6"/>
      <c r="U304" s="7"/>
      <c r="V304" s="6"/>
      <c r="W304" s="7"/>
      <c r="X304" s="6"/>
      <c r="Y304" s="7"/>
      <c r="Z304" s="6"/>
      <c r="AA304" s="7"/>
      <c r="AB304" s="31">
        <f t="shared" si="8"/>
        <v>0</v>
      </c>
      <c r="AC304" s="29">
        <f t="shared" si="9"/>
        <v>0</v>
      </c>
      <c r="AD304" s="6"/>
      <c r="AE304" s="7"/>
      <c r="AF304" s="6"/>
      <c r="AG304" s="26"/>
      <c r="AH304"/>
      <c r="AI304"/>
      <c r="AJ304"/>
      <c r="AK304"/>
      <c r="AL304"/>
      <c r="AM304"/>
      <c r="AN304"/>
      <c r="AO304"/>
      <c r="AP304"/>
      <c r="AQ304"/>
      <c r="AR304"/>
      <c r="AS304"/>
      <c r="AT304"/>
      <c r="AU304"/>
      <c r="AV304"/>
      <c r="AW304"/>
    </row>
    <row r="305" spans="1:49" ht="12.75">
      <c r="A305" s="4"/>
      <c r="B305" s="8"/>
      <c r="C305" s="5"/>
      <c r="D305" s="5" t="s">
        <v>411</v>
      </c>
      <c r="E305" s="5" t="s">
        <v>412</v>
      </c>
      <c r="F305" s="9">
        <v>140511</v>
      </c>
      <c r="G305" s="10">
        <v>1.1</v>
      </c>
      <c r="H305" s="9"/>
      <c r="I305" s="10"/>
      <c r="J305" s="9"/>
      <c r="K305" s="10"/>
      <c r="L305" s="9"/>
      <c r="M305" s="10"/>
      <c r="N305" s="9"/>
      <c r="O305" s="10"/>
      <c r="P305" s="9"/>
      <c r="Q305" s="10"/>
      <c r="R305" s="9"/>
      <c r="S305" s="10"/>
      <c r="T305" s="9"/>
      <c r="U305" s="10"/>
      <c r="V305" s="9"/>
      <c r="W305" s="10"/>
      <c r="X305" s="9"/>
      <c r="Y305" s="10"/>
      <c r="Z305" s="9"/>
      <c r="AA305" s="10"/>
      <c r="AB305" s="32">
        <f t="shared" si="8"/>
        <v>0</v>
      </c>
      <c r="AC305" s="34">
        <f t="shared" si="9"/>
        <v>0</v>
      </c>
      <c r="AD305" s="9"/>
      <c r="AE305" s="10"/>
      <c r="AF305" s="9">
        <v>140511</v>
      </c>
      <c r="AG305" s="11">
        <v>1.1</v>
      </c>
      <c r="AH305"/>
      <c r="AI305"/>
      <c r="AJ305"/>
      <c r="AK305"/>
      <c r="AL305"/>
      <c r="AM305"/>
      <c r="AN305"/>
      <c r="AO305"/>
      <c r="AP305"/>
      <c r="AQ305"/>
      <c r="AR305"/>
      <c r="AS305"/>
      <c r="AT305"/>
      <c r="AU305"/>
      <c r="AV305"/>
      <c r="AW305"/>
    </row>
    <row r="306" spans="1:49" ht="12.75">
      <c r="A306" s="4"/>
      <c r="B306" s="8"/>
      <c r="C306" s="3" t="s">
        <v>413</v>
      </c>
      <c r="D306" s="3"/>
      <c r="E306" s="3"/>
      <c r="F306" s="6">
        <v>140511</v>
      </c>
      <c r="G306" s="7">
        <v>1.1</v>
      </c>
      <c r="H306" s="6"/>
      <c r="I306" s="7"/>
      <c r="J306" s="6"/>
      <c r="K306" s="7"/>
      <c r="L306" s="6"/>
      <c r="M306" s="7"/>
      <c r="N306" s="6"/>
      <c r="O306" s="7"/>
      <c r="P306" s="6"/>
      <c r="Q306" s="7"/>
      <c r="R306" s="6"/>
      <c r="S306" s="7"/>
      <c r="T306" s="6"/>
      <c r="U306" s="7"/>
      <c r="V306" s="6"/>
      <c r="W306" s="7"/>
      <c r="X306" s="6"/>
      <c r="Y306" s="7"/>
      <c r="Z306" s="6"/>
      <c r="AA306" s="7"/>
      <c r="AB306" s="31">
        <f t="shared" si="8"/>
        <v>0</v>
      </c>
      <c r="AC306" s="29">
        <f t="shared" si="9"/>
        <v>0</v>
      </c>
      <c r="AD306" s="6"/>
      <c r="AE306" s="7"/>
      <c r="AF306" s="6">
        <v>140511</v>
      </c>
      <c r="AG306" s="26">
        <v>1.1</v>
      </c>
      <c r="AH306"/>
      <c r="AI306"/>
      <c r="AJ306"/>
      <c r="AK306"/>
      <c r="AL306"/>
      <c r="AM306"/>
      <c r="AN306"/>
      <c r="AO306"/>
      <c r="AP306"/>
      <c r="AQ306"/>
      <c r="AR306"/>
      <c r="AS306"/>
      <c r="AT306"/>
      <c r="AU306"/>
      <c r="AV306"/>
      <c r="AW306"/>
    </row>
    <row r="307" spans="1:49" ht="12.75">
      <c r="A307" s="4"/>
      <c r="B307" s="8">
        <v>78</v>
      </c>
      <c r="C307" s="3" t="s">
        <v>414</v>
      </c>
      <c r="D307" s="3"/>
      <c r="E307" s="3"/>
      <c r="F307" s="6"/>
      <c r="G307" s="7"/>
      <c r="H307" s="6"/>
      <c r="I307" s="7"/>
      <c r="J307" s="6"/>
      <c r="K307" s="7"/>
      <c r="L307" s="6"/>
      <c r="M307" s="7"/>
      <c r="N307" s="6"/>
      <c r="O307" s="7"/>
      <c r="P307" s="6"/>
      <c r="Q307" s="7"/>
      <c r="R307" s="6"/>
      <c r="S307" s="7"/>
      <c r="T307" s="6"/>
      <c r="U307" s="7"/>
      <c r="V307" s="6"/>
      <c r="W307" s="7"/>
      <c r="X307" s="6"/>
      <c r="Y307" s="7"/>
      <c r="Z307" s="6"/>
      <c r="AA307" s="7"/>
      <c r="AB307" s="31">
        <f t="shared" si="8"/>
        <v>0</v>
      </c>
      <c r="AC307" s="29">
        <f t="shared" si="9"/>
        <v>0</v>
      </c>
      <c r="AD307" s="6"/>
      <c r="AE307" s="7"/>
      <c r="AF307" s="6"/>
      <c r="AG307" s="26"/>
      <c r="AH307"/>
      <c r="AI307"/>
      <c r="AJ307"/>
      <c r="AK307"/>
      <c r="AL307"/>
      <c r="AM307"/>
      <c r="AN307"/>
      <c r="AO307"/>
      <c r="AP307"/>
      <c r="AQ307"/>
      <c r="AR307"/>
      <c r="AS307"/>
      <c r="AT307"/>
      <c r="AU307"/>
      <c r="AV307"/>
      <c r="AW307"/>
    </row>
    <row r="308" spans="1:49" ht="12.75">
      <c r="A308" s="4"/>
      <c r="B308" s="8"/>
      <c r="C308" s="5"/>
      <c r="D308" s="5" t="s">
        <v>415</v>
      </c>
      <c r="E308" s="5" t="s">
        <v>416</v>
      </c>
      <c r="F308" s="9">
        <v>29226578</v>
      </c>
      <c r="G308" s="10">
        <v>20.5</v>
      </c>
      <c r="H308" s="9"/>
      <c r="I308" s="10"/>
      <c r="J308" s="9"/>
      <c r="K308" s="10"/>
      <c r="L308" s="9"/>
      <c r="M308" s="10"/>
      <c r="N308" s="9"/>
      <c r="O308" s="10"/>
      <c r="P308" s="9"/>
      <c r="Q308" s="10"/>
      <c r="R308" s="9"/>
      <c r="S308" s="10"/>
      <c r="T308" s="9"/>
      <c r="U308" s="10"/>
      <c r="V308" s="9"/>
      <c r="W308" s="10"/>
      <c r="X308" s="9"/>
      <c r="Y308" s="10"/>
      <c r="Z308" s="9"/>
      <c r="AA308" s="10"/>
      <c r="AB308" s="32">
        <f t="shared" si="8"/>
        <v>0</v>
      </c>
      <c r="AC308" s="34">
        <f t="shared" si="9"/>
        <v>0</v>
      </c>
      <c r="AD308" s="9">
        <v>-90678</v>
      </c>
      <c r="AE308" s="10">
        <v>0</v>
      </c>
      <c r="AF308" s="9">
        <v>29135900</v>
      </c>
      <c r="AG308" s="11">
        <v>20.5</v>
      </c>
      <c r="AH308"/>
      <c r="AI308"/>
      <c r="AJ308"/>
      <c r="AK308"/>
      <c r="AL308"/>
      <c r="AM308"/>
      <c r="AN308"/>
      <c r="AO308"/>
      <c r="AP308"/>
      <c r="AQ308"/>
      <c r="AR308"/>
      <c r="AS308"/>
      <c r="AT308"/>
      <c r="AU308"/>
      <c r="AV308"/>
      <c r="AW308"/>
    </row>
    <row r="309" spans="1:49" ht="12.75">
      <c r="A309" s="4"/>
      <c r="B309" s="8"/>
      <c r="C309" s="5"/>
      <c r="D309" s="5" t="s">
        <v>417</v>
      </c>
      <c r="E309" s="5" t="s">
        <v>418</v>
      </c>
      <c r="F309" s="9">
        <v>1505299</v>
      </c>
      <c r="G309" s="10">
        <v>16.4</v>
      </c>
      <c r="H309" s="9"/>
      <c r="I309" s="10"/>
      <c r="J309" s="9"/>
      <c r="K309" s="10"/>
      <c r="L309" s="9"/>
      <c r="M309" s="10"/>
      <c r="N309" s="9"/>
      <c r="O309" s="10"/>
      <c r="P309" s="9"/>
      <c r="Q309" s="10"/>
      <c r="R309" s="9"/>
      <c r="S309" s="10"/>
      <c r="T309" s="9"/>
      <c r="U309" s="10"/>
      <c r="V309" s="9"/>
      <c r="W309" s="10"/>
      <c r="X309" s="9"/>
      <c r="Y309" s="10"/>
      <c r="Z309" s="9"/>
      <c r="AA309" s="10"/>
      <c r="AB309" s="32">
        <f t="shared" si="8"/>
        <v>0</v>
      </c>
      <c r="AC309" s="34">
        <f t="shared" si="9"/>
        <v>0</v>
      </c>
      <c r="AD309" s="9"/>
      <c r="AE309" s="10"/>
      <c r="AF309" s="9">
        <v>1505299</v>
      </c>
      <c r="AG309" s="11">
        <v>16.4</v>
      </c>
      <c r="AH309"/>
      <c r="AI309"/>
      <c r="AJ309"/>
      <c r="AK309"/>
      <c r="AL309"/>
      <c r="AM309"/>
      <c r="AN309"/>
      <c r="AO309"/>
      <c r="AP309"/>
      <c r="AQ309"/>
      <c r="AR309"/>
      <c r="AS309"/>
      <c r="AT309"/>
      <c r="AU309"/>
      <c r="AV309"/>
      <c r="AW309"/>
    </row>
    <row r="310" spans="1:49" ht="12.75">
      <c r="A310" s="4"/>
      <c r="B310" s="8"/>
      <c r="C310" s="3" t="s">
        <v>419</v>
      </c>
      <c r="D310" s="3"/>
      <c r="E310" s="3"/>
      <c r="F310" s="6">
        <v>30731877</v>
      </c>
      <c r="G310" s="7">
        <v>36.9</v>
      </c>
      <c r="H310" s="6"/>
      <c r="I310" s="7"/>
      <c r="J310" s="6"/>
      <c r="K310" s="7"/>
      <c r="L310" s="6"/>
      <c r="M310" s="7"/>
      <c r="N310" s="6"/>
      <c r="O310" s="7"/>
      <c r="P310" s="6"/>
      <c r="Q310" s="7"/>
      <c r="R310" s="6"/>
      <c r="S310" s="7"/>
      <c r="T310" s="6"/>
      <c r="U310" s="7"/>
      <c r="V310" s="6"/>
      <c r="W310" s="7"/>
      <c r="X310" s="6"/>
      <c r="Y310" s="7"/>
      <c r="Z310" s="6"/>
      <c r="AA310" s="7"/>
      <c r="AB310" s="31">
        <f t="shared" si="8"/>
        <v>0</v>
      </c>
      <c r="AC310" s="29">
        <f t="shared" si="9"/>
        <v>0</v>
      </c>
      <c r="AD310" s="6">
        <v>-90678</v>
      </c>
      <c r="AE310" s="7">
        <v>0</v>
      </c>
      <c r="AF310" s="6">
        <v>30641199</v>
      </c>
      <c r="AG310" s="26">
        <v>36.9</v>
      </c>
      <c r="AH310"/>
      <c r="AI310"/>
      <c r="AJ310"/>
      <c r="AK310"/>
      <c r="AL310"/>
      <c r="AM310"/>
      <c r="AN310"/>
      <c r="AO310"/>
      <c r="AP310"/>
      <c r="AQ310"/>
      <c r="AR310"/>
      <c r="AS310"/>
      <c r="AT310"/>
      <c r="AU310"/>
      <c r="AV310"/>
      <c r="AW310"/>
    </row>
    <row r="311" spans="1:49" ht="12.75">
      <c r="A311" s="4"/>
      <c r="B311" s="8">
        <v>79</v>
      </c>
      <c r="C311" s="3" t="s">
        <v>420</v>
      </c>
      <c r="D311" s="3"/>
      <c r="E311" s="3"/>
      <c r="F311" s="6"/>
      <c r="G311" s="7"/>
      <c r="H311" s="6"/>
      <c r="I311" s="7"/>
      <c r="J311" s="6"/>
      <c r="K311" s="7"/>
      <c r="L311" s="6"/>
      <c r="M311" s="7"/>
      <c r="N311" s="6"/>
      <c r="O311" s="7"/>
      <c r="P311" s="6"/>
      <c r="Q311" s="7"/>
      <c r="R311" s="6"/>
      <c r="S311" s="7"/>
      <c r="T311" s="6"/>
      <c r="U311" s="7"/>
      <c r="V311" s="6"/>
      <c r="W311" s="7"/>
      <c r="X311" s="6"/>
      <c r="Y311" s="7"/>
      <c r="Z311" s="6"/>
      <c r="AA311" s="7"/>
      <c r="AB311" s="31">
        <f t="shared" si="8"/>
        <v>0</v>
      </c>
      <c r="AC311" s="29">
        <f t="shared" si="9"/>
        <v>0</v>
      </c>
      <c r="AD311" s="6"/>
      <c r="AE311" s="7"/>
      <c r="AF311" s="6"/>
      <c r="AG311" s="26"/>
      <c r="AH311"/>
      <c r="AI311"/>
      <c r="AJ311"/>
      <c r="AK311"/>
      <c r="AL311"/>
      <c r="AM311"/>
      <c r="AN311"/>
      <c r="AO311"/>
      <c r="AP311"/>
      <c r="AQ311"/>
      <c r="AR311"/>
      <c r="AS311"/>
      <c r="AT311"/>
      <c r="AU311"/>
      <c r="AV311"/>
      <c r="AW311"/>
    </row>
    <row r="312" spans="1:49" ht="12.75">
      <c r="A312" s="4"/>
      <c r="B312" s="8"/>
      <c r="C312" s="5"/>
      <c r="D312" s="5" t="s">
        <v>421</v>
      </c>
      <c r="E312" s="5" t="s">
        <v>420</v>
      </c>
      <c r="F312" s="9">
        <v>14908204</v>
      </c>
      <c r="G312" s="10"/>
      <c r="H312" s="9"/>
      <c r="I312" s="10"/>
      <c r="J312" s="9"/>
      <c r="K312" s="10"/>
      <c r="L312" s="9"/>
      <c r="M312" s="10"/>
      <c r="N312" s="9"/>
      <c r="O312" s="10"/>
      <c r="P312" s="9"/>
      <c r="Q312" s="10"/>
      <c r="R312" s="9"/>
      <c r="S312" s="10"/>
      <c r="T312" s="9"/>
      <c r="U312" s="10"/>
      <c r="V312" s="9"/>
      <c r="W312" s="10"/>
      <c r="X312" s="9"/>
      <c r="Y312" s="10"/>
      <c r="Z312" s="9"/>
      <c r="AA312" s="10"/>
      <c r="AB312" s="32">
        <f t="shared" si="8"/>
        <v>0</v>
      </c>
      <c r="AC312" s="34">
        <f t="shared" si="9"/>
        <v>0</v>
      </c>
      <c r="AD312" s="9"/>
      <c r="AE312" s="10"/>
      <c r="AF312" s="9">
        <v>14908204</v>
      </c>
      <c r="AG312" s="11"/>
      <c r="AH312"/>
      <c r="AI312"/>
      <c r="AJ312"/>
      <c r="AK312"/>
      <c r="AL312"/>
      <c r="AM312"/>
      <c r="AN312"/>
      <c r="AO312"/>
      <c r="AP312"/>
      <c r="AQ312"/>
      <c r="AR312"/>
      <c r="AS312"/>
      <c r="AT312"/>
      <c r="AU312"/>
      <c r="AV312"/>
      <c r="AW312"/>
    </row>
    <row r="313" spans="1:49" ht="12.75">
      <c r="A313" s="4"/>
      <c r="B313" s="8"/>
      <c r="C313" s="3" t="s">
        <v>422</v>
      </c>
      <c r="D313" s="3"/>
      <c r="E313" s="3"/>
      <c r="F313" s="6">
        <v>14908204</v>
      </c>
      <c r="G313" s="7"/>
      <c r="H313" s="6"/>
      <c r="I313" s="7"/>
      <c r="J313" s="6"/>
      <c r="K313" s="7"/>
      <c r="L313" s="6"/>
      <c r="M313" s="7"/>
      <c r="N313" s="6"/>
      <c r="O313" s="7"/>
      <c r="P313" s="6"/>
      <c r="Q313" s="7"/>
      <c r="R313" s="6"/>
      <c r="S313" s="7"/>
      <c r="T313" s="6"/>
      <c r="U313" s="7"/>
      <c r="V313" s="6"/>
      <c r="W313" s="7"/>
      <c r="X313" s="6"/>
      <c r="Y313" s="7"/>
      <c r="Z313" s="6"/>
      <c r="AA313" s="7"/>
      <c r="AB313" s="31">
        <f t="shared" si="8"/>
        <v>0</v>
      </c>
      <c r="AC313" s="29">
        <f t="shared" si="9"/>
        <v>0</v>
      </c>
      <c r="AD313" s="6"/>
      <c r="AE313" s="7"/>
      <c r="AF313" s="6">
        <v>14908204</v>
      </c>
      <c r="AG313" s="26"/>
      <c r="AH313"/>
      <c r="AI313"/>
      <c r="AJ313"/>
      <c r="AK313"/>
      <c r="AL313"/>
      <c r="AM313"/>
      <c r="AN313"/>
      <c r="AO313"/>
      <c r="AP313"/>
      <c r="AQ313"/>
      <c r="AR313"/>
      <c r="AS313"/>
      <c r="AT313"/>
      <c r="AU313"/>
      <c r="AV313"/>
      <c r="AW313"/>
    </row>
    <row r="314" spans="1:49" ht="12.75">
      <c r="A314" s="4"/>
      <c r="B314" s="8">
        <v>80</v>
      </c>
      <c r="C314" s="3" t="s">
        <v>423</v>
      </c>
      <c r="D314" s="3"/>
      <c r="E314" s="3"/>
      <c r="F314" s="6"/>
      <c r="G314" s="7"/>
      <c r="H314" s="6"/>
      <c r="I314" s="7"/>
      <c r="J314" s="6"/>
      <c r="K314" s="7"/>
      <c r="L314" s="6"/>
      <c r="M314" s="7"/>
      <c r="N314" s="6"/>
      <c r="O314" s="7"/>
      <c r="P314" s="6"/>
      <c r="Q314" s="7"/>
      <c r="R314" s="6"/>
      <c r="S314" s="7"/>
      <c r="T314" s="6"/>
      <c r="U314" s="7"/>
      <c r="V314" s="6"/>
      <c r="W314" s="7"/>
      <c r="X314" s="6"/>
      <c r="Y314" s="7"/>
      <c r="Z314" s="6"/>
      <c r="AA314" s="7"/>
      <c r="AB314" s="31">
        <f t="shared" si="8"/>
        <v>0</v>
      </c>
      <c r="AC314" s="29">
        <f t="shared" si="9"/>
        <v>0</v>
      </c>
      <c r="AD314" s="6"/>
      <c r="AE314" s="7"/>
      <c r="AF314" s="6"/>
      <c r="AG314" s="26"/>
      <c r="AH314"/>
      <c r="AI314"/>
      <c r="AJ314"/>
      <c r="AK314"/>
      <c r="AL314"/>
      <c r="AM314"/>
      <c r="AN314"/>
      <c r="AO314"/>
      <c r="AP314"/>
      <c r="AQ314"/>
      <c r="AR314"/>
      <c r="AS314"/>
      <c r="AT314"/>
      <c r="AU314"/>
      <c r="AV314"/>
      <c r="AW314"/>
    </row>
    <row r="315" spans="1:49" ht="12.75">
      <c r="A315" s="4"/>
      <c r="B315" s="8"/>
      <c r="C315" s="5"/>
      <c r="D315" s="5" t="s">
        <v>424</v>
      </c>
      <c r="E315" s="5" t="s">
        <v>425</v>
      </c>
      <c r="F315" s="9">
        <v>825368</v>
      </c>
      <c r="G315" s="10">
        <v>1</v>
      </c>
      <c r="H315" s="9"/>
      <c r="I315" s="10"/>
      <c r="J315" s="9"/>
      <c r="K315" s="10"/>
      <c r="L315" s="9"/>
      <c r="M315" s="10"/>
      <c r="N315" s="9"/>
      <c r="O315" s="10"/>
      <c r="P315" s="9"/>
      <c r="Q315" s="10"/>
      <c r="R315" s="9"/>
      <c r="S315" s="10"/>
      <c r="T315" s="9"/>
      <c r="U315" s="10"/>
      <c r="V315" s="9"/>
      <c r="W315" s="10"/>
      <c r="X315" s="9"/>
      <c r="Y315" s="10"/>
      <c r="Z315" s="9"/>
      <c r="AA315" s="10"/>
      <c r="AB315" s="32">
        <f t="shared" si="8"/>
        <v>0</v>
      </c>
      <c r="AC315" s="34">
        <f t="shared" si="9"/>
        <v>0</v>
      </c>
      <c r="AD315" s="9">
        <v>-2487</v>
      </c>
      <c r="AE315" s="10">
        <v>0</v>
      </c>
      <c r="AF315" s="9">
        <v>822881</v>
      </c>
      <c r="AG315" s="11">
        <v>1</v>
      </c>
      <c r="AH315"/>
      <c r="AI315"/>
      <c r="AJ315"/>
      <c r="AK315"/>
      <c r="AL315"/>
      <c r="AM315"/>
      <c r="AN315"/>
      <c r="AO315"/>
      <c r="AP315"/>
      <c r="AQ315"/>
      <c r="AR315"/>
      <c r="AS315"/>
      <c r="AT315"/>
      <c r="AU315"/>
      <c r="AV315"/>
      <c r="AW315"/>
    </row>
    <row r="316" spans="1:49" ht="12.75">
      <c r="A316" s="4"/>
      <c r="B316" s="8"/>
      <c r="C316" s="3" t="s">
        <v>426</v>
      </c>
      <c r="D316" s="3"/>
      <c r="E316" s="3"/>
      <c r="F316" s="6">
        <v>825368</v>
      </c>
      <c r="G316" s="7">
        <v>1</v>
      </c>
      <c r="H316" s="6"/>
      <c r="I316" s="7"/>
      <c r="J316" s="6"/>
      <c r="K316" s="7"/>
      <c r="L316" s="6"/>
      <c r="M316" s="7"/>
      <c r="N316" s="6"/>
      <c r="O316" s="7"/>
      <c r="P316" s="6"/>
      <c r="Q316" s="7"/>
      <c r="R316" s="6"/>
      <c r="S316" s="7"/>
      <c r="T316" s="6"/>
      <c r="U316" s="7"/>
      <c r="V316" s="6"/>
      <c r="W316" s="7"/>
      <c r="X316" s="6"/>
      <c r="Y316" s="7"/>
      <c r="Z316" s="6"/>
      <c r="AA316" s="7"/>
      <c r="AB316" s="31">
        <f t="shared" si="8"/>
        <v>0</v>
      </c>
      <c r="AC316" s="29">
        <f t="shared" si="9"/>
        <v>0</v>
      </c>
      <c r="AD316" s="6">
        <v>-2487</v>
      </c>
      <c r="AE316" s="7">
        <v>0</v>
      </c>
      <c r="AF316" s="6">
        <v>822881</v>
      </c>
      <c r="AG316" s="26">
        <v>1</v>
      </c>
      <c r="AH316"/>
      <c r="AI316"/>
      <c r="AJ316"/>
      <c r="AK316"/>
      <c r="AL316"/>
      <c r="AM316"/>
      <c r="AN316"/>
      <c r="AO316"/>
      <c r="AP316"/>
      <c r="AQ316"/>
      <c r="AR316"/>
      <c r="AS316"/>
      <c r="AT316"/>
      <c r="AU316"/>
      <c r="AV316"/>
      <c r="AW316"/>
    </row>
    <row r="317" spans="1:49" ht="12.75">
      <c r="A317" s="4"/>
      <c r="B317" s="8">
        <v>81</v>
      </c>
      <c r="C317" s="3" t="s">
        <v>427</v>
      </c>
      <c r="D317" s="3"/>
      <c r="E317" s="3"/>
      <c r="F317" s="6"/>
      <c r="G317" s="7"/>
      <c r="H317" s="6"/>
      <c r="I317" s="7"/>
      <c r="J317" s="6"/>
      <c r="K317" s="7"/>
      <c r="L317" s="6"/>
      <c r="M317" s="7"/>
      <c r="N317" s="6"/>
      <c r="O317" s="7"/>
      <c r="P317" s="6"/>
      <c r="Q317" s="7"/>
      <c r="R317" s="6"/>
      <c r="S317" s="7"/>
      <c r="T317" s="6"/>
      <c r="U317" s="7"/>
      <c r="V317" s="6"/>
      <c r="W317" s="7"/>
      <c r="X317" s="6"/>
      <c r="Y317" s="7"/>
      <c r="Z317" s="6"/>
      <c r="AA317" s="7"/>
      <c r="AB317" s="31">
        <f t="shared" si="8"/>
        <v>0</v>
      </c>
      <c r="AC317" s="29">
        <f t="shared" si="9"/>
        <v>0</v>
      </c>
      <c r="AD317" s="6"/>
      <c r="AE317" s="7"/>
      <c r="AF317" s="6"/>
      <c r="AG317" s="26"/>
      <c r="AH317"/>
      <c r="AI317"/>
      <c r="AJ317"/>
      <c r="AK317"/>
      <c r="AL317"/>
      <c r="AM317"/>
      <c r="AN317"/>
      <c r="AO317"/>
      <c r="AP317"/>
      <c r="AQ317"/>
      <c r="AR317"/>
      <c r="AS317"/>
      <c r="AT317"/>
      <c r="AU317"/>
      <c r="AV317"/>
      <c r="AW317"/>
    </row>
    <row r="318" spans="1:49" ht="12.75">
      <c r="A318" s="4"/>
      <c r="B318" s="8"/>
      <c r="C318" s="5"/>
      <c r="D318" s="5" t="s">
        <v>428</v>
      </c>
      <c r="E318" s="5" t="s">
        <v>427</v>
      </c>
      <c r="F318" s="9">
        <v>1929735</v>
      </c>
      <c r="G318" s="10">
        <v>12.84</v>
      </c>
      <c r="H318" s="9"/>
      <c r="I318" s="10"/>
      <c r="J318" s="9"/>
      <c r="K318" s="10"/>
      <c r="L318" s="9"/>
      <c r="M318" s="10"/>
      <c r="N318" s="9"/>
      <c r="O318" s="10"/>
      <c r="P318" s="9"/>
      <c r="Q318" s="10"/>
      <c r="R318" s="9"/>
      <c r="S318" s="10"/>
      <c r="T318" s="9"/>
      <c r="U318" s="10"/>
      <c r="V318" s="9"/>
      <c r="W318" s="10"/>
      <c r="X318" s="9"/>
      <c r="Y318" s="10"/>
      <c r="Z318" s="9"/>
      <c r="AA318" s="10"/>
      <c r="AB318" s="32">
        <f t="shared" si="8"/>
        <v>0</v>
      </c>
      <c r="AC318" s="34">
        <f t="shared" si="9"/>
        <v>0</v>
      </c>
      <c r="AD318" s="9">
        <v>-29626</v>
      </c>
      <c r="AE318" s="10">
        <v>0</v>
      </c>
      <c r="AF318" s="9">
        <v>1900109</v>
      </c>
      <c r="AG318" s="11">
        <v>12.84</v>
      </c>
      <c r="AH318"/>
      <c r="AI318"/>
      <c r="AJ318"/>
      <c r="AK318"/>
      <c r="AL318"/>
      <c r="AM318"/>
      <c r="AN318"/>
      <c r="AO318"/>
      <c r="AP318"/>
      <c r="AQ318"/>
      <c r="AR318"/>
      <c r="AS318"/>
      <c r="AT318"/>
      <c r="AU318"/>
      <c r="AV318"/>
      <c r="AW318"/>
    </row>
    <row r="319" spans="1:49" ht="12.75">
      <c r="A319" s="4"/>
      <c r="B319" s="8"/>
      <c r="C319" s="3" t="s">
        <v>429</v>
      </c>
      <c r="D319" s="3"/>
      <c r="E319" s="3"/>
      <c r="F319" s="6">
        <v>1929735</v>
      </c>
      <c r="G319" s="7">
        <v>12.84</v>
      </c>
      <c r="H319" s="6"/>
      <c r="I319" s="7"/>
      <c r="J319" s="6"/>
      <c r="K319" s="7"/>
      <c r="L319" s="6"/>
      <c r="M319" s="7"/>
      <c r="N319" s="6"/>
      <c r="O319" s="7"/>
      <c r="P319" s="6"/>
      <c r="Q319" s="7"/>
      <c r="R319" s="6"/>
      <c r="S319" s="7"/>
      <c r="T319" s="6"/>
      <c r="U319" s="7"/>
      <c r="V319" s="6"/>
      <c r="W319" s="7"/>
      <c r="X319" s="6"/>
      <c r="Y319" s="7"/>
      <c r="Z319" s="6"/>
      <c r="AA319" s="7"/>
      <c r="AB319" s="31">
        <f t="shared" si="8"/>
        <v>0</v>
      </c>
      <c r="AC319" s="29">
        <f t="shared" si="9"/>
        <v>0</v>
      </c>
      <c r="AD319" s="6">
        <v>-29626</v>
      </c>
      <c r="AE319" s="7">
        <v>0</v>
      </c>
      <c r="AF319" s="6">
        <v>1900109</v>
      </c>
      <c r="AG319" s="26">
        <v>12.84</v>
      </c>
      <c r="AH319"/>
      <c r="AI319"/>
      <c r="AJ319"/>
      <c r="AK319"/>
      <c r="AL319"/>
      <c r="AM319"/>
      <c r="AN319"/>
      <c r="AO319"/>
      <c r="AP319"/>
      <c r="AQ319"/>
      <c r="AR319"/>
      <c r="AS319"/>
      <c r="AT319"/>
      <c r="AU319"/>
      <c r="AV319"/>
      <c r="AW319"/>
    </row>
    <row r="320" spans="1:49" ht="12.75">
      <c r="A320" s="4"/>
      <c r="B320" s="8">
        <v>82</v>
      </c>
      <c r="C320" s="3" t="s">
        <v>430</v>
      </c>
      <c r="D320" s="3"/>
      <c r="E320" s="3"/>
      <c r="F320" s="6"/>
      <c r="G320" s="7"/>
      <c r="H320" s="6"/>
      <c r="I320" s="7"/>
      <c r="J320" s="6"/>
      <c r="K320" s="7"/>
      <c r="L320" s="6"/>
      <c r="M320" s="7"/>
      <c r="N320" s="6"/>
      <c r="O320" s="7"/>
      <c r="P320" s="6"/>
      <c r="Q320" s="7"/>
      <c r="R320" s="6"/>
      <c r="S320" s="7"/>
      <c r="T320" s="6"/>
      <c r="U320" s="7"/>
      <c r="V320" s="6"/>
      <c r="W320" s="7"/>
      <c r="X320" s="6"/>
      <c r="Y320" s="7"/>
      <c r="Z320" s="6"/>
      <c r="AA320" s="7"/>
      <c r="AB320" s="31">
        <f t="shared" si="8"/>
        <v>0</v>
      </c>
      <c r="AC320" s="29">
        <f t="shared" si="9"/>
        <v>0</v>
      </c>
      <c r="AD320" s="6"/>
      <c r="AE320" s="7"/>
      <c r="AF320" s="6"/>
      <c r="AG320" s="26"/>
      <c r="AH320"/>
      <c r="AI320"/>
      <c r="AJ320"/>
      <c r="AK320"/>
      <c r="AL320"/>
      <c r="AM320"/>
      <c r="AN320"/>
      <c r="AO320"/>
      <c r="AP320"/>
      <c r="AQ320"/>
      <c r="AR320"/>
      <c r="AS320"/>
      <c r="AT320"/>
      <c r="AU320"/>
      <c r="AV320"/>
      <c r="AW320"/>
    </row>
    <row r="321" spans="1:49" ht="12.75">
      <c r="A321" s="4"/>
      <c r="B321" s="8"/>
      <c r="C321" s="5"/>
      <c r="D321" s="5" t="s">
        <v>431</v>
      </c>
      <c r="E321" s="5" t="s">
        <v>432</v>
      </c>
      <c r="F321" s="9">
        <v>1071250</v>
      </c>
      <c r="G321" s="10">
        <v>8</v>
      </c>
      <c r="H321" s="9"/>
      <c r="I321" s="10"/>
      <c r="J321" s="9"/>
      <c r="K321" s="10"/>
      <c r="L321" s="9"/>
      <c r="M321" s="10"/>
      <c r="N321" s="9"/>
      <c r="O321" s="10"/>
      <c r="P321" s="9"/>
      <c r="Q321" s="10"/>
      <c r="R321" s="9"/>
      <c r="S321" s="10"/>
      <c r="T321" s="9"/>
      <c r="U321" s="10"/>
      <c r="V321" s="9"/>
      <c r="W321" s="10"/>
      <c r="X321" s="9"/>
      <c r="Y321" s="10"/>
      <c r="Z321" s="9"/>
      <c r="AA321" s="10"/>
      <c r="AB321" s="32">
        <f t="shared" si="8"/>
        <v>0</v>
      </c>
      <c r="AC321" s="34">
        <f t="shared" si="9"/>
        <v>0</v>
      </c>
      <c r="AD321" s="9"/>
      <c r="AE321" s="10"/>
      <c r="AF321" s="9">
        <v>1071250</v>
      </c>
      <c r="AG321" s="11">
        <v>8</v>
      </c>
      <c r="AH321"/>
      <c r="AI321"/>
      <c r="AJ321"/>
      <c r="AK321"/>
      <c r="AL321"/>
      <c r="AM321"/>
      <c r="AN321"/>
      <c r="AO321"/>
      <c r="AP321"/>
      <c r="AQ321"/>
      <c r="AR321"/>
      <c r="AS321"/>
      <c r="AT321"/>
      <c r="AU321"/>
      <c r="AV321"/>
      <c r="AW321"/>
    </row>
    <row r="322" spans="1:49" ht="12.75">
      <c r="A322" s="4"/>
      <c r="B322" s="8"/>
      <c r="C322" s="5"/>
      <c r="D322" s="5" t="s">
        <v>433</v>
      </c>
      <c r="E322" s="5" t="s">
        <v>434</v>
      </c>
      <c r="F322" s="9">
        <v>6817677</v>
      </c>
      <c r="G322" s="10">
        <v>16</v>
      </c>
      <c r="H322" s="9"/>
      <c r="I322" s="10"/>
      <c r="J322" s="9">
        <v>12889</v>
      </c>
      <c r="K322" s="10">
        <v>0</v>
      </c>
      <c r="L322" s="9"/>
      <c r="M322" s="10"/>
      <c r="N322" s="9"/>
      <c r="O322" s="10"/>
      <c r="P322" s="9"/>
      <c r="Q322" s="10"/>
      <c r="R322" s="9"/>
      <c r="S322" s="10"/>
      <c r="T322" s="9"/>
      <c r="U322" s="10"/>
      <c r="V322" s="9"/>
      <c r="W322" s="10"/>
      <c r="X322" s="9"/>
      <c r="Y322" s="10"/>
      <c r="Z322" s="9">
        <v>-171915</v>
      </c>
      <c r="AA322" s="10">
        <v>-1</v>
      </c>
      <c r="AB322" s="32">
        <f t="shared" si="8"/>
        <v>-171915</v>
      </c>
      <c r="AC322" s="34">
        <f t="shared" si="9"/>
        <v>-1</v>
      </c>
      <c r="AD322" s="9">
        <v>-275163</v>
      </c>
      <c r="AE322" s="10">
        <v>0</v>
      </c>
      <c r="AF322" s="9">
        <v>6383488</v>
      </c>
      <c r="AG322" s="11">
        <v>15</v>
      </c>
      <c r="AH322"/>
      <c r="AI322"/>
      <c r="AJ322"/>
      <c r="AK322"/>
      <c r="AL322"/>
      <c r="AM322"/>
      <c r="AN322"/>
      <c r="AO322"/>
      <c r="AP322"/>
      <c r="AQ322"/>
      <c r="AR322"/>
      <c r="AS322"/>
      <c r="AT322"/>
      <c r="AU322"/>
      <c r="AV322"/>
      <c r="AW322"/>
    </row>
    <row r="323" spans="1:49" ht="12.75">
      <c r="A323" s="4"/>
      <c r="B323" s="8"/>
      <c r="C323" s="5"/>
      <c r="D323" s="5" t="s">
        <v>435</v>
      </c>
      <c r="E323" s="5" t="s">
        <v>436</v>
      </c>
      <c r="F323" s="9">
        <v>6258027</v>
      </c>
      <c r="G323" s="10">
        <v>53.5</v>
      </c>
      <c r="H323" s="9"/>
      <c r="I323" s="10"/>
      <c r="J323" s="9"/>
      <c r="K323" s="10"/>
      <c r="L323" s="9"/>
      <c r="M323" s="10"/>
      <c r="N323" s="9"/>
      <c r="O323" s="10"/>
      <c r="P323" s="9"/>
      <c r="Q323" s="10"/>
      <c r="R323" s="9"/>
      <c r="S323" s="10"/>
      <c r="T323" s="9"/>
      <c r="U323" s="10"/>
      <c r="V323" s="9"/>
      <c r="W323" s="10"/>
      <c r="X323" s="9"/>
      <c r="Y323" s="10"/>
      <c r="Z323" s="9"/>
      <c r="AA323" s="10"/>
      <c r="AB323" s="32">
        <f t="shared" si="8"/>
        <v>0</v>
      </c>
      <c r="AC323" s="34">
        <f t="shared" si="9"/>
        <v>0</v>
      </c>
      <c r="AD323" s="9"/>
      <c r="AE323" s="10"/>
      <c r="AF323" s="9">
        <v>6258027</v>
      </c>
      <c r="AG323" s="11">
        <v>53.5</v>
      </c>
      <c r="AH323"/>
      <c r="AI323"/>
      <c r="AJ323"/>
      <c r="AK323"/>
      <c r="AL323"/>
      <c r="AM323"/>
      <c r="AN323"/>
      <c r="AO323"/>
      <c r="AP323"/>
      <c r="AQ323"/>
      <c r="AR323"/>
      <c r="AS323"/>
      <c r="AT323"/>
      <c r="AU323"/>
      <c r="AV323"/>
      <c r="AW323"/>
    </row>
    <row r="324" spans="1:49" ht="12.75">
      <c r="A324" s="4"/>
      <c r="B324" s="8"/>
      <c r="C324" s="5"/>
      <c r="D324" s="5" t="s">
        <v>437</v>
      </c>
      <c r="E324" s="5" t="s">
        <v>438</v>
      </c>
      <c r="F324" s="9">
        <v>5102816</v>
      </c>
      <c r="G324" s="10">
        <v>39</v>
      </c>
      <c r="H324" s="9"/>
      <c r="I324" s="10"/>
      <c r="J324" s="9">
        <v>15365</v>
      </c>
      <c r="K324" s="10">
        <v>0</v>
      </c>
      <c r="L324" s="9"/>
      <c r="M324" s="10"/>
      <c r="N324" s="9"/>
      <c r="O324" s="10"/>
      <c r="P324" s="9"/>
      <c r="Q324" s="10"/>
      <c r="R324" s="9"/>
      <c r="S324" s="10"/>
      <c r="T324" s="9"/>
      <c r="U324" s="10"/>
      <c r="V324" s="9"/>
      <c r="W324" s="10"/>
      <c r="X324" s="9"/>
      <c r="Y324" s="10"/>
      <c r="Z324" s="9"/>
      <c r="AA324" s="10"/>
      <c r="AB324" s="32">
        <f t="shared" si="8"/>
        <v>0</v>
      </c>
      <c r="AC324" s="34">
        <f t="shared" si="9"/>
        <v>0</v>
      </c>
      <c r="AD324" s="9"/>
      <c r="AE324" s="10"/>
      <c r="AF324" s="9">
        <v>5118181</v>
      </c>
      <c r="AG324" s="11">
        <v>39</v>
      </c>
      <c r="AH324"/>
      <c r="AI324"/>
      <c r="AJ324"/>
      <c r="AK324"/>
      <c r="AL324"/>
      <c r="AM324"/>
      <c r="AN324"/>
      <c r="AO324"/>
      <c r="AP324"/>
      <c r="AQ324"/>
      <c r="AR324"/>
      <c r="AS324"/>
      <c r="AT324"/>
      <c r="AU324"/>
      <c r="AV324"/>
      <c r="AW324"/>
    </row>
    <row r="325" spans="1:49" ht="12.75">
      <c r="A325" s="4"/>
      <c r="B325" s="8"/>
      <c r="C325" s="3" t="s">
        <v>439</v>
      </c>
      <c r="D325" s="3"/>
      <c r="E325" s="3"/>
      <c r="F325" s="6">
        <v>19249770</v>
      </c>
      <c r="G325" s="7">
        <v>116.5</v>
      </c>
      <c r="H325" s="6"/>
      <c r="I325" s="7"/>
      <c r="J325" s="6">
        <v>28254</v>
      </c>
      <c r="K325" s="7">
        <v>0</v>
      </c>
      <c r="L325" s="6"/>
      <c r="M325" s="7"/>
      <c r="N325" s="6"/>
      <c r="O325" s="7"/>
      <c r="P325" s="6"/>
      <c r="Q325" s="7"/>
      <c r="R325" s="6"/>
      <c r="S325" s="7"/>
      <c r="T325" s="6"/>
      <c r="U325" s="7"/>
      <c r="V325" s="6"/>
      <c r="W325" s="7"/>
      <c r="X325" s="6"/>
      <c r="Y325" s="7"/>
      <c r="Z325" s="6">
        <v>-171915</v>
      </c>
      <c r="AA325" s="7">
        <v>-1</v>
      </c>
      <c r="AB325" s="31">
        <f t="shared" si="8"/>
        <v>-171915</v>
      </c>
      <c r="AC325" s="29">
        <f t="shared" si="9"/>
        <v>-1</v>
      </c>
      <c r="AD325" s="6">
        <v>-275163</v>
      </c>
      <c r="AE325" s="7">
        <v>0</v>
      </c>
      <c r="AF325" s="6">
        <v>18830946</v>
      </c>
      <c r="AG325" s="26">
        <v>115.5</v>
      </c>
      <c r="AH325"/>
      <c r="AI325"/>
      <c r="AJ325"/>
      <c r="AK325"/>
      <c r="AL325"/>
      <c r="AM325"/>
      <c r="AN325"/>
      <c r="AO325"/>
      <c r="AP325"/>
      <c r="AQ325"/>
      <c r="AR325"/>
      <c r="AS325"/>
      <c r="AT325"/>
      <c r="AU325"/>
      <c r="AV325"/>
      <c r="AW325"/>
    </row>
    <row r="326" spans="1:49" ht="12.75">
      <c r="A326" s="4"/>
      <c r="B326" s="8">
        <v>83</v>
      </c>
      <c r="C326" s="3" t="s">
        <v>440</v>
      </c>
      <c r="D326" s="3"/>
      <c r="E326" s="3"/>
      <c r="F326" s="6"/>
      <c r="G326" s="7"/>
      <c r="H326" s="6"/>
      <c r="I326" s="7"/>
      <c r="J326" s="6"/>
      <c r="K326" s="7"/>
      <c r="L326" s="6"/>
      <c r="M326" s="7"/>
      <c r="N326" s="6"/>
      <c r="O326" s="7"/>
      <c r="P326" s="6"/>
      <c r="Q326" s="7"/>
      <c r="R326" s="6"/>
      <c r="S326" s="7"/>
      <c r="T326" s="6"/>
      <c r="U326" s="7"/>
      <c r="V326" s="6"/>
      <c r="W326" s="7"/>
      <c r="X326" s="6"/>
      <c r="Y326" s="7"/>
      <c r="Z326" s="6"/>
      <c r="AA326" s="7"/>
      <c r="AB326" s="31">
        <f aca="true" t="shared" si="10" ref="AB326:AB389">Z326+X326+V326+T326+R326+P326+N326+L326+H326+H326</f>
        <v>0</v>
      </c>
      <c r="AC326" s="29">
        <f aca="true" t="shared" si="11" ref="AC326:AC389">AA326+Y326+W326+U326+S326+Q326+O326+M326+I326+I326</f>
        <v>0</v>
      </c>
      <c r="AD326" s="6"/>
      <c r="AE326" s="7"/>
      <c r="AF326" s="6"/>
      <c r="AG326" s="26"/>
      <c r="AH326"/>
      <c r="AI326"/>
      <c r="AJ326"/>
      <c r="AK326"/>
      <c r="AL326"/>
      <c r="AM326"/>
      <c r="AN326"/>
      <c r="AO326"/>
      <c r="AP326"/>
      <c r="AQ326"/>
      <c r="AR326"/>
      <c r="AS326"/>
      <c r="AT326"/>
      <c r="AU326"/>
      <c r="AV326"/>
      <c r="AW326"/>
    </row>
    <row r="327" spans="1:49" ht="12.75">
      <c r="A327" s="4"/>
      <c r="B327" s="8"/>
      <c r="C327" s="5"/>
      <c r="D327" s="5" t="s">
        <v>441</v>
      </c>
      <c r="E327" s="5" t="s">
        <v>440</v>
      </c>
      <c r="F327" s="9">
        <v>50000</v>
      </c>
      <c r="G327" s="10"/>
      <c r="H327" s="9"/>
      <c r="I327" s="10"/>
      <c r="J327" s="9"/>
      <c r="K327" s="10"/>
      <c r="L327" s="9"/>
      <c r="M327" s="10"/>
      <c r="N327" s="9"/>
      <c r="O327" s="10"/>
      <c r="P327" s="9"/>
      <c r="Q327" s="10"/>
      <c r="R327" s="9"/>
      <c r="S327" s="10"/>
      <c r="T327" s="9"/>
      <c r="U327" s="10"/>
      <c r="V327" s="9"/>
      <c r="W327" s="10"/>
      <c r="X327" s="9"/>
      <c r="Y327" s="10"/>
      <c r="Z327" s="9"/>
      <c r="AA327" s="10"/>
      <c r="AB327" s="32">
        <f t="shared" si="10"/>
        <v>0</v>
      </c>
      <c r="AC327" s="34">
        <f t="shared" si="11"/>
        <v>0</v>
      </c>
      <c r="AD327" s="9"/>
      <c r="AE327" s="10"/>
      <c r="AF327" s="9">
        <v>50000</v>
      </c>
      <c r="AG327" s="11"/>
      <c r="AH327"/>
      <c r="AI327"/>
      <c r="AJ327"/>
      <c r="AK327"/>
      <c r="AL327"/>
      <c r="AM327"/>
      <c r="AN327"/>
      <c r="AO327"/>
      <c r="AP327"/>
      <c r="AQ327"/>
      <c r="AR327"/>
      <c r="AS327"/>
      <c r="AT327"/>
      <c r="AU327"/>
      <c r="AV327"/>
      <c r="AW327"/>
    </row>
    <row r="328" spans="1:49" ht="12.75">
      <c r="A328" s="4"/>
      <c r="B328" s="8"/>
      <c r="C328" s="3" t="s">
        <v>442</v>
      </c>
      <c r="D328" s="3"/>
      <c r="E328" s="3"/>
      <c r="F328" s="6">
        <v>50000</v>
      </c>
      <c r="G328" s="7"/>
      <c r="H328" s="6"/>
      <c r="I328" s="7"/>
      <c r="J328" s="6"/>
      <c r="K328" s="7"/>
      <c r="L328" s="6"/>
      <c r="M328" s="7"/>
      <c r="N328" s="6"/>
      <c r="O328" s="7"/>
      <c r="P328" s="6"/>
      <c r="Q328" s="7"/>
      <c r="R328" s="6"/>
      <c r="S328" s="7"/>
      <c r="T328" s="6"/>
      <c r="U328" s="7"/>
      <c r="V328" s="6"/>
      <c r="W328" s="7"/>
      <c r="X328" s="6"/>
      <c r="Y328" s="7"/>
      <c r="Z328" s="6"/>
      <c r="AA328" s="7"/>
      <c r="AB328" s="31">
        <f t="shared" si="10"/>
        <v>0</v>
      </c>
      <c r="AC328" s="29">
        <f t="shared" si="11"/>
        <v>0</v>
      </c>
      <c r="AD328" s="6"/>
      <c r="AE328" s="7"/>
      <c r="AF328" s="6">
        <v>50000</v>
      </c>
      <c r="AG328" s="26"/>
      <c r="AH328"/>
      <c r="AI328"/>
      <c r="AJ328"/>
      <c r="AK328"/>
      <c r="AL328"/>
      <c r="AM328"/>
      <c r="AN328"/>
      <c r="AO328"/>
      <c r="AP328"/>
      <c r="AQ328"/>
      <c r="AR328"/>
      <c r="AS328"/>
      <c r="AT328"/>
      <c r="AU328"/>
      <c r="AV328"/>
      <c r="AW328"/>
    </row>
    <row r="329" spans="1:49" ht="12.75">
      <c r="A329" s="4"/>
      <c r="B329" s="8">
        <v>84</v>
      </c>
      <c r="C329" s="3" t="s">
        <v>443</v>
      </c>
      <c r="D329" s="3"/>
      <c r="E329" s="3"/>
      <c r="F329" s="6"/>
      <c r="G329" s="7"/>
      <c r="H329" s="6"/>
      <c r="I329" s="7"/>
      <c r="J329" s="6"/>
      <c r="K329" s="7"/>
      <c r="L329" s="6"/>
      <c r="M329" s="7"/>
      <c r="N329" s="6"/>
      <c r="O329" s="7"/>
      <c r="P329" s="6"/>
      <c r="Q329" s="7"/>
      <c r="R329" s="6"/>
      <c r="S329" s="7"/>
      <c r="T329" s="6"/>
      <c r="U329" s="7"/>
      <c r="V329" s="6"/>
      <c r="W329" s="7"/>
      <c r="X329" s="6"/>
      <c r="Y329" s="7"/>
      <c r="Z329" s="6"/>
      <c r="AA329" s="7"/>
      <c r="AB329" s="31">
        <f t="shared" si="10"/>
        <v>0</v>
      </c>
      <c r="AC329" s="29">
        <f t="shared" si="11"/>
        <v>0</v>
      </c>
      <c r="AD329" s="6"/>
      <c r="AE329" s="7"/>
      <c r="AF329" s="6"/>
      <c r="AG329" s="26"/>
      <c r="AH329"/>
      <c r="AI329"/>
      <c r="AJ329"/>
      <c r="AK329"/>
      <c r="AL329"/>
      <c r="AM329"/>
      <c r="AN329"/>
      <c r="AO329"/>
      <c r="AP329"/>
      <c r="AQ329"/>
      <c r="AR329"/>
      <c r="AS329"/>
      <c r="AT329"/>
      <c r="AU329"/>
      <c r="AV329"/>
      <c r="AW329"/>
    </row>
    <row r="330" spans="1:49" ht="12.75">
      <c r="A330" s="4"/>
      <c r="B330" s="8"/>
      <c r="C330" s="5"/>
      <c r="D330" s="5" t="s">
        <v>444</v>
      </c>
      <c r="E330" s="5" t="s">
        <v>443</v>
      </c>
      <c r="F330" s="9">
        <v>50000</v>
      </c>
      <c r="G330" s="10"/>
      <c r="H330" s="9"/>
      <c r="I330" s="10"/>
      <c r="J330" s="9"/>
      <c r="K330" s="10"/>
      <c r="L330" s="9"/>
      <c r="M330" s="10"/>
      <c r="N330" s="9"/>
      <c r="O330" s="10"/>
      <c r="P330" s="9"/>
      <c r="Q330" s="10"/>
      <c r="R330" s="9"/>
      <c r="S330" s="10"/>
      <c r="T330" s="9"/>
      <c r="U330" s="10"/>
      <c r="V330" s="9"/>
      <c r="W330" s="10"/>
      <c r="X330" s="9"/>
      <c r="Y330" s="10"/>
      <c r="Z330" s="9"/>
      <c r="AA330" s="10"/>
      <c r="AB330" s="32">
        <f t="shared" si="10"/>
        <v>0</v>
      </c>
      <c r="AC330" s="34">
        <f t="shared" si="11"/>
        <v>0</v>
      </c>
      <c r="AD330" s="9"/>
      <c r="AE330" s="10"/>
      <c r="AF330" s="9">
        <v>50000</v>
      </c>
      <c r="AG330" s="11"/>
      <c r="AH330"/>
      <c r="AI330"/>
      <c r="AJ330"/>
      <c r="AK330"/>
      <c r="AL330"/>
      <c r="AM330"/>
      <c r="AN330"/>
      <c r="AO330"/>
      <c r="AP330"/>
      <c r="AQ330"/>
      <c r="AR330"/>
      <c r="AS330"/>
      <c r="AT330"/>
      <c r="AU330"/>
      <c r="AV330"/>
      <c r="AW330"/>
    </row>
    <row r="331" spans="1:49" ht="12.75">
      <c r="A331" s="4"/>
      <c r="B331" s="8"/>
      <c r="C331" s="3" t="s">
        <v>445</v>
      </c>
      <c r="D331" s="3"/>
      <c r="E331" s="3"/>
      <c r="F331" s="6">
        <v>50000</v>
      </c>
      <c r="G331" s="7"/>
      <c r="H331" s="6"/>
      <c r="I331" s="7"/>
      <c r="J331" s="6"/>
      <c r="K331" s="7"/>
      <c r="L331" s="6"/>
      <c r="M331" s="7"/>
      <c r="N331" s="6"/>
      <c r="O331" s="7"/>
      <c r="P331" s="6"/>
      <c r="Q331" s="7"/>
      <c r="R331" s="6"/>
      <c r="S331" s="7"/>
      <c r="T331" s="6"/>
      <c r="U331" s="7"/>
      <c r="V331" s="6"/>
      <c r="W331" s="7"/>
      <c r="X331" s="6"/>
      <c r="Y331" s="7"/>
      <c r="Z331" s="6"/>
      <c r="AA331" s="7"/>
      <c r="AB331" s="31">
        <f t="shared" si="10"/>
        <v>0</v>
      </c>
      <c r="AC331" s="29">
        <f t="shared" si="11"/>
        <v>0</v>
      </c>
      <c r="AD331" s="6"/>
      <c r="AE331" s="7"/>
      <c r="AF331" s="6">
        <v>50000</v>
      </c>
      <c r="AG331" s="26"/>
      <c r="AH331"/>
      <c r="AI331"/>
      <c r="AJ331"/>
      <c r="AK331"/>
      <c r="AL331"/>
      <c r="AM331"/>
      <c r="AN331"/>
      <c r="AO331"/>
      <c r="AP331"/>
      <c r="AQ331"/>
      <c r="AR331"/>
      <c r="AS331"/>
      <c r="AT331"/>
      <c r="AU331"/>
      <c r="AV331"/>
      <c r="AW331"/>
    </row>
    <row r="332" spans="1:49" ht="12.75">
      <c r="A332" s="4"/>
      <c r="B332" s="8">
        <v>85</v>
      </c>
      <c r="C332" s="3" t="s">
        <v>446</v>
      </c>
      <c r="D332" s="3"/>
      <c r="E332" s="3"/>
      <c r="F332" s="6"/>
      <c r="G332" s="7"/>
      <c r="H332" s="6"/>
      <c r="I332" s="7"/>
      <c r="J332" s="6"/>
      <c r="K332" s="7"/>
      <c r="L332" s="6"/>
      <c r="M332" s="7"/>
      <c r="N332" s="6"/>
      <c r="O332" s="7"/>
      <c r="P332" s="6"/>
      <c r="Q332" s="7"/>
      <c r="R332" s="6"/>
      <c r="S332" s="7"/>
      <c r="T332" s="6"/>
      <c r="U332" s="7"/>
      <c r="V332" s="6"/>
      <c r="W332" s="7"/>
      <c r="X332" s="6"/>
      <c r="Y332" s="7"/>
      <c r="Z332" s="6"/>
      <c r="AA332" s="7"/>
      <c r="AB332" s="31">
        <f t="shared" si="10"/>
        <v>0</v>
      </c>
      <c r="AC332" s="29">
        <f t="shared" si="11"/>
        <v>0</v>
      </c>
      <c r="AD332" s="6"/>
      <c r="AE332" s="7"/>
      <c r="AF332" s="6"/>
      <c r="AG332" s="26"/>
      <c r="AH332"/>
      <c r="AI332"/>
      <c r="AJ332"/>
      <c r="AK332"/>
      <c r="AL332"/>
      <c r="AM332"/>
      <c r="AN332"/>
      <c r="AO332"/>
      <c r="AP332"/>
      <c r="AQ332"/>
      <c r="AR332"/>
      <c r="AS332"/>
      <c r="AT332"/>
      <c r="AU332"/>
      <c r="AV332"/>
      <c r="AW332"/>
    </row>
    <row r="333" spans="1:49" ht="12.75">
      <c r="A333" s="4"/>
      <c r="B333" s="8"/>
      <c r="C333" s="5"/>
      <c r="D333" s="5" t="s">
        <v>447</v>
      </c>
      <c r="E333" s="5" t="s">
        <v>446</v>
      </c>
      <c r="F333" s="9">
        <v>1442873</v>
      </c>
      <c r="G333" s="10"/>
      <c r="H333" s="9"/>
      <c r="I333" s="10"/>
      <c r="J333" s="9">
        <v>-16802</v>
      </c>
      <c r="K333" s="10">
        <v>0</v>
      </c>
      <c r="L333" s="9"/>
      <c r="M333" s="10"/>
      <c r="N333" s="9"/>
      <c r="O333" s="10"/>
      <c r="P333" s="9"/>
      <c r="Q333" s="10"/>
      <c r="R333" s="9"/>
      <c r="S333" s="10"/>
      <c r="T333" s="9"/>
      <c r="U333" s="10"/>
      <c r="V333" s="9"/>
      <c r="W333" s="10"/>
      <c r="X333" s="9"/>
      <c r="Y333" s="10"/>
      <c r="Z333" s="9">
        <v>66700</v>
      </c>
      <c r="AA333" s="10"/>
      <c r="AB333" s="32">
        <f t="shared" si="10"/>
        <v>66700</v>
      </c>
      <c r="AC333" s="34">
        <f t="shared" si="11"/>
        <v>0</v>
      </c>
      <c r="AD333" s="9"/>
      <c r="AE333" s="10"/>
      <c r="AF333" s="9">
        <v>1492771</v>
      </c>
      <c r="AG333" s="11">
        <v>0</v>
      </c>
      <c r="AH333"/>
      <c r="AI333"/>
      <c r="AJ333"/>
      <c r="AK333"/>
      <c r="AL333"/>
      <c r="AM333"/>
      <c r="AN333"/>
      <c r="AO333"/>
      <c r="AP333"/>
      <c r="AQ333"/>
      <c r="AR333"/>
      <c r="AS333"/>
      <c r="AT333"/>
      <c r="AU333"/>
      <c r="AV333"/>
      <c r="AW333"/>
    </row>
    <row r="334" spans="1:49" ht="12.75">
      <c r="A334" s="4"/>
      <c r="B334" s="8"/>
      <c r="C334" s="3" t="s">
        <v>448</v>
      </c>
      <c r="D334" s="3"/>
      <c r="E334" s="3"/>
      <c r="F334" s="6">
        <v>1442873</v>
      </c>
      <c r="G334" s="7"/>
      <c r="H334" s="6"/>
      <c r="I334" s="7"/>
      <c r="J334" s="6">
        <v>-16802</v>
      </c>
      <c r="K334" s="7">
        <v>0</v>
      </c>
      <c r="L334" s="6"/>
      <c r="M334" s="7"/>
      <c r="N334" s="6"/>
      <c r="O334" s="7"/>
      <c r="P334" s="6"/>
      <c r="Q334" s="7"/>
      <c r="R334" s="6"/>
      <c r="S334" s="7"/>
      <c r="T334" s="6"/>
      <c r="U334" s="7"/>
      <c r="V334" s="6"/>
      <c r="W334" s="7"/>
      <c r="X334" s="6"/>
      <c r="Y334" s="7"/>
      <c r="Z334" s="6">
        <v>66700</v>
      </c>
      <c r="AA334" s="7"/>
      <c r="AB334" s="31">
        <f t="shared" si="10"/>
        <v>66700</v>
      </c>
      <c r="AC334" s="29">
        <f t="shared" si="11"/>
        <v>0</v>
      </c>
      <c r="AD334" s="6"/>
      <c r="AE334" s="7"/>
      <c r="AF334" s="6">
        <v>1492771</v>
      </c>
      <c r="AG334" s="26">
        <v>0</v>
      </c>
      <c r="AH334"/>
      <c r="AI334"/>
      <c r="AJ334"/>
      <c r="AK334"/>
      <c r="AL334"/>
      <c r="AM334"/>
      <c r="AN334"/>
      <c r="AO334"/>
      <c r="AP334"/>
      <c r="AQ334"/>
      <c r="AR334"/>
      <c r="AS334"/>
      <c r="AT334"/>
      <c r="AU334"/>
      <c r="AV334"/>
      <c r="AW334"/>
    </row>
    <row r="335" spans="1:49" ht="12.75">
      <c r="A335" s="4"/>
      <c r="B335" s="8">
        <v>86</v>
      </c>
      <c r="C335" s="3" t="s">
        <v>449</v>
      </c>
      <c r="D335" s="3"/>
      <c r="E335" s="3"/>
      <c r="F335" s="6"/>
      <c r="G335" s="7"/>
      <c r="H335" s="6"/>
      <c r="I335" s="7"/>
      <c r="J335" s="6"/>
      <c r="K335" s="7"/>
      <c r="L335" s="6"/>
      <c r="M335" s="7"/>
      <c r="N335" s="6"/>
      <c r="O335" s="7"/>
      <c r="P335" s="6"/>
      <c r="Q335" s="7"/>
      <c r="R335" s="6"/>
      <c r="S335" s="7"/>
      <c r="T335" s="6"/>
      <c r="U335" s="7"/>
      <c r="V335" s="6"/>
      <c r="W335" s="7"/>
      <c r="X335" s="6"/>
      <c r="Y335" s="7"/>
      <c r="Z335" s="6"/>
      <c r="AA335" s="7"/>
      <c r="AB335" s="31">
        <f t="shared" si="10"/>
        <v>0</v>
      </c>
      <c r="AC335" s="29">
        <f t="shared" si="11"/>
        <v>0</v>
      </c>
      <c r="AD335" s="6"/>
      <c r="AE335" s="7"/>
      <c r="AF335" s="6"/>
      <c r="AG335" s="26"/>
      <c r="AH335"/>
      <c r="AI335"/>
      <c r="AJ335"/>
      <c r="AK335"/>
      <c r="AL335"/>
      <c r="AM335"/>
      <c r="AN335"/>
      <c r="AO335"/>
      <c r="AP335"/>
      <c r="AQ335"/>
      <c r="AR335"/>
      <c r="AS335"/>
      <c r="AT335"/>
      <c r="AU335"/>
      <c r="AV335"/>
      <c r="AW335"/>
    </row>
    <row r="336" spans="1:49" ht="12.75">
      <c r="A336" s="4"/>
      <c r="B336" s="8"/>
      <c r="C336" s="5"/>
      <c r="D336" s="5" t="s">
        <v>450</v>
      </c>
      <c r="E336" s="5" t="s">
        <v>451</v>
      </c>
      <c r="F336" s="9">
        <v>1778929</v>
      </c>
      <c r="G336" s="10">
        <v>10.5</v>
      </c>
      <c r="H336" s="9"/>
      <c r="I336" s="10"/>
      <c r="J336" s="9"/>
      <c r="K336" s="10"/>
      <c r="L336" s="9"/>
      <c r="M336" s="10"/>
      <c r="N336" s="9"/>
      <c r="O336" s="10"/>
      <c r="P336" s="9"/>
      <c r="Q336" s="10"/>
      <c r="R336" s="9">
        <v>15000</v>
      </c>
      <c r="S336" s="10"/>
      <c r="T336" s="9">
        <v>165508</v>
      </c>
      <c r="U336" s="10"/>
      <c r="V336" s="9"/>
      <c r="W336" s="10"/>
      <c r="X336" s="9"/>
      <c r="Y336" s="10"/>
      <c r="Z336" s="9"/>
      <c r="AA336" s="10"/>
      <c r="AB336" s="32">
        <f t="shared" si="10"/>
        <v>180508</v>
      </c>
      <c r="AC336" s="34">
        <f t="shared" si="11"/>
        <v>0</v>
      </c>
      <c r="AD336" s="9">
        <v>-37414</v>
      </c>
      <c r="AE336" s="10">
        <v>0</v>
      </c>
      <c r="AF336" s="9">
        <v>1922023</v>
      </c>
      <c r="AG336" s="11">
        <v>10.5</v>
      </c>
      <c r="AH336"/>
      <c r="AI336"/>
      <c r="AJ336"/>
      <c r="AK336"/>
      <c r="AL336"/>
      <c r="AM336"/>
      <c r="AN336"/>
      <c r="AO336"/>
      <c r="AP336"/>
      <c r="AQ336"/>
      <c r="AR336"/>
      <c r="AS336"/>
      <c r="AT336"/>
      <c r="AU336"/>
      <c r="AV336"/>
      <c r="AW336"/>
    </row>
    <row r="337" spans="1:49" ht="12.75">
      <c r="A337" s="4"/>
      <c r="B337" s="8"/>
      <c r="C337" s="5"/>
      <c r="D337" s="5" t="s">
        <v>452</v>
      </c>
      <c r="E337" s="5" t="s">
        <v>453</v>
      </c>
      <c r="F337" s="9">
        <v>3634327</v>
      </c>
      <c r="G337" s="10">
        <v>5</v>
      </c>
      <c r="H337" s="9"/>
      <c r="I337" s="10"/>
      <c r="J337" s="9"/>
      <c r="K337" s="10"/>
      <c r="L337" s="9"/>
      <c r="M337" s="10"/>
      <c r="N337" s="9"/>
      <c r="O337" s="10"/>
      <c r="P337" s="9"/>
      <c r="Q337" s="10"/>
      <c r="R337" s="9"/>
      <c r="S337" s="10"/>
      <c r="T337" s="9"/>
      <c r="U337" s="10"/>
      <c r="V337" s="9"/>
      <c r="W337" s="10"/>
      <c r="X337" s="9"/>
      <c r="Y337" s="10"/>
      <c r="Z337" s="9"/>
      <c r="AA337" s="10"/>
      <c r="AB337" s="32">
        <f t="shared" si="10"/>
        <v>0</v>
      </c>
      <c r="AC337" s="34">
        <f t="shared" si="11"/>
        <v>0</v>
      </c>
      <c r="AD337" s="9">
        <f>70932+124000</f>
        <v>194932</v>
      </c>
      <c r="AE337" s="10">
        <v>0</v>
      </c>
      <c r="AF337" s="9">
        <f>3705259+124000</f>
        <v>3829259</v>
      </c>
      <c r="AG337" s="11">
        <v>5</v>
      </c>
      <c r="AH337"/>
      <c r="AI337"/>
      <c r="AJ337"/>
      <c r="AK337"/>
      <c r="AL337"/>
      <c r="AM337"/>
      <c r="AN337"/>
      <c r="AO337"/>
      <c r="AP337"/>
      <c r="AQ337"/>
      <c r="AR337"/>
      <c r="AS337"/>
      <c r="AT337"/>
      <c r="AU337"/>
      <c r="AV337"/>
      <c r="AW337"/>
    </row>
    <row r="338" spans="1:49" ht="12.75">
      <c r="A338" s="4"/>
      <c r="B338" s="8"/>
      <c r="C338" s="3" t="s">
        <v>454</v>
      </c>
      <c r="D338" s="3"/>
      <c r="E338" s="3"/>
      <c r="F338" s="6">
        <v>5413256</v>
      </c>
      <c r="G338" s="7">
        <v>15.5</v>
      </c>
      <c r="H338" s="6"/>
      <c r="I338" s="7"/>
      <c r="J338" s="6"/>
      <c r="K338" s="7"/>
      <c r="L338" s="6"/>
      <c r="M338" s="7"/>
      <c r="N338" s="6"/>
      <c r="O338" s="7"/>
      <c r="P338" s="6"/>
      <c r="Q338" s="7"/>
      <c r="R338" s="6">
        <v>15000</v>
      </c>
      <c r="S338" s="7"/>
      <c r="T338" s="6">
        <v>165508</v>
      </c>
      <c r="U338" s="7"/>
      <c r="V338" s="6"/>
      <c r="W338" s="7"/>
      <c r="X338" s="6"/>
      <c r="Y338" s="7"/>
      <c r="Z338" s="6"/>
      <c r="AA338" s="7"/>
      <c r="AB338" s="31">
        <f t="shared" si="10"/>
        <v>180508</v>
      </c>
      <c r="AC338" s="29">
        <f t="shared" si="11"/>
        <v>0</v>
      </c>
      <c r="AD338" s="6">
        <f>33518+124000</f>
        <v>157518</v>
      </c>
      <c r="AE338" s="7">
        <v>0</v>
      </c>
      <c r="AF338" s="6">
        <f>5627282+124000</f>
        <v>5751282</v>
      </c>
      <c r="AG338" s="26">
        <v>15.5</v>
      </c>
      <c r="AH338"/>
      <c r="AI338"/>
      <c r="AJ338"/>
      <c r="AK338"/>
      <c r="AL338"/>
      <c r="AM338"/>
      <c r="AN338"/>
      <c r="AO338"/>
      <c r="AP338"/>
      <c r="AQ338"/>
      <c r="AR338"/>
      <c r="AS338"/>
      <c r="AT338"/>
      <c r="AU338"/>
      <c r="AV338"/>
      <c r="AW338"/>
    </row>
    <row r="339" spans="1:49" ht="12.75">
      <c r="A339" s="4"/>
      <c r="B339" s="8">
        <v>87</v>
      </c>
      <c r="C339" s="3" t="s">
        <v>455</v>
      </c>
      <c r="D339" s="3"/>
      <c r="E339" s="3"/>
      <c r="F339" s="6"/>
      <c r="G339" s="7"/>
      <c r="H339" s="6"/>
      <c r="I339" s="7"/>
      <c r="J339" s="6"/>
      <c r="K339" s="7"/>
      <c r="L339" s="6"/>
      <c r="M339" s="7"/>
      <c r="N339" s="6"/>
      <c r="O339" s="7"/>
      <c r="P339" s="6"/>
      <c r="Q339" s="7"/>
      <c r="R339" s="6"/>
      <c r="S339" s="7"/>
      <c r="T339" s="6"/>
      <c r="U339" s="7"/>
      <c r="V339" s="6"/>
      <c r="W339" s="7"/>
      <c r="X339" s="6"/>
      <c r="Y339" s="7"/>
      <c r="Z339" s="6"/>
      <c r="AA339" s="7"/>
      <c r="AB339" s="31">
        <f t="shared" si="10"/>
        <v>0</v>
      </c>
      <c r="AC339" s="29">
        <f t="shared" si="11"/>
        <v>0</v>
      </c>
      <c r="AD339" s="6"/>
      <c r="AE339" s="7"/>
      <c r="AF339" s="6"/>
      <c r="AG339" s="26"/>
      <c r="AH339"/>
      <c r="AI339"/>
      <c r="AJ339"/>
      <c r="AK339"/>
      <c r="AL339"/>
      <c r="AM339"/>
      <c r="AN339"/>
      <c r="AO339"/>
      <c r="AP339"/>
      <c r="AQ339"/>
      <c r="AR339"/>
      <c r="AS339"/>
      <c r="AT339"/>
      <c r="AU339"/>
      <c r="AV339"/>
      <c r="AW339"/>
    </row>
    <row r="340" spans="1:49" ht="12.75">
      <c r="A340" s="4"/>
      <c r="B340" s="8"/>
      <c r="C340" s="5"/>
      <c r="D340" s="5" t="s">
        <v>456</v>
      </c>
      <c r="E340" s="5" t="s">
        <v>457</v>
      </c>
      <c r="F340" s="9">
        <v>6983091</v>
      </c>
      <c r="G340" s="10">
        <v>44.5</v>
      </c>
      <c r="H340" s="9"/>
      <c r="I340" s="10"/>
      <c r="J340" s="9">
        <v>45099</v>
      </c>
      <c r="K340" s="10">
        <v>0</v>
      </c>
      <c r="L340" s="9"/>
      <c r="M340" s="10"/>
      <c r="N340" s="9"/>
      <c r="O340" s="10"/>
      <c r="P340" s="9"/>
      <c r="Q340" s="10"/>
      <c r="R340" s="9"/>
      <c r="S340" s="10"/>
      <c r="T340" s="9"/>
      <c r="U340" s="10"/>
      <c r="V340" s="9"/>
      <c r="W340" s="10"/>
      <c r="X340" s="9"/>
      <c r="Y340" s="10"/>
      <c r="Z340" s="9"/>
      <c r="AA340" s="10"/>
      <c r="AB340" s="32">
        <f t="shared" si="10"/>
        <v>0</v>
      </c>
      <c r="AC340" s="34">
        <f t="shared" si="11"/>
        <v>0</v>
      </c>
      <c r="AD340" s="9">
        <v>-27334</v>
      </c>
      <c r="AE340" s="10">
        <v>0</v>
      </c>
      <c r="AF340" s="9">
        <v>7000856</v>
      </c>
      <c r="AG340" s="11">
        <v>44.5</v>
      </c>
      <c r="AH340"/>
      <c r="AI340"/>
      <c r="AJ340"/>
      <c r="AK340"/>
      <c r="AL340"/>
      <c r="AM340"/>
      <c r="AN340"/>
      <c r="AO340"/>
      <c r="AP340"/>
      <c r="AQ340"/>
      <c r="AR340"/>
      <c r="AS340"/>
      <c r="AT340"/>
      <c r="AU340"/>
      <c r="AV340"/>
      <c r="AW340"/>
    </row>
    <row r="341" spans="1:49" ht="12.75">
      <c r="A341" s="4"/>
      <c r="B341" s="8"/>
      <c r="C341" s="3" t="s">
        <v>458</v>
      </c>
      <c r="D341" s="3"/>
      <c r="E341" s="3"/>
      <c r="F341" s="6">
        <v>6983091</v>
      </c>
      <c r="G341" s="7">
        <v>44.5</v>
      </c>
      <c r="H341" s="6"/>
      <c r="I341" s="7"/>
      <c r="J341" s="6">
        <v>45099</v>
      </c>
      <c r="K341" s="7">
        <v>0</v>
      </c>
      <c r="L341" s="6"/>
      <c r="M341" s="7"/>
      <c r="N341" s="6"/>
      <c r="O341" s="7"/>
      <c r="P341" s="6"/>
      <c r="Q341" s="7"/>
      <c r="R341" s="6"/>
      <c r="S341" s="7"/>
      <c r="T341" s="6"/>
      <c r="U341" s="7"/>
      <c r="V341" s="6"/>
      <c r="W341" s="7"/>
      <c r="X341" s="6"/>
      <c r="Y341" s="7"/>
      <c r="Z341" s="6"/>
      <c r="AA341" s="7"/>
      <c r="AB341" s="31">
        <f t="shared" si="10"/>
        <v>0</v>
      </c>
      <c r="AC341" s="29">
        <f t="shared" si="11"/>
        <v>0</v>
      </c>
      <c r="AD341" s="6">
        <v>-27334</v>
      </c>
      <c r="AE341" s="7">
        <v>0</v>
      </c>
      <c r="AF341" s="6">
        <v>7000856</v>
      </c>
      <c r="AG341" s="26">
        <v>44.5</v>
      </c>
      <c r="AH341"/>
      <c r="AI341"/>
      <c r="AJ341"/>
      <c r="AK341"/>
      <c r="AL341"/>
      <c r="AM341"/>
      <c r="AN341"/>
      <c r="AO341"/>
      <c r="AP341"/>
      <c r="AQ341"/>
      <c r="AR341"/>
      <c r="AS341"/>
      <c r="AT341"/>
      <c r="AU341"/>
      <c r="AV341"/>
      <c r="AW341"/>
    </row>
    <row r="342" spans="1:49" ht="12.75">
      <c r="A342" s="4"/>
      <c r="B342" s="8">
        <v>88</v>
      </c>
      <c r="C342" s="3" t="s">
        <v>459</v>
      </c>
      <c r="D342" s="3"/>
      <c r="E342" s="3"/>
      <c r="F342" s="6"/>
      <c r="G342" s="7"/>
      <c r="H342" s="6"/>
      <c r="I342" s="7"/>
      <c r="J342" s="6"/>
      <c r="K342" s="7"/>
      <c r="L342" s="6"/>
      <c r="M342" s="7"/>
      <c r="N342" s="6"/>
      <c r="O342" s="7"/>
      <c r="P342" s="6"/>
      <c r="Q342" s="7"/>
      <c r="R342" s="6"/>
      <c r="S342" s="7"/>
      <c r="T342" s="6"/>
      <c r="U342" s="7"/>
      <c r="V342" s="6"/>
      <c r="W342" s="7"/>
      <c r="X342" s="6"/>
      <c r="Y342" s="7"/>
      <c r="Z342" s="6"/>
      <c r="AA342" s="7"/>
      <c r="AB342" s="31">
        <f t="shared" si="10"/>
        <v>0</v>
      </c>
      <c r="AC342" s="29">
        <f t="shared" si="11"/>
        <v>0</v>
      </c>
      <c r="AD342" s="6"/>
      <c r="AE342" s="7"/>
      <c r="AF342" s="6"/>
      <c r="AG342" s="26"/>
      <c r="AH342"/>
      <c r="AI342"/>
      <c r="AJ342"/>
      <c r="AK342"/>
      <c r="AL342"/>
      <c r="AM342"/>
      <c r="AN342"/>
      <c r="AO342"/>
      <c r="AP342"/>
      <c r="AQ342"/>
      <c r="AR342"/>
      <c r="AS342"/>
      <c r="AT342"/>
      <c r="AU342"/>
      <c r="AV342"/>
      <c r="AW342"/>
    </row>
    <row r="343" spans="1:49" ht="12.75">
      <c r="A343" s="4"/>
      <c r="B343" s="8"/>
      <c r="C343" s="5"/>
      <c r="D343" s="5" t="s">
        <v>460</v>
      </c>
      <c r="E343" s="5" t="s">
        <v>459</v>
      </c>
      <c r="F343" s="9">
        <v>200000</v>
      </c>
      <c r="G343" s="10"/>
      <c r="H343" s="9"/>
      <c r="I343" s="10"/>
      <c r="J343" s="9"/>
      <c r="K343" s="10"/>
      <c r="L343" s="9"/>
      <c r="M343" s="10"/>
      <c r="N343" s="9"/>
      <c r="O343" s="10"/>
      <c r="P343" s="9"/>
      <c r="Q343" s="10"/>
      <c r="R343" s="9"/>
      <c r="S343" s="10"/>
      <c r="T343" s="9"/>
      <c r="U343" s="10"/>
      <c r="V343" s="9"/>
      <c r="W343" s="10"/>
      <c r="X343" s="9"/>
      <c r="Y343" s="10"/>
      <c r="Z343" s="9"/>
      <c r="AA343" s="10"/>
      <c r="AB343" s="32">
        <f t="shared" si="10"/>
        <v>0</v>
      </c>
      <c r="AC343" s="34">
        <f t="shared" si="11"/>
        <v>0</v>
      </c>
      <c r="AD343" s="9"/>
      <c r="AE343" s="10"/>
      <c r="AF343" s="9">
        <v>200000</v>
      </c>
      <c r="AG343" s="11"/>
      <c r="AH343"/>
      <c r="AI343"/>
      <c r="AJ343"/>
      <c r="AK343"/>
      <c r="AL343"/>
      <c r="AM343"/>
      <c r="AN343"/>
      <c r="AO343"/>
      <c r="AP343"/>
      <c r="AQ343"/>
      <c r="AR343"/>
      <c r="AS343"/>
      <c r="AT343"/>
      <c r="AU343"/>
      <c r="AV343"/>
      <c r="AW343"/>
    </row>
    <row r="344" spans="1:49" ht="12.75">
      <c r="A344" s="4"/>
      <c r="B344" s="8"/>
      <c r="C344" s="3" t="s">
        <v>461</v>
      </c>
      <c r="D344" s="3"/>
      <c r="E344" s="3"/>
      <c r="F344" s="6">
        <v>200000</v>
      </c>
      <c r="G344" s="7"/>
      <c r="H344" s="6"/>
      <c r="I344" s="7"/>
      <c r="J344" s="6"/>
      <c r="K344" s="7"/>
      <c r="L344" s="6"/>
      <c r="M344" s="7"/>
      <c r="N344" s="6"/>
      <c r="O344" s="7"/>
      <c r="P344" s="6"/>
      <c r="Q344" s="7"/>
      <c r="R344" s="6"/>
      <c r="S344" s="7"/>
      <c r="T344" s="6"/>
      <c r="U344" s="7"/>
      <c r="V344" s="6"/>
      <c r="W344" s="7"/>
      <c r="X344" s="6"/>
      <c r="Y344" s="7"/>
      <c r="Z344" s="6"/>
      <c r="AA344" s="7"/>
      <c r="AB344" s="31">
        <f t="shared" si="10"/>
        <v>0</v>
      </c>
      <c r="AC344" s="29">
        <f t="shared" si="11"/>
        <v>0</v>
      </c>
      <c r="AD344" s="6"/>
      <c r="AE344" s="7"/>
      <c r="AF344" s="6">
        <v>200000</v>
      </c>
      <c r="AG344" s="26"/>
      <c r="AH344"/>
      <c r="AI344"/>
      <c r="AJ344"/>
      <c r="AK344"/>
      <c r="AL344"/>
      <c r="AM344"/>
      <c r="AN344"/>
      <c r="AO344"/>
      <c r="AP344"/>
      <c r="AQ344"/>
      <c r="AR344"/>
      <c r="AS344"/>
      <c r="AT344"/>
      <c r="AU344"/>
      <c r="AV344"/>
      <c r="AW344"/>
    </row>
    <row r="345" spans="1:49" ht="12.75">
      <c r="A345" s="4"/>
      <c r="B345" s="8">
        <v>89</v>
      </c>
      <c r="C345" s="3" t="s">
        <v>462</v>
      </c>
      <c r="D345" s="3"/>
      <c r="E345" s="3"/>
      <c r="F345" s="6"/>
      <c r="G345" s="7"/>
      <c r="H345" s="6"/>
      <c r="I345" s="7"/>
      <c r="J345" s="6"/>
      <c r="K345" s="7"/>
      <c r="L345" s="6"/>
      <c r="M345" s="7"/>
      <c r="N345" s="6"/>
      <c r="O345" s="7"/>
      <c r="P345" s="6"/>
      <c r="Q345" s="7"/>
      <c r="R345" s="6"/>
      <c r="S345" s="7"/>
      <c r="T345" s="6"/>
      <c r="U345" s="7"/>
      <c r="V345" s="6"/>
      <c r="W345" s="7"/>
      <c r="X345" s="6"/>
      <c r="Y345" s="7"/>
      <c r="Z345" s="6"/>
      <c r="AA345" s="7"/>
      <c r="AB345" s="31">
        <f t="shared" si="10"/>
        <v>0</v>
      </c>
      <c r="AC345" s="29">
        <f t="shared" si="11"/>
        <v>0</v>
      </c>
      <c r="AD345" s="6"/>
      <c r="AE345" s="7"/>
      <c r="AF345" s="6"/>
      <c r="AG345" s="26"/>
      <c r="AH345"/>
      <c r="AI345"/>
      <c r="AJ345"/>
      <c r="AK345"/>
      <c r="AL345"/>
      <c r="AM345"/>
      <c r="AN345"/>
      <c r="AO345"/>
      <c r="AP345"/>
      <c r="AQ345"/>
      <c r="AR345"/>
      <c r="AS345"/>
      <c r="AT345"/>
      <c r="AU345"/>
      <c r="AV345"/>
      <c r="AW345"/>
    </row>
    <row r="346" spans="1:49" ht="12.75">
      <c r="A346" s="4"/>
      <c r="B346" s="8"/>
      <c r="C346" s="5"/>
      <c r="D346" s="5" t="s">
        <v>463</v>
      </c>
      <c r="E346" s="5" t="s">
        <v>464</v>
      </c>
      <c r="F346" s="9">
        <v>12036802</v>
      </c>
      <c r="G346" s="10">
        <v>94.5</v>
      </c>
      <c r="H346" s="9"/>
      <c r="I346" s="10"/>
      <c r="J346" s="9"/>
      <c r="K346" s="10"/>
      <c r="L346" s="9"/>
      <c r="M346" s="10"/>
      <c r="N346" s="9"/>
      <c r="O346" s="10"/>
      <c r="P346" s="9"/>
      <c r="Q346" s="10"/>
      <c r="R346" s="9"/>
      <c r="S346" s="10"/>
      <c r="T346" s="9"/>
      <c r="U346" s="10"/>
      <c r="V346" s="9"/>
      <c r="W346" s="10"/>
      <c r="X346" s="9"/>
      <c r="Y346" s="10"/>
      <c r="Z346" s="9"/>
      <c r="AA346" s="10"/>
      <c r="AB346" s="32">
        <f t="shared" si="10"/>
        <v>0</v>
      </c>
      <c r="AC346" s="34">
        <f t="shared" si="11"/>
        <v>0</v>
      </c>
      <c r="AD346" s="9"/>
      <c r="AE346" s="10"/>
      <c r="AF346" s="9">
        <v>12036802</v>
      </c>
      <c r="AG346" s="11">
        <v>94.5</v>
      </c>
      <c r="AH346"/>
      <c r="AI346"/>
      <c r="AJ346"/>
      <c r="AK346"/>
      <c r="AL346"/>
      <c r="AM346"/>
      <c r="AN346"/>
      <c r="AO346"/>
      <c r="AP346"/>
      <c r="AQ346"/>
      <c r="AR346"/>
      <c r="AS346"/>
      <c r="AT346"/>
      <c r="AU346"/>
      <c r="AV346"/>
      <c r="AW346"/>
    </row>
    <row r="347" spans="1:49" ht="12.75">
      <c r="A347" s="4"/>
      <c r="B347" s="8"/>
      <c r="C347" s="5"/>
      <c r="D347" s="5" t="s">
        <v>465</v>
      </c>
      <c r="E347" s="5" t="s">
        <v>466</v>
      </c>
      <c r="F347" s="9">
        <v>9731337</v>
      </c>
      <c r="G347" s="10">
        <v>31.5</v>
      </c>
      <c r="H347" s="9"/>
      <c r="I347" s="10"/>
      <c r="J347" s="9">
        <v>26121</v>
      </c>
      <c r="K347" s="10">
        <v>1.5</v>
      </c>
      <c r="L347" s="9"/>
      <c r="M347" s="10"/>
      <c r="N347" s="9"/>
      <c r="O347" s="10"/>
      <c r="P347" s="9"/>
      <c r="Q347" s="10"/>
      <c r="R347" s="9"/>
      <c r="S347" s="10"/>
      <c r="T347" s="9"/>
      <c r="U347" s="10"/>
      <c r="V347" s="9"/>
      <c r="W347" s="10"/>
      <c r="X347" s="9"/>
      <c r="Y347" s="10"/>
      <c r="Z347" s="9"/>
      <c r="AA347" s="10"/>
      <c r="AB347" s="32">
        <f t="shared" si="10"/>
        <v>0</v>
      </c>
      <c r="AC347" s="34">
        <f t="shared" si="11"/>
        <v>0</v>
      </c>
      <c r="AD347" s="9">
        <v>-414046</v>
      </c>
      <c r="AE347" s="10">
        <v>0</v>
      </c>
      <c r="AF347" s="9">
        <v>9343412</v>
      </c>
      <c r="AG347" s="11">
        <v>33</v>
      </c>
      <c r="AH347"/>
      <c r="AI347"/>
      <c r="AJ347"/>
      <c r="AK347"/>
      <c r="AL347"/>
      <c r="AM347"/>
      <c r="AN347"/>
      <c r="AO347"/>
      <c r="AP347"/>
      <c r="AQ347"/>
      <c r="AR347"/>
      <c r="AS347"/>
      <c r="AT347"/>
      <c r="AU347"/>
      <c r="AV347"/>
      <c r="AW347"/>
    </row>
    <row r="348" spans="1:49" ht="12.75">
      <c r="A348" s="4"/>
      <c r="B348" s="8"/>
      <c r="C348" s="5"/>
      <c r="D348" s="5" t="s">
        <v>467</v>
      </c>
      <c r="E348" s="5" t="s">
        <v>468</v>
      </c>
      <c r="F348" s="9">
        <v>7416800</v>
      </c>
      <c r="G348" s="10">
        <v>47.38</v>
      </c>
      <c r="H348" s="9"/>
      <c r="I348" s="10"/>
      <c r="J348" s="9"/>
      <c r="K348" s="10"/>
      <c r="L348" s="9"/>
      <c r="M348" s="10"/>
      <c r="N348" s="9"/>
      <c r="O348" s="10"/>
      <c r="P348" s="9"/>
      <c r="Q348" s="10"/>
      <c r="R348" s="9"/>
      <c r="S348" s="10"/>
      <c r="T348" s="9"/>
      <c r="U348" s="10"/>
      <c r="V348" s="9"/>
      <c r="W348" s="10"/>
      <c r="X348" s="9"/>
      <c r="Y348" s="10"/>
      <c r="Z348" s="9"/>
      <c r="AA348" s="10"/>
      <c r="AB348" s="32">
        <f t="shared" si="10"/>
        <v>0</v>
      </c>
      <c r="AC348" s="34">
        <f t="shared" si="11"/>
        <v>0</v>
      </c>
      <c r="AD348" s="9"/>
      <c r="AE348" s="10"/>
      <c r="AF348" s="9">
        <v>7416800</v>
      </c>
      <c r="AG348" s="11">
        <v>47.38</v>
      </c>
      <c r="AH348"/>
      <c r="AI348"/>
      <c r="AJ348"/>
      <c r="AK348"/>
      <c r="AL348"/>
      <c r="AM348"/>
      <c r="AN348"/>
      <c r="AO348"/>
      <c r="AP348"/>
      <c r="AQ348"/>
      <c r="AR348"/>
      <c r="AS348"/>
      <c r="AT348"/>
      <c r="AU348"/>
      <c r="AV348"/>
      <c r="AW348"/>
    </row>
    <row r="349" spans="1:49" ht="12.75">
      <c r="A349" s="4"/>
      <c r="B349" s="8"/>
      <c r="C349" s="3" t="s">
        <v>469</v>
      </c>
      <c r="D349" s="3"/>
      <c r="E349" s="3"/>
      <c r="F349" s="6">
        <v>29184939</v>
      </c>
      <c r="G349" s="7">
        <v>173.38</v>
      </c>
      <c r="H349" s="6"/>
      <c r="I349" s="7"/>
      <c r="J349" s="6">
        <v>26121</v>
      </c>
      <c r="K349" s="7">
        <v>1.5</v>
      </c>
      <c r="L349" s="6"/>
      <c r="M349" s="7"/>
      <c r="N349" s="6"/>
      <c r="O349" s="7"/>
      <c r="P349" s="6"/>
      <c r="Q349" s="7"/>
      <c r="R349" s="6"/>
      <c r="S349" s="7"/>
      <c r="T349" s="6"/>
      <c r="U349" s="7"/>
      <c r="V349" s="6"/>
      <c r="W349" s="7"/>
      <c r="X349" s="6"/>
      <c r="Y349" s="7"/>
      <c r="Z349" s="6"/>
      <c r="AA349" s="7"/>
      <c r="AB349" s="31">
        <f t="shared" si="10"/>
        <v>0</v>
      </c>
      <c r="AC349" s="29">
        <f t="shared" si="11"/>
        <v>0</v>
      </c>
      <c r="AD349" s="6">
        <v>-414046</v>
      </c>
      <c r="AE349" s="7">
        <v>0</v>
      </c>
      <c r="AF349" s="6">
        <v>28797014</v>
      </c>
      <c r="AG349" s="26">
        <v>174.88</v>
      </c>
      <c r="AH349"/>
      <c r="AI349"/>
      <c r="AJ349"/>
      <c r="AK349"/>
      <c r="AL349"/>
      <c r="AM349"/>
      <c r="AN349"/>
      <c r="AO349"/>
      <c r="AP349"/>
      <c r="AQ349"/>
      <c r="AR349"/>
      <c r="AS349"/>
      <c r="AT349"/>
      <c r="AU349"/>
      <c r="AV349"/>
      <c r="AW349"/>
    </row>
    <row r="350" spans="1:49" ht="12.75">
      <c r="A350" s="4"/>
      <c r="B350" s="8">
        <v>90</v>
      </c>
      <c r="C350" s="3" t="s">
        <v>470</v>
      </c>
      <c r="D350" s="3"/>
      <c r="E350" s="3"/>
      <c r="F350" s="6"/>
      <c r="G350" s="7"/>
      <c r="H350" s="6"/>
      <c r="I350" s="7"/>
      <c r="J350" s="6"/>
      <c r="K350" s="7"/>
      <c r="L350" s="6"/>
      <c r="M350" s="7"/>
      <c r="N350" s="6"/>
      <c r="O350" s="7"/>
      <c r="P350" s="6"/>
      <c r="Q350" s="7"/>
      <c r="R350" s="6"/>
      <c r="S350" s="7"/>
      <c r="T350" s="6"/>
      <c r="U350" s="7"/>
      <c r="V350" s="6"/>
      <c r="W350" s="7"/>
      <c r="X350" s="6"/>
      <c r="Y350" s="7"/>
      <c r="Z350" s="6"/>
      <c r="AA350" s="7"/>
      <c r="AB350" s="31">
        <f t="shared" si="10"/>
        <v>0</v>
      </c>
      <c r="AC350" s="29">
        <f t="shared" si="11"/>
        <v>0</v>
      </c>
      <c r="AD350" s="6"/>
      <c r="AE350" s="7"/>
      <c r="AF350" s="6"/>
      <c r="AG350" s="26"/>
      <c r="AH350"/>
      <c r="AI350"/>
      <c r="AJ350"/>
      <c r="AK350"/>
      <c r="AL350"/>
      <c r="AM350"/>
      <c r="AN350"/>
      <c r="AO350"/>
      <c r="AP350"/>
      <c r="AQ350"/>
      <c r="AR350"/>
      <c r="AS350"/>
      <c r="AT350"/>
      <c r="AU350"/>
      <c r="AV350"/>
      <c r="AW350"/>
    </row>
    <row r="351" spans="1:49" ht="12.75">
      <c r="A351" s="4"/>
      <c r="B351" s="8"/>
      <c r="C351" s="5"/>
      <c r="D351" s="5" t="s">
        <v>471</v>
      </c>
      <c r="E351" s="5" t="s">
        <v>470</v>
      </c>
      <c r="F351" s="9">
        <v>19194402</v>
      </c>
      <c r="G351" s="10"/>
      <c r="H351" s="9"/>
      <c r="I351" s="10"/>
      <c r="J351" s="9">
        <v>95662</v>
      </c>
      <c r="K351" s="10">
        <v>0</v>
      </c>
      <c r="L351" s="9"/>
      <c r="M351" s="10"/>
      <c r="N351" s="9"/>
      <c r="O351" s="10"/>
      <c r="P351" s="9"/>
      <c r="Q351" s="10"/>
      <c r="R351" s="9"/>
      <c r="S351" s="10"/>
      <c r="T351" s="9"/>
      <c r="U351" s="10"/>
      <c r="V351" s="9"/>
      <c r="W351" s="10"/>
      <c r="X351" s="9"/>
      <c r="Y351" s="10"/>
      <c r="Z351" s="9"/>
      <c r="AA351" s="10"/>
      <c r="AB351" s="32">
        <f t="shared" si="10"/>
        <v>0</v>
      </c>
      <c r="AC351" s="34">
        <f t="shared" si="11"/>
        <v>0</v>
      </c>
      <c r="AD351" s="9"/>
      <c r="AE351" s="10"/>
      <c r="AF351" s="9">
        <v>19290064</v>
      </c>
      <c r="AG351" s="11">
        <v>0</v>
      </c>
      <c r="AH351"/>
      <c r="AI351"/>
      <c r="AJ351"/>
      <c r="AK351"/>
      <c r="AL351"/>
      <c r="AM351"/>
      <c r="AN351"/>
      <c r="AO351"/>
      <c r="AP351"/>
      <c r="AQ351"/>
      <c r="AR351"/>
      <c r="AS351"/>
      <c r="AT351"/>
      <c r="AU351"/>
      <c r="AV351"/>
      <c r="AW351"/>
    </row>
    <row r="352" spans="1:49" ht="12.75">
      <c r="A352" s="4"/>
      <c r="B352" s="8"/>
      <c r="C352" s="3" t="s">
        <v>472</v>
      </c>
      <c r="D352" s="3"/>
      <c r="E352" s="3"/>
      <c r="F352" s="6">
        <v>19194402</v>
      </c>
      <c r="G352" s="7"/>
      <c r="H352" s="6"/>
      <c r="I352" s="7"/>
      <c r="J352" s="6">
        <v>95662</v>
      </c>
      <c r="K352" s="7">
        <v>0</v>
      </c>
      <c r="L352" s="6"/>
      <c r="M352" s="7"/>
      <c r="N352" s="6"/>
      <c r="O352" s="7"/>
      <c r="P352" s="6"/>
      <c r="Q352" s="7"/>
      <c r="R352" s="6"/>
      <c r="S352" s="7"/>
      <c r="T352" s="6"/>
      <c r="U352" s="7"/>
      <c r="V352" s="6"/>
      <c r="W352" s="7"/>
      <c r="X352" s="6"/>
      <c r="Y352" s="7"/>
      <c r="Z352" s="6"/>
      <c r="AA352" s="7"/>
      <c r="AB352" s="31">
        <f t="shared" si="10"/>
        <v>0</v>
      </c>
      <c r="AC352" s="29">
        <f t="shared" si="11"/>
        <v>0</v>
      </c>
      <c r="AD352" s="6"/>
      <c r="AE352" s="7"/>
      <c r="AF352" s="6">
        <v>19290064</v>
      </c>
      <c r="AG352" s="26">
        <v>0</v>
      </c>
      <c r="AH352"/>
      <c r="AI352"/>
      <c r="AJ352"/>
      <c r="AK352"/>
      <c r="AL352"/>
      <c r="AM352"/>
      <c r="AN352"/>
      <c r="AO352"/>
      <c r="AP352"/>
      <c r="AQ352"/>
      <c r="AR352"/>
      <c r="AS352"/>
      <c r="AT352"/>
      <c r="AU352"/>
      <c r="AV352"/>
      <c r="AW352"/>
    </row>
    <row r="353" spans="1:49" ht="12.75">
      <c r="A353" s="4"/>
      <c r="B353" s="8">
        <v>91</v>
      </c>
      <c r="C353" s="3" t="s">
        <v>473</v>
      </c>
      <c r="D353" s="3"/>
      <c r="E353" s="3"/>
      <c r="F353" s="6"/>
      <c r="G353" s="7"/>
      <c r="H353" s="6"/>
      <c r="I353" s="7"/>
      <c r="J353" s="6"/>
      <c r="K353" s="7"/>
      <c r="L353" s="6"/>
      <c r="M353" s="7"/>
      <c r="N353" s="6"/>
      <c r="O353" s="7"/>
      <c r="P353" s="6"/>
      <c r="Q353" s="7"/>
      <c r="R353" s="6"/>
      <c r="S353" s="7"/>
      <c r="T353" s="6"/>
      <c r="U353" s="7"/>
      <c r="V353" s="6"/>
      <c r="W353" s="7"/>
      <c r="X353" s="6"/>
      <c r="Y353" s="7"/>
      <c r="Z353" s="6"/>
      <c r="AA353" s="7"/>
      <c r="AB353" s="31">
        <f t="shared" si="10"/>
        <v>0</v>
      </c>
      <c r="AC353" s="29">
        <f t="shared" si="11"/>
        <v>0</v>
      </c>
      <c r="AD353" s="6"/>
      <c r="AE353" s="7"/>
      <c r="AF353" s="6"/>
      <c r="AG353" s="26"/>
      <c r="AH353"/>
      <c r="AI353"/>
      <c r="AJ353"/>
      <c r="AK353"/>
      <c r="AL353"/>
      <c r="AM353"/>
      <c r="AN353"/>
      <c r="AO353"/>
      <c r="AP353"/>
      <c r="AQ353"/>
      <c r="AR353"/>
      <c r="AS353"/>
      <c r="AT353"/>
      <c r="AU353"/>
      <c r="AV353"/>
      <c r="AW353"/>
    </row>
    <row r="354" spans="1:49" ht="12.75">
      <c r="A354" s="4"/>
      <c r="B354" s="8"/>
      <c r="C354" s="5"/>
      <c r="D354" s="5" t="s">
        <v>474</v>
      </c>
      <c r="E354" s="5" t="s">
        <v>473</v>
      </c>
      <c r="F354" s="9">
        <v>456339</v>
      </c>
      <c r="G354" s="10"/>
      <c r="H354" s="9"/>
      <c r="I354" s="10"/>
      <c r="J354" s="9"/>
      <c r="K354" s="10"/>
      <c r="L354" s="9"/>
      <c r="M354" s="10"/>
      <c r="N354" s="9"/>
      <c r="O354" s="10"/>
      <c r="P354" s="9"/>
      <c r="Q354" s="10"/>
      <c r="R354" s="9"/>
      <c r="S354" s="10"/>
      <c r="T354" s="9"/>
      <c r="U354" s="10"/>
      <c r="V354" s="9"/>
      <c r="W354" s="10"/>
      <c r="X354" s="9"/>
      <c r="Y354" s="10"/>
      <c r="Z354" s="9"/>
      <c r="AA354" s="10"/>
      <c r="AB354" s="32">
        <f t="shared" si="10"/>
        <v>0</v>
      </c>
      <c r="AC354" s="34">
        <f t="shared" si="11"/>
        <v>0</v>
      </c>
      <c r="AD354" s="9"/>
      <c r="AE354" s="10"/>
      <c r="AF354" s="9">
        <v>456339</v>
      </c>
      <c r="AG354" s="11"/>
      <c r="AH354"/>
      <c r="AI354"/>
      <c r="AJ354"/>
      <c r="AK354"/>
      <c r="AL354"/>
      <c r="AM354"/>
      <c r="AN354"/>
      <c r="AO354"/>
      <c r="AP354"/>
      <c r="AQ354"/>
      <c r="AR354"/>
      <c r="AS354"/>
      <c r="AT354"/>
      <c r="AU354"/>
      <c r="AV354"/>
      <c r="AW354"/>
    </row>
    <row r="355" spans="1:49" ht="12.75">
      <c r="A355" s="4"/>
      <c r="B355" s="8"/>
      <c r="C355" s="3" t="s">
        <v>475</v>
      </c>
      <c r="D355" s="3"/>
      <c r="E355" s="3"/>
      <c r="F355" s="6">
        <v>456339</v>
      </c>
      <c r="G355" s="7"/>
      <c r="H355" s="6"/>
      <c r="I355" s="7"/>
      <c r="J355" s="6"/>
      <c r="K355" s="7"/>
      <c r="L355" s="6"/>
      <c r="M355" s="7"/>
      <c r="N355" s="6"/>
      <c r="O355" s="7"/>
      <c r="P355" s="6"/>
      <c r="Q355" s="7"/>
      <c r="R355" s="6"/>
      <c r="S355" s="7"/>
      <c r="T355" s="6"/>
      <c r="U355" s="7"/>
      <c r="V355" s="6"/>
      <c r="W355" s="7"/>
      <c r="X355" s="6"/>
      <c r="Y355" s="7"/>
      <c r="Z355" s="6"/>
      <c r="AA355" s="7"/>
      <c r="AB355" s="31">
        <f t="shared" si="10"/>
        <v>0</v>
      </c>
      <c r="AC355" s="29">
        <f t="shared" si="11"/>
        <v>0</v>
      </c>
      <c r="AD355" s="6"/>
      <c r="AE355" s="7"/>
      <c r="AF355" s="6">
        <v>456339</v>
      </c>
      <c r="AG355" s="26"/>
      <c r="AH355"/>
      <c r="AI355"/>
      <c r="AJ355"/>
      <c r="AK355"/>
      <c r="AL355"/>
      <c r="AM355"/>
      <c r="AN355"/>
      <c r="AO355"/>
      <c r="AP355"/>
      <c r="AQ355"/>
      <c r="AR355"/>
      <c r="AS355"/>
      <c r="AT355"/>
      <c r="AU355"/>
      <c r="AV355"/>
      <c r="AW355"/>
    </row>
    <row r="356" spans="1:49" ht="12.75">
      <c r="A356" s="4"/>
      <c r="B356" s="8">
        <v>92</v>
      </c>
      <c r="C356" s="3" t="s">
        <v>476</v>
      </c>
      <c r="D356" s="3"/>
      <c r="E356" s="3"/>
      <c r="F356" s="6"/>
      <c r="G356" s="7"/>
      <c r="H356" s="6"/>
      <c r="I356" s="7"/>
      <c r="J356" s="6"/>
      <c r="K356" s="7"/>
      <c r="L356" s="6"/>
      <c r="M356" s="7"/>
      <c r="N356" s="6"/>
      <c r="O356" s="7"/>
      <c r="P356" s="6"/>
      <c r="Q356" s="7"/>
      <c r="R356" s="6"/>
      <c r="S356" s="7"/>
      <c r="T356" s="6"/>
      <c r="U356" s="7"/>
      <c r="V356" s="6"/>
      <c r="W356" s="7"/>
      <c r="X356" s="6"/>
      <c r="Y356" s="7"/>
      <c r="Z356" s="6"/>
      <c r="AA356" s="7"/>
      <c r="AB356" s="31">
        <f t="shared" si="10"/>
        <v>0</v>
      </c>
      <c r="AC356" s="29">
        <f t="shared" si="11"/>
        <v>0</v>
      </c>
      <c r="AD356" s="6"/>
      <c r="AE356" s="7"/>
      <c r="AF356" s="6"/>
      <c r="AG356" s="26"/>
      <c r="AH356"/>
      <c r="AI356"/>
      <c r="AJ356"/>
      <c r="AK356"/>
      <c r="AL356"/>
      <c r="AM356"/>
      <c r="AN356"/>
      <c r="AO356"/>
      <c r="AP356"/>
      <c r="AQ356"/>
      <c r="AR356"/>
      <c r="AS356"/>
      <c r="AT356"/>
      <c r="AU356"/>
      <c r="AV356"/>
      <c r="AW356"/>
    </row>
    <row r="357" spans="1:49" ht="12.75">
      <c r="A357" s="4"/>
      <c r="B357" s="8"/>
      <c r="C357" s="5"/>
      <c r="D357" s="5" t="s">
        <v>477</v>
      </c>
      <c r="E357" s="5" t="s">
        <v>476</v>
      </c>
      <c r="F357" s="9">
        <v>34602422</v>
      </c>
      <c r="G357" s="10">
        <v>34</v>
      </c>
      <c r="H357" s="9"/>
      <c r="I357" s="10"/>
      <c r="J357" s="9">
        <v>39560582</v>
      </c>
      <c r="K357" s="10">
        <v>0</v>
      </c>
      <c r="L357" s="9"/>
      <c r="M357" s="10"/>
      <c r="N357" s="9"/>
      <c r="O357" s="10"/>
      <c r="P357" s="9"/>
      <c r="Q357" s="10"/>
      <c r="R357" s="9"/>
      <c r="S357" s="10"/>
      <c r="T357" s="9"/>
      <c r="U357" s="10"/>
      <c r="V357" s="9"/>
      <c r="W357" s="10"/>
      <c r="X357" s="9"/>
      <c r="Y357" s="10"/>
      <c r="Z357" s="9"/>
      <c r="AA357" s="10"/>
      <c r="AB357" s="32">
        <f t="shared" si="10"/>
        <v>0</v>
      </c>
      <c r="AC357" s="34">
        <f t="shared" si="11"/>
        <v>0</v>
      </c>
      <c r="AD357" s="9">
        <v>-83601</v>
      </c>
      <c r="AE357" s="10">
        <v>0</v>
      </c>
      <c r="AF357" s="9">
        <v>74079403</v>
      </c>
      <c r="AG357" s="11">
        <v>34</v>
      </c>
      <c r="AH357"/>
      <c r="AI357"/>
      <c r="AJ357"/>
      <c r="AK357"/>
      <c r="AL357"/>
      <c r="AM357"/>
      <c r="AN357"/>
      <c r="AO357"/>
      <c r="AP357"/>
      <c r="AQ357"/>
      <c r="AR357"/>
      <c r="AS357"/>
      <c r="AT357"/>
      <c r="AU357"/>
      <c r="AV357"/>
      <c r="AW357"/>
    </row>
    <row r="358" spans="1:49" ht="12.75">
      <c r="A358" s="4"/>
      <c r="B358" s="8"/>
      <c r="C358" s="3" t="s">
        <v>478</v>
      </c>
      <c r="D358" s="3"/>
      <c r="E358" s="3"/>
      <c r="F358" s="6">
        <v>34602422</v>
      </c>
      <c r="G358" s="7">
        <v>34</v>
      </c>
      <c r="H358" s="6"/>
      <c r="I358" s="7"/>
      <c r="J358" s="6">
        <v>39560582</v>
      </c>
      <c r="K358" s="7">
        <v>0</v>
      </c>
      <c r="L358" s="6"/>
      <c r="M358" s="7"/>
      <c r="N358" s="6"/>
      <c r="O358" s="7"/>
      <c r="P358" s="6"/>
      <c r="Q358" s="7"/>
      <c r="R358" s="6"/>
      <c r="S358" s="7"/>
      <c r="T358" s="6"/>
      <c r="U358" s="7"/>
      <c r="V358" s="6"/>
      <c r="W358" s="7"/>
      <c r="X358" s="6"/>
      <c r="Y358" s="7"/>
      <c r="Z358" s="6"/>
      <c r="AA358" s="7"/>
      <c r="AB358" s="31">
        <f t="shared" si="10"/>
        <v>0</v>
      </c>
      <c r="AC358" s="29">
        <f t="shared" si="11"/>
        <v>0</v>
      </c>
      <c r="AD358" s="6">
        <v>-83601</v>
      </c>
      <c r="AE358" s="7">
        <v>0</v>
      </c>
      <c r="AF358" s="6">
        <v>74079403</v>
      </c>
      <c r="AG358" s="26">
        <v>34</v>
      </c>
      <c r="AH358"/>
      <c r="AI358"/>
      <c r="AJ358"/>
      <c r="AK358"/>
      <c r="AL358"/>
      <c r="AM358"/>
      <c r="AN358"/>
      <c r="AO358"/>
      <c r="AP358"/>
      <c r="AQ358"/>
      <c r="AR358"/>
      <c r="AS358"/>
      <c r="AT358"/>
      <c r="AU358"/>
      <c r="AV358"/>
      <c r="AW358"/>
    </row>
    <row r="359" spans="1:49" ht="12.75">
      <c r="A359" s="4"/>
      <c r="B359" s="8">
        <v>93</v>
      </c>
      <c r="C359" s="3" t="s">
        <v>479</v>
      </c>
      <c r="D359" s="3"/>
      <c r="E359" s="3"/>
      <c r="F359" s="6"/>
      <c r="G359" s="7"/>
      <c r="H359" s="6"/>
      <c r="I359" s="7"/>
      <c r="J359" s="6"/>
      <c r="K359" s="7"/>
      <c r="L359" s="6"/>
      <c r="M359" s="7"/>
      <c r="N359" s="6"/>
      <c r="O359" s="7"/>
      <c r="P359" s="6"/>
      <c r="Q359" s="7"/>
      <c r="R359" s="6"/>
      <c r="S359" s="7"/>
      <c r="T359" s="6"/>
      <c r="U359" s="7"/>
      <c r="V359" s="6"/>
      <c r="W359" s="7"/>
      <c r="X359" s="6"/>
      <c r="Y359" s="7"/>
      <c r="Z359" s="6"/>
      <c r="AA359" s="7"/>
      <c r="AB359" s="31">
        <f t="shared" si="10"/>
        <v>0</v>
      </c>
      <c r="AC359" s="29">
        <f t="shared" si="11"/>
        <v>0</v>
      </c>
      <c r="AD359" s="6"/>
      <c r="AE359" s="7"/>
      <c r="AF359" s="6"/>
      <c r="AG359" s="26"/>
      <c r="AH359"/>
      <c r="AI359"/>
      <c r="AJ359"/>
      <c r="AK359"/>
      <c r="AL359"/>
      <c r="AM359"/>
      <c r="AN359"/>
      <c r="AO359"/>
      <c r="AP359"/>
      <c r="AQ359"/>
      <c r="AR359"/>
      <c r="AS359"/>
      <c r="AT359"/>
      <c r="AU359"/>
      <c r="AV359"/>
      <c r="AW359"/>
    </row>
    <row r="360" spans="1:49" ht="12.75">
      <c r="A360" s="4"/>
      <c r="B360" s="8"/>
      <c r="C360" s="5"/>
      <c r="D360" s="5" t="s">
        <v>480</v>
      </c>
      <c r="E360" s="5" t="s">
        <v>481</v>
      </c>
      <c r="F360" s="9">
        <v>1201</v>
      </c>
      <c r="G360" s="10">
        <v>130.66</v>
      </c>
      <c r="H360" s="9"/>
      <c r="I360" s="10"/>
      <c r="J360" s="9">
        <v>-130994</v>
      </c>
      <c r="K360" s="10">
        <v>0</v>
      </c>
      <c r="L360" s="9"/>
      <c r="M360" s="10"/>
      <c r="N360" s="9"/>
      <c r="O360" s="10"/>
      <c r="P360" s="9"/>
      <c r="Q360" s="10"/>
      <c r="R360" s="9"/>
      <c r="S360" s="10"/>
      <c r="T360" s="9"/>
      <c r="U360" s="10"/>
      <c r="V360" s="9"/>
      <c r="W360" s="10"/>
      <c r="X360" s="9"/>
      <c r="Y360" s="10"/>
      <c r="Z360" s="9"/>
      <c r="AA360" s="10"/>
      <c r="AB360" s="32">
        <f t="shared" si="10"/>
        <v>0</v>
      </c>
      <c r="AC360" s="34">
        <f t="shared" si="11"/>
        <v>0</v>
      </c>
      <c r="AD360" s="9"/>
      <c r="AE360" s="10"/>
      <c r="AF360" s="9">
        <v>-129793</v>
      </c>
      <c r="AG360" s="11">
        <v>130.66</v>
      </c>
      <c r="AH360"/>
      <c r="AI360"/>
      <c r="AJ360"/>
      <c r="AK360"/>
      <c r="AL360"/>
      <c r="AM360"/>
      <c r="AN360"/>
      <c r="AO360"/>
      <c r="AP360"/>
      <c r="AQ360"/>
      <c r="AR360"/>
      <c r="AS360"/>
      <c r="AT360"/>
      <c r="AU360"/>
      <c r="AV360"/>
      <c r="AW360"/>
    </row>
    <row r="361" spans="1:49" ht="12.75">
      <c r="A361" s="4"/>
      <c r="B361" s="8"/>
      <c r="C361" s="5"/>
      <c r="D361" s="5" t="s">
        <v>482</v>
      </c>
      <c r="E361" s="5" t="s">
        <v>483</v>
      </c>
      <c r="F361" s="9">
        <v>4479776</v>
      </c>
      <c r="G361" s="10">
        <v>17.96</v>
      </c>
      <c r="H361" s="9"/>
      <c r="I361" s="10"/>
      <c r="J361" s="9"/>
      <c r="K361" s="10"/>
      <c r="L361" s="9"/>
      <c r="M361" s="10"/>
      <c r="N361" s="9"/>
      <c r="O361" s="10"/>
      <c r="P361" s="9"/>
      <c r="Q361" s="10"/>
      <c r="R361" s="9"/>
      <c r="S361" s="10"/>
      <c r="T361" s="9"/>
      <c r="U361" s="10"/>
      <c r="V361" s="9"/>
      <c r="W361" s="10"/>
      <c r="X361" s="9"/>
      <c r="Y361" s="10"/>
      <c r="Z361" s="9"/>
      <c r="AA361" s="10"/>
      <c r="AB361" s="32">
        <f t="shared" si="10"/>
        <v>0</v>
      </c>
      <c r="AC361" s="34">
        <f t="shared" si="11"/>
        <v>0</v>
      </c>
      <c r="AD361" s="9"/>
      <c r="AE361" s="10"/>
      <c r="AF361" s="9">
        <v>4479776</v>
      </c>
      <c r="AG361" s="11">
        <v>17.96</v>
      </c>
      <c r="AH361"/>
      <c r="AI361"/>
      <c r="AJ361"/>
      <c r="AK361"/>
      <c r="AL361"/>
      <c r="AM361"/>
      <c r="AN361"/>
      <c r="AO361"/>
      <c r="AP361"/>
      <c r="AQ361"/>
      <c r="AR361"/>
      <c r="AS361"/>
      <c r="AT361"/>
      <c r="AU361"/>
      <c r="AV361"/>
      <c r="AW361"/>
    </row>
    <row r="362" spans="1:49" ht="12.75">
      <c r="A362" s="4"/>
      <c r="B362" s="8"/>
      <c r="C362" s="5"/>
      <c r="D362" s="5" t="s">
        <v>484</v>
      </c>
      <c r="E362" s="5" t="s">
        <v>485</v>
      </c>
      <c r="F362" s="9">
        <v>1566862</v>
      </c>
      <c r="G362" s="10">
        <v>7</v>
      </c>
      <c r="H362" s="9"/>
      <c r="I362" s="10"/>
      <c r="J362" s="9"/>
      <c r="K362" s="10"/>
      <c r="L362" s="9"/>
      <c r="M362" s="10"/>
      <c r="N362" s="9"/>
      <c r="O362" s="10"/>
      <c r="P362" s="9"/>
      <c r="Q362" s="10"/>
      <c r="R362" s="9"/>
      <c r="S362" s="10"/>
      <c r="T362" s="9"/>
      <c r="U362" s="10"/>
      <c r="V362" s="9"/>
      <c r="W362" s="10"/>
      <c r="X362" s="9"/>
      <c r="Y362" s="10"/>
      <c r="Z362" s="9"/>
      <c r="AA362" s="10"/>
      <c r="AB362" s="32">
        <f t="shared" si="10"/>
        <v>0</v>
      </c>
      <c r="AC362" s="34">
        <f t="shared" si="11"/>
        <v>0</v>
      </c>
      <c r="AD362" s="9"/>
      <c r="AE362" s="10"/>
      <c r="AF362" s="9">
        <v>1566862</v>
      </c>
      <c r="AG362" s="11">
        <v>7</v>
      </c>
      <c r="AH362"/>
      <c r="AI362"/>
      <c r="AJ362"/>
      <c r="AK362"/>
      <c r="AL362"/>
      <c r="AM362"/>
      <c r="AN362"/>
      <c r="AO362"/>
      <c r="AP362"/>
      <c r="AQ362"/>
      <c r="AR362"/>
      <c r="AS362"/>
      <c r="AT362"/>
      <c r="AU362"/>
      <c r="AV362"/>
      <c r="AW362"/>
    </row>
    <row r="363" spans="1:49" ht="12.75">
      <c r="A363" s="4"/>
      <c r="B363" s="8"/>
      <c r="C363" s="5"/>
      <c r="D363" s="5" t="s">
        <v>486</v>
      </c>
      <c r="E363" s="5" t="s">
        <v>487</v>
      </c>
      <c r="F363" s="9">
        <v>20161193</v>
      </c>
      <c r="G363" s="10">
        <v>44.31</v>
      </c>
      <c r="H363" s="9"/>
      <c r="I363" s="10"/>
      <c r="J363" s="9"/>
      <c r="K363" s="10"/>
      <c r="L363" s="9"/>
      <c r="M363" s="10"/>
      <c r="N363" s="9"/>
      <c r="O363" s="10"/>
      <c r="P363" s="9"/>
      <c r="Q363" s="10"/>
      <c r="R363" s="9"/>
      <c r="S363" s="10"/>
      <c r="T363" s="9"/>
      <c r="U363" s="10"/>
      <c r="V363" s="9"/>
      <c r="W363" s="10"/>
      <c r="X363" s="9"/>
      <c r="Y363" s="10"/>
      <c r="Z363" s="9"/>
      <c r="AA363" s="10"/>
      <c r="AB363" s="32">
        <f t="shared" si="10"/>
        <v>0</v>
      </c>
      <c r="AC363" s="34">
        <f t="shared" si="11"/>
        <v>0</v>
      </c>
      <c r="AD363" s="9"/>
      <c r="AE363" s="10"/>
      <c r="AF363" s="9">
        <v>20161193</v>
      </c>
      <c r="AG363" s="11">
        <v>44.31</v>
      </c>
      <c r="AH363"/>
      <c r="AI363"/>
      <c r="AJ363"/>
      <c r="AK363"/>
      <c r="AL363"/>
      <c r="AM363"/>
      <c r="AN363"/>
      <c r="AO363"/>
      <c r="AP363"/>
      <c r="AQ363"/>
      <c r="AR363"/>
      <c r="AS363"/>
      <c r="AT363"/>
      <c r="AU363"/>
      <c r="AV363"/>
      <c r="AW363"/>
    </row>
    <row r="364" spans="1:49" ht="12.75">
      <c r="A364" s="4"/>
      <c r="B364" s="8"/>
      <c r="C364" s="5"/>
      <c r="D364" s="5" t="s">
        <v>488</v>
      </c>
      <c r="E364" s="5" t="s">
        <v>489</v>
      </c>
      <c r="F364" s="9">
        <v>30769235</v>
      </c>
      <c r="G364" s="10">
        <v>117.34</v>
      </c>
      <c r="H364" s="9"/>
      <c r="I364" s="10"/>
      <c r="J364" s="9"/>
      <c r="K364" s="10"/>
      <c r="L364" s="9"/>
      <c r="M364" s="10"/>
      <c r="N364" s="9"/>
      <c r="O364" s="10"/>
      <c r="P364" s="9"/>
      <c r="Q364" s="10"/>
      <c r="R364" s="9"/>
      <c r="S364" s="10"/>
      <c r="T364" s="9"/>
      <c r="U364" s="10"/>
      <c r="V364" s="9"/>
      <c r="W364" s="10"/>
      <c r="X364" s="9"/>
      <c r="Y364" s="10"/>
      <c r="Z364" s="9"/>
      <c r="AA364" s="10"/>
      <c r="AB364" s="32">
        <f t="shared" si="10"/>
        <v>0</v>
      </c>
      <c r="AC364" s="34">
        <f t="shared" si="11"/>
        <v>0</v>
      </c>
      <c r="AD364" s="9"/>
      <c r="AE364" s="10"/>
      <c r="AF364" s="9">
        <v>30769235</v>
      </c>
      <c r="AG364" s="11">
        <v>117.34</v>
      </c>
      <c r="AH364"/>
      <c r="AI364"/>
      <c r="AJ364"/>
      <c r="AK364"/>
      <c r="AL364"/>
      <c r="AM364"/>
      <c r="AN364"/>
      <c r="AO364"/>
      <c r="AP364"/>
      <c r="AQ364"/>
      <c r="AR364"/>
      <c r="AS364"/>
      <c r="AT364"/>
      <c r="AU364"/>
      <c r="AV364"/>
      <c r="AW364"/>
    </row>
    <row r="365" spans="1:49" ht="12.75">
      <c r="A365" s="4"/>
      <c r="B365" s="8"/>
      <c r="C365" s="5"/>
      <c r="D365" s="5" t="s">
        <v>490</v>
      </c>
      <c r="E365" s="5" t="s">
        <v>491</v>
      </c>
      <c r="F365" s="9">
        <v>34751165</v>
      </c>
      <c r="G365" s="10">
        <v>65.15</v>
      </c>
      <c r="H365" s="9"/>
      <c r="I365" s="10"/>
      <c r="J365" s="9"/>
      <c r="K365" s="10"/>
      <c r="L365" s="9"/>
      <c r="M365" s="10"/>
      <c r="N365" s="9"/>
      <c r="O365" s="10"/>
      <c r="P365" s="9"/>
      <c r="Q365" s="10"/>
      <c r="R365" s="9"/>
      <c r="S365" s="10"/>
      <c r="T365" s="9"/>
      <c r="U365" s="10"/>
      <c r="V365" s="9"/>
      <c r="W365" s="10"/>
      <c r="X365" s="9"/>
      <c r="Y365" s="10"/>
      <c r="Z365" s="9"/>
      <c r="AA365" s="10"/>
      <c r="AB365" s="32">
        <f t="shared" si="10"/>
        <v>0</v>
      </c>
      <c r="AC365" s="34">
        <f t="shared" si="11"/>
        <v>0</v>
      </c>
      <c r="AD365" s="9"/>
      <c r="AE365" s="10"/>
      <c r="AF365" s="9">
        <v>34751165</v>
      </c>
      <c r="AG365" s="11">
        <v>65.15</v>
      </c>
      <c r="AH365"/>
      <c r="AI365"/>
      <c r="AJ365"/>
      <c r="AK365"/>
      <c r="AL365"/>
      <c r="AM365"/>
      <c r="AN365"/>
      <c r="AO365"/>
      <c r="AP365"/>
      <c r="AQ365"/>
      <c r="AR365"/>
      <c r="AS365"/>
      <c r="AT365"/>
      <c r="AU365"/>
      <c r="AV365"/>
      <c r="AW365"/>
    </row>
    <row r="366" spans="1:49" ht="12.75">
      <c r="A366" s="4"/>
      <c r="B366" s="8"/>
      <c r="C366" s="5"/>
      <c r="D366" s="5" t="s">
        <v>492</v>
      </c>
      <c r="E366" s="5" t="s">
        <v>493</v>
      </c>
      <c r="F366" s="9">
        <v>18030174</v>
      </c>
      <c r="G366" s="10">
        <v>71.08</v>
      </c>
      <c r="H366" s="9"/>
      <c r="I366" s="10"/>
      <c r="J366" s="9"/>
      <c r="K366" s="10"/>
      <c r="L366" s="9"/>
      <c r="M366" s="10"/>
      <c r="N366" s="9"/>
      <c r="O366" s="10"/>
      <c r="P366" s="9"/>
      <c r="Q366" s="10"/>
      <c r="R366" s="9"/>
      <c r="S366" s="10"/>
      <c r="T366" s="9"/>
      <c r="U366" s="10"/>
      <c r="V366" s="9"/>
      <c r="W366" s="10"/>
      <c r="X366" s="9"/>
      <c r="Y366" s="10"/>
      <c r="Z366" s="9"/>
      <c r="AA366" s="10"/>
      <c r="AB366" s="32">
        <f t="shared" si="10"/>
        <v>0</v>
      </c>
      <c r="AC366" s="34">
        <f t="shared" si="11"/>
        <v>0</v>
      </c>
      <c r="AD366" s="9">
        <v>-223906</v>
      </c>
      <c r="AE366" s="10">
        <v>0</v>
      </c>
      <c r="AF366" s="9">
        <v>17806268</v>
      </c>
      <c r="AG366" s="11">
        <v>71.08</v>
      </c>
      <c r="AH366"/>
      <c r="AI366"/>
      <c r="AJ366"/>
      <c r="AK366"/>
      <c r="AL366"/>
      <c r="AM366"/>
      <c r="AN366"/>
      <c r="AO366"/>
      <c r="AP366"/>
      <c r="AQ366"/>
      <c r="AR366"/>
      <c r="AS366"/>
      <c r="AT366"/>
      <c r="AU366"/>
      <c r="AV366"/>
      <c r="AW366"/>
    </row>
    <row r="367" spans="1:49" ht="12.75">
      <c r="A367" s="4"/>
      <c r="B367" s="8"/>
      <c r="C367" s="5"/>
      <c r="D367" s="5" t="s">
        <v>494</v>
      </c>
      <c r="E367" s="5" t="s">
        <v>495</v>
      </c>
      <c r="F367" s="9">
        <v>19749980</v>
      </c>
      <c r="G367" s="10">
        <v>124.75</v>
      </c>
      <c r="H367" s="9"/>
      <c r="I367" s="10"/>
      <c r="J367" s="9"/>
      <c r="K367" s="10"/>
      <c r="L367" s="9"/>
      <c r="M367" s="10"/>
      <c r="N367" s="9"/>
      <c r="O367" s="10"/>
      <c r="P367" s="9"/>
      <c r="Q367" s="10"/>
      <c r="R367" s="9"/>
      <c r="S367" s="10"/>
      <c r="T367" s="9"/>
      <c r="U367" s="10"/>
      <c r="V367" s="9"/>
      <c r="W367" s="10"/>
      <c r="X367" s="9"/>
      <c r="Y367" s="10"/>
      <c r="Z367" s="9"/>
      <c r="AA367" s="10"/>
      <c r="AB367" s="32">
        <f t="shared" si="10"/>
        <v>0</v>
      </c>
      <c r="AC367" s="34">
        <f t="shared" si="11"/>
        <v>0</v>
      </c>
      <c r="AD367" s="9"/>
      <c r="AE367" s="10"/>
      <c r="AF367" s="9">
        <v>19749980</v>
      </c>
      <c r="AG367" s="11">
        <v>124.75</v>
      </c>
      <c r="AH367"/>
      <c r="AI367"/>
      <c r="AJ367"/>
      <c r="AK367"/>
      <c r="AL367"/>
      <c r="AM367"/>
      <c r="AN367"/>
      <c r="AO367"/>
      <c r="AP367"/>
      <c r="AQ367"/>
      <c r="AR367"/>
      <c r="AS367"/>
      <c r="AT367"/>
      <c r="AU367"/>
      <c r="AV367"/>
      <c r="AW367"/>
    </row>
    <row r="368" spans="1:49" ht="12.75">
      <c r="A368" s="4"/>
      <c r="B368" s="8"/>
      <c r="C368" s="5"/>
      <c r="D368" s="5" t="s">
        <v>496</v>
      </c>
      <c r="E368" s="5" t="s">
        <v>497</v>
      </c>
      <c r="F368" s="9">
        <v>77552205</v>
      </c>
      <c r="G368" s="10">
        <v>601.21</v>
      </c>
      <c r="H368" s="9"/>
      <c r="I368" s="10"/>
      <c r="J368" s="9"/>
      <c r="K368" s="10"/>
      <c r="L368" s="9"/>
      <c r="M368" s="10"/>
      <c r="N368" s="9"/>
      <c r="O368" s="10"/>
      <c r="P368" s="9"/>
      <c r="Q368" s="10"/>
      <c r="R368" s="9"/>
      <c r="S368" s="10"/>
      <c r="T368" s="9"/>
      <c r="U368" s="10"/>
      <c r="V368" s="9"/>
      <c r="W368" s="10"/>
      <c r="X368" s="9"/>
      <c r="Y368" s="10"/>
      <c r="Z368" s="9"/>
      <c r="AA368" s="10"/>
      <c r="AB368" s="32">
        <f t="shared" si="10"/>
        <v>0</v>
      </c>
      <c r="AC368" s="34">
        <f t="shared" si="11"/>
        <v>0</v>
      </c>
      <c r="AD368" s="9"/>
      <c r="AE368" s="10"/>
      <c r="AF368" s="9">
        <v>77552205</v>
      </c>
      <c r="AG368" s="11">
        <v>601.21</v>
      </c>
      <c r="AH368"/>
      <c r="AI368"/>
      <c r="AJ368"/>
      <c r="AK368"/>
      <c r="AL368"/>
      <c r="AM368"/>
      <c r="AN368"/>
      <c r="AO368"/>
      <c r="AP368"/>
      <c r="AQ368"/>
      <c r="AR368"/>
      <c r="AS368"/>
      <c r="AT368"/>
      <c r="AU368"/>
      <c r="AV368"/>
      <c r="AW368"/>
    </row>
    <row r="369" spans="1:49" ht="12.75">
      <c r="A369" s="4"/>
      <c r="B369" s="8"/>
      <c r="C369" s="5"/>
      <c r="D369" s="5" t="s">
        <v>498</v>
      </c>
      <c r="E369" s="5" t="s">
        <v>499</v>
      </c>
      <c r="F369" s="9">
        <v>404154</v>
      </c>
      <c r="G369" s="10">
        <v>2</v>
      </c>
      <c r="H369" s="9"/>
      <c r="I369" s="10"/>
      <c r="J369" s="9"/>
      <c r="K369" s="10"/>
      <c r="L369" s="9"/>
      <c r="M369" s="10"/>
      <c r="N369" s="9"/>
      <c r="O369" s="10"/>
      <c r="P369" s="9"/>
      <c r="Q369" s="10"/>
      <c r="R369" s="9"/>
      <c r="S369" s="10"/>
      <c r="T369" s="9"/>
      <c r="U369" s="10"/>
      <c r="V369" s="9"/>
      <c r="W369" s="10"/>
      <c r="X369" s="9"/>
      <c r="Y369" s="10"/>
      <c r="Z369" s="9"/>
      <c r="AA369" s="10"/>
      <c r="AB369" s="32">
        <f t="shared" si="10"/>
        <v>0</v>
      </c>
      <c r="AC369" s="34">
        <f t="shared" si="11"/>
        <v>0</v>
      </c>
      <c r="AD369" s="9"/>
      <c r="AE369" s="10"/>
      <c r="AF369" s="9">
        <v>404154</v>
      </c>
      <c r="AG369" s="11">
        <v>2</v>
      </c>
      <c r="AH369"/>
      <c r="AI369"/>
      <c r="AJ369"/>
      <c r="AK369"/>
      <c r="AL369"/>
      <c r="AM369"/>
      <c r="AN369"/>
      <c r="AO369"/>
      <c r="AP369"/>
      <c r="AQ369"/>
      <c r="AR369"/>
      <c r="AS369"/>
      <c r="AT369"/>
      <c r="AU369"/>
      <c r="AV369"/>
      <c r="AW369"/>
    </row>
    <row r="370" spans="1:49" ht="12.75">
      <c r="A370" s="4"/>
      <c r="B370" s="8"/>
      <c r="C370" s="5"/>
      <c r="D370" s="5" t="s">
        <v>500</v>
      </c>
      <c r="E370" s="5" t="s">
        <v>501</v>
      </c>
      <c r="F370" s="9">
        <v>1078757</v>
      </c>
      <c r="G370" s="10">
        <v>6</v>
      </c>
      <c r="H370" s="9"/>
      <c r="I370" s="10"/>
      <c r="J370" s="9"/>
      <c r="K370" s="10"/>
      <c r="L370" s="9"/>
      <c r="M370" s="10"/>
      <c r="N370" s="9"/>
      <c r="O370" s="10"/>
      <c r="P370" s="9"/>
      <c r="Q370" s="10"/>
      <c r="R370" s="9"/>
      <c r="S370" s="10"/>
      <c r="T370" s="9"/>
      <c r="U370" s="10"/>
      <c r="V370" s="9"/>
      <c r="W370" s="10"/>
      <c r="X370" s="9"/>
      <c r="Y370" s="10"/>
      <c r="Z370" s="9">
        <v>109000</v>
      </c>
      <c r="AA370" s="10">
        <v>2</v>
      </c>
      <c r="AB370" s="32">
        <f t="shared" si="10"/>
        <v>109000</v>
      </c>
      <c r="AC370" s="34">
        <f t="shared" si="11"/>
        <v>2</v>
      </c>
      <c r="AD370" s="9"/>
      <c r="AE370" s="10"/>
      <c r="AF370" s="9">
        <v>1187757</v>
      </c>
      <c r="AG370" s="11">
        <v>8</v>
      </c>
      <c r="AH370"/>
      <c r="AI370"/>
      <c r="AJ370"/>
      <c r="AK370"/>
      <c r="AL370"/>
      <c r="AM370"/>
      <c r="AN370"/>
      <c r="AO370"/>
      <c r="AP370"/>
      <c r="AQ370"/>
      <c r="AR370"/>
      <c r="AS370"/>
      <c r="AT370"/>
      <c r="AU370"/>
      <c r="AV370"/>
      <c r="AW370"/>
    </row>
    <row r="371" spans="1:49" ht="12.75">
      <c r="A371" s="4"/>
      <c r="B371" s="8"/>
      <c r="C371" s="3" t="s">
        <v>502</v>
      </c>
      <c r="D371" s="3"/>
      <c r="E371" s="3"/>
      <c r="F371" s="6">
        <v>208544702</v>
      </c>
      <c r="G371" s="7">
        <v>1187.46</v>
      </c>
      <c r="H371" s="6"/>
      <c r="I371" s="7"/>
      <c r="J371" s="6">
        <v>-130994</v>
      </c>
      <c r="K371" s="7">
        <v>0</v>
      </c>
      <c r="L371" s="6"/>
      <c r="M371" s="7"/>
      <c r="N371" s="6"/>
      <c r="O371" s="7"/>
      <c r="P371" s="6"/>
      <c r="Q371" s="7"/>
      <c r="R371" s="6"/>
      <c r="S371" s="7"/>
      <c r="T371" s="6"/>
      <c r="U371" s="7"/>
      <c r="V371" s="6"/>
      <c r="W371" s="7"/>
      <c r="X371" s="6"/>
      <c r="Y371" s="7"/>
      <c r="Z371" s="6">
        <v>109000</v>
      </c>
      <c r="AA371" s="7">
        <v>2</v>
      </c>
      <c r="AB371" s="31">
        <f t="shared" si="10"/>
        <v>109000</v>
      </c>
      <c r="AC371" s="29">
        <f t="shared" si="11"/>
        <v>2</v>
      </c>
      <c r="AD371" s="6">
        <v>-223906</v>
      </c>
      <c r="AE371" s="7">
        <v>0</v>
      </c>
      <c r="AF371" s="6">
        <v>208298802</v>
      </c>
      <c r="AG371" s="26">
        <v>1189.46</v>
      </c>
      <c r="AH371"/>
      <c r="AI371"/>
      <c r="AJ371"/>
      <c r="AK371"/>
      <c r="AL371"/>
      <c r="AM371"/>
      <c r="AN371"/>
      <c r="AO371"/>
      <c r="AP371"/>
      <c r="AQ371"/>
      <c r="AR371"/>
      <c r="AS371"/>
      <c r="AT371"/>
      <c r="AU371"/>
      <c r="AV371"/>
      <c r="AW371"/>
    </row>
    <row r="372" spans="1:49" ht="12.75">
      <c r="A372" s="4"/>
      <c r="B372" s="8">
        <v>94</v>
      </c>
      <c r="C372" s="3" t="s">
        <v>503</v>
      </c>
      <c r="D372" s="3"/>
      <c r="E372" s="3"/>
      <c r="F372" s="6"/>
      <c r="G372" s="7"/>
      <c r="H372" s="6"/>
      <c r="I372" s="7"/>
      <c r="J372" s="6"/>
      <c r="K372" s="7"/>
      <c r="L372" s="6"/>
      <c r="M372" s="7"/>
      <c r="N372" s="6"/>
      <c r="O372" s="7"/>
      <c r="P372" s="6"/>
      <c r="Q372" s="7"/>
      <c r="R372" s="6"/>
      <c r="S372" s="7"/>
      <c r="T372" s="6"/>
      <c r="U372" s="7"/>
      <c r="V372" s="6"/>
      <c r="W372" s="7"/>
      <c r="X372" s="6"/>
      <c r="Y372" s="7"/>
      <c r="Z372" s="6"/>
      <c r="AA372" s="7"/>
      <c r="AB372" s="31">
        <f t="shared" si="10"/>
        <v>0</v>
      </c>
      <c r="AC372" s="29">
        <f t="shared" si="11"/>
        <v>0</v>
      </c>
      <c r="AD372" s="6"/>
      <c r="AE372" s="7"/>
      <c r="AF372" s="6"/>
      <c r="AG372" s="26"/>
      <c r="AH372"/>
      <c r="AI372"/>
      <c r="AJ372"/>
      <c r="AK372"/>
      <c r="AL372"/>
      <c r="AM372"/>
      <c r="AN372"/>
      <c r="AO372"/>
      <c r="AP372"/>
      <c r="AQ372"/>
      <c r="AR372"/>
      <c r="AS372"/>
      <c r="AT372"/>
      <c r="AU372"/>
      <c r="AV372"/>
      <c r="AW372"/>
    </row>
    <row r="373" spans="1:49" ht="12.75">
      <c r="A373" s="4"/>
      <c r="B373" s="8"/>
      <c r="C373" s="5"/>
      <c r="D373" s="5" t="s">
        <v>504</v>
      </c>
      <c r="E373" s="5" t="s">
        <v>503</v>
      </c>
      <c r="F373" s="9">
        <v>4692125</v>
      </c>
      <c r="G373" s="10">
        <v>25.46</v>
      </c>
      <c r="H373" s="9"/>
      <c r="I373" s="10"/>
      <c r="J373" s="9"/>
      <c r="K373" s="10"/>
      <c r="L373" s="9"/>
      <c r="M373" s="10"/>
      <c r="N373" s="9"/>
      <c r="O373" s="10"/>
      <c r="P373" s="9"/>
      <c r="Q373" s="10"/>
      <c r="R373" s="9"/>
      <c r="S373" s="10"/>
      <c r="T373" s="9"/>
      <c r="U373" s="10"/>
      <c r="V373" s="9"/>
      <c r="W373" s="10"/>
      <c r="X373" s="9"/>
      <c r="Y373" s="10"/>
      <c r="Z373" s="9"/>
      <c r="AA373" s="10"/>
      <c r="AB373" s="32">
        <f t="shared" si="10"/>
        <v>0</v>
      </c>
      <c r="AC373" s="34">
        <f t="shared" si="11"/>
        <v>0</v>
      </c>
      <c r="AD373" s="9">
        <v>-89031</v>
      </c>
      <c r="AE373" s="10">
        <v>0</v>
      </c>
      <c r="AF373" s="9">
        <v>4603094</v>
      </c>
      <c r="AG373" s="11">
        <v>25.46</v>
      </c>
      <c r="AH373"/>
      <c r="AI373"/>
      <c r="AJ373"/>
      <c r="AK373"/>
      <c r="AL373"/>
      <c r="AM373"/>
      <c r="AN373"/>
      <c r="AO373"/>
      <c r="AP373"/>
      <c r="AQ373"/>
      <c r="AR373"/>
      <c r="AS373"/>
      <c r="AT373"/>
      <c r="AU373"/>
      <c r="AV373"/>
      <c r="AW373"/>
    </row>
    <row r="374" spans="1:49" ht="12.75">
      <c r="A374" s="4"/>
      <c r="B374" s="8"/>
      <c r="C374" s="3" t="s">
        <v>505</v>
      </c>
      <c r="D374" s="3"/>
      <c r="E374" s="3"/>
      <c r="F374" s="6">
        <v>4692125</v>
      </c>
      <c r="G374" s="7">
        <v>25.46</v>
      </c>
      <c r="H374" s="6"/>
      <c r="I374" s="7"/>
      <c r="J374" s="6"/>
      <c r="K374" s="7"/>
      <c r="L374" s="6"/>
      <c r="M374" s="7"/>
      <c r="N374" s="6"/>
      <c r="O374" s="7"/>
      <c r="P374" s="6"/>
      <c r="Q374" s="7"/>
      <c r="R374" s="6"/>
      <c r="S374" s="7"/>
      <c r="T374" s="6"/>
      <c r="U374" s="7"/>
      <c r="V374" s="6"/>
      <c r="W374" s="7"/>
      <c r="X374" s="6"/>
      <c r="Y374" s="7"/>
      <c r="Z374" s="6"/>
      <c r="AA374" s="7"/>
      <c r="AB374" s="31">
        <f t="shared" si="10"/>
        <v>0</v>
      </c>
      <c r="AC374" s="29">
        <f t="shared" si="11"/>
        <v>0</v>
      </c>
      <c r="AD374" s="6">
        <v>-89031</v>
      </c>
      <c r="AE374" s="7">
        <v>0</v>
      </c>
      <c r="AF374" s="6">
        <v>4603094</v>
      </c>
      <c r="AG374" s="26">
        <v>25.46</v>
      </c>
      <c r="AH374"/>
      <c r="AI374"/>
      <c r="AJ374"/>
      <c r="AK374"/>
      <c r="AL374"/>
      <c r="AM374"/>
      <c r="AN374"/>
      <c r="AO374"/>
      <c r="AP374"/>
      <c r="AQ374"/>
      <c r="AR374"/>
      <c r="AS374"/>
      <c r="AT374"/>
      <c r="AU374"/>
      <c r="AV374"/>
      <c r="AW374"/>
    </row>
    <row r="375" spans="1:49" ht="12.75">
      <c r="A375" s="4"/>
      <c r="B375" s="8">
        <v>95</v>
      </c>
      <c r="C375" s="3" t="s">
        <v>506</v>
      </c>
      <c r="D375" s="3"/>
      <c r="E375" s="3"/>
      <c r="F375" s="6"/>
      <c r="G375" s="7"/>
      <c r="H375" s="6"/>
      <c r="I375" s="7"/>
      <c r="J375" s="6"/>
      <c r="K375" s="7"/>
      <c r="L375" s="6"/>
      <c r="M375" s="7"/>
      <c r="N375" s="6"/>
      <c r="O375" s="7"/>
      <c r="P375" s="6"/>
      <c r="Q375" s="7"/>
      <c r="R375" s="6"/>
      <c r="S375" s="7"/>
      <c r="T375" s="6"/>
      <c r="U375" s="7"/>
      <c r="V375" s="6"/>
      <c r="W375" s="7"/>
      <c r="X375" s="6"/>
      <c r="Y375" s="7"/>
      <c r="Z375" s="6"/>
      <c r="AA375" s="7"/>
      <c r="AB375" s="31">
        <f t="shared" si="10"/>
        <v>0</v>
      </c>
      <c r="AC375" s="29">
        <f t="shared" si="11"/>
        <v>0</v>
      </c>
      <c r="AD375" s="6"/>
      <c r="AE375" s="7"/>
      <c r="AF375" s="6"/>
      <c r="AG375" s="26"/>
      <c r="AH375"/>
      <c r="AI375"/>
      <c r="AJ375"/>
      <c r="AK375"/>
      <c r="AL375"/>
      <c r="AM375"/>
      <c r="AN375"/>
      <c r="AO375"/>
      <c r="AP375"/>
      <c r="AQ375"/>
      <c r="AR375"/>
      <c r="AS375"/>
      <c r="AT375"/>
      <c r="AU375"/>
      <c r="AV375"/>
      <c r="AW375"/>
    </row>
    <row r="376" spans="1:49" ht="12.75">
      <c r="A376" s="4"/>
      <c r="B376" s="8"/>
      <c r="C376" s="5"/>
      <c r="D376" s="5" t="s">
        <v>507</v>
      </c>
      <c r="E376" s="5" t="s">
        <v>506</v>
      </c>
      <c r="F376" s="9">
        <v>50000</v>
      </c>
      <c r="G376" s="10"/>
      <c r="H376" s="9"/>
      <c r="I376" s="10"/>
      <c r="J376" s="9"/>
      <c r="K376" s="10"/>
      <c r="L376" s="9"/>
      <c r="M376" s="10"/>
      <c r="N376" s="9"/>
      <c r="O376" s="10"/>
      <c r="P376" s="9"/>
      <c r="Q376" s="10"/>
      <c r="R376" s="9"/>
      <c r="S376" s="10"/>
      <c r="T376" s="9"/>
      <c r="U376" s="10"/>
      <c r="V376" s="9"/>
      <c r="W376" s="10"/>
      <c r="X376" s="9"/>
      <c r="Y376" s="10"/>
      <c r="Z376" s="9"/>
      <c r="AA376" s="10"/>
      <c r="AB376" s="32">
        <f t="shared" si="10"/>
        <v>0</v>
      </c>
      <c r="AC376" s="34">
        <f t="shared" si="11"/>
        <v>0</v>
      </c>
      <c r="AD376" s="9"/>
      <c r="AE376" s="10"/>
      <c r="AF376" s="9">
        <v>50000</v>
      </c>
      <c r="AG376" s="11"/>
      <c r="AH376"/>
      <c r="AI376"/>
      <c r="AJ376"/>
      <c r="AK376"/>
      <c r="AL376"/>
      <c r="AM376"/>
      <c r="AN376"/>
      <c r="AO376"/>
      <c r="AP376"/>
      <c r="AQ376"/>
      <c r="AR376"/>
      <c r="AS376"/>
      <c r="AT376"/>
      <c r="AU376"/>
      <c r="AV376"/>
      <c r="AW376"/>
    </row>
    <row r="377" spans="1:49" ht="12.75">
      <c r="A377" s="4"/>
      <c r="B377" s="8"/>
      <c r="C377" s="3" t="s">
        <v>508</v>
      </c>
      <c r="D377" s="3"/>
      <c r="E377" s="3"/>
      <c r="F377" s="6">
        <v>50000</v>
      </c>
      <c r="G377" s="7"/>
      <c r="H377" s="6"/>
      <c r="I377" s="7"/>
      <c r="J377" s="6"/>
      <c r="K377" s="7"/>
      <c r="L377" s="6"/>
      <c r="M377" s="7"/>
      <c r="N377" s="6"/>
      <c r="O377" s="7"/>
      <c r="P377" s="6"/>
      <c r="Q377" s="7"/>
      <c r="R377" s="6"/>
      <c r="S377" s="7"/>
      <c r="T377" s="6"/>
      <c r="U377" s="7"/>
      <c r="V377" s="6"/>
      <c r="W377" s="7"/>
      <c r="X377" s="6"/>
      <c r="Y377" s="7"/>
      <c r="Z377" s="6"/>
      <c r="AA377" s="7"/>
      <c r="AB377" s="31">
        <f t="shared" si="10"/>
        <v>0</v>
      </c>
      <c r="AC377" s="29">
        <f t="shared" si="11"/>
        <v>0</v>
      </c>
      <c r="AD377" s="6"/>
      <c r="AE377" s="7"/>
      <c r="AF377" s="6">
        <v>50000</v>
      </c>
      <c r="AG377" s="26"/>
      <c r="AH377"/>
      <c r="AI377"/>
      <c r="AJ377"/>
      <c r="AK377"/>
      <c r="AL377"/>
      <c r="AM377"/>
      <c r="AN377"/>
      <c r="AO377"/>
      <c r="AP377"/>
      <c r="AQ377"/>
      <c r="AR377"/>
      <c r="AS377"/>
      <c r="AT377"/>
      <c r="AU377"/>
      <c r="AV377"/>
      <c r="AW377"/>
    </row>
    <row r="378" spans="1:49" ht="12.75">
      <c r="A378" s="4"/>
      <c r="B378" s="8">
        <v>96</v>
      </c>
      <c r="C378" s="3" t="s">
        <v>509</v>
      </c>
      <c r="D378" s="3"/>
      <c r="E378" s="3"/>
      <c r="F378" s="6"/>
      <c r="G378" s="7"/>
      <c r="H378" s="6"/>
      <c r="I378" s="7"/>
      <c r="J378" s="6"/>
      <c r="K378" s="7"/>
      <c r="L378" s="6"/>
      <c r="M378" s="7"/>
      <c r="N378" s="6"/>
      <c r="O378" s="7"/>
      <c r="P378" s="6"/>
      <c r="Q378" s="7"/>
      <c r="R378" s="6"/>
      <c r="S378" s="7"/>
      <c r="T378" s="6"/>
      <c r="U378" s="7"/>
      <c r="V378" s="6"/>
      <c r="W378" s="7"/>
      <c r="X378" s="6"/>
      <c r="Y378" s="7"/>
      <c r="Z378" s="6"/>
      <c r="AA378" s="7"/>
      <c r="AB378" s="31">
        <f t="shared" si="10"/>
        <v>0</v>
      </c>
      <c r="AC378" s="29">
        <f t="shared" si="11"/>
        <v>0</v>
      </c>
      <c r="AD378" s="6"/>
      <c r="AE378" s="7"/>
      <c r="AF378" s="6"/>
      <c r="AG378" s="26"/>
      <c r="AH378"/>
      <c r="AI378"/>
      <c r="AJ378"/>
      <c r="AK378"/>
      <c r="AL378"/>
      <c r="AM378"/>
      <c r="AN378"/>
      <c r="AO378"/>
      <c r="AP378"/>
      <c r="AQ378"/>
      <c r="AR378"/>
      <c r="AS378"/>
      <c r="AT378"/>
      <c r="AU378"/>
      <c r="AV378"/>
      <c r="AW378"/>
    </row>
    <row r="379" spans="1:49" ht="12.75">
      <c r="A379" s="4"/>
      <c r="B379" s="8"/>
      <c r="C379" s="5"/>
      <c r="D379" s="5" t="s">
        <v>510</v>
      </c>
      <c r="E379" s="5" t="s">
        <v>509</v>
      </c>
      <c r="F379" s="9">
        <v>21257683</v>
      </c>
      <c r="G379" s="10">
        <v>72.6</v>
      </c>
      <c r="H379" s="9"/>
      <c r="I379" s="10"/>
      <c r="J379" s="9"/>
      <c r="K379" s="10"/>
      <c r="L379" s="9"/>
      <c r="M379" s="10"/>
      <c r="N379" s="9"/>
      <c r="O379" s="10"/>
      <c r="P379" s="9"/>
      <c r="Q379" s="10"/>
      <c r="R379" s="9"/>
      <c r="S379" s="10"/>
      <c r="T379" s="9"/>
      <c r="U379" s="10"/>
      <c r="V379" s="9"/>
      <c r="W379" s="10"/>
      <c r="X379" s="9"/>
      <c r="Y379" s="10"/>
      <c r="Z379" s="9">
        <v>20786846</v>
      </c>
      <c r="AA379" s="10">
        <v>0</v>
      </c>
      <c r="AB379" s="32">
        <f t="shared" si="10"/>
        <v>20786846</v>
      </c>
      <c r="AC379" s="34">
        <f t="shared" si="11"/>
        <v>0</v>
      </c>
      <c r="AD379" s="9">
        <v>-185974</v>
      </c>
      <c r="AE379" s="10">
        <v>0</v>
      </c>
      <c r="AF379" s="9">
        <v>41858555</v>
      </c>
      <c r="AG379" s="11">
        <v>72.6</v>
      </c>
      <c r="AH379"/>
      <c r="AI379"/>
      <c r="AJ379"/>
      <c r="AK379"/>
      <c r="AL379"/>
      <c r="AM379"/>
      <c r="AN379"/>
      <c r="AO379"/>
      <c r="AP379"/>
      <c r="AQ379"/>
      <c r="AR379"/>
      <c r="AS379"/>
      <c r="AT379"/>
      <c r="AU379"/>
      <c r="AV379"/>
      <c r="AW379"/>
    </row>
    <row r="380" spans="1:49" ht="12.75">
      <c r="A380" s="4"/>
      <c r="B380" s="8"/>
      <c r="C380" s="3" t="s">
        <v>511</v>
      </c>
      <c r="D380" s="3"/>
      <c r="E380" s="3"/>
      <c r="F380" s="6">
        <v>21257683</v>
      </c>
      <c r="G380" s="7">
        <v>72.6</v>
      </c>
      <c r="H380" s="6"/>
      <c r="I380" s="7"/>
      <c r="J380" s="6"/>
      <c r="K380" s="7"/>
      <c r="L380" s="6"/>
      <c r="M380" s="7"/>
      <c r="N380" s="6"/>
      <c r="O380" s="7"/>
      <c r="P380" s="6"/>
      <c r="Q380" s="7"/>
      <c r="R380" s="6"/>
      <c r="S380" s="7"/>
      <c r="T380" s="6"/>
      <c r="U380" s="7"/>
      <c r="V380" s="6"/>
      <c r="W380" s="7"/>
      <c r="X380" s="6"/>
      <c r="Y380" s="7"/>
      <c r="Z380" s="6">
        <v>20786846</v>
      </c>
      <c r="AA380" s="7">
        <v>0</v>
      </c>
      <c r="AB380" s="31">
        <f t="shared" si="10"/>
        <v>20786846</v>
      </c>
      <c r="AC380" s="29">
        <f t="shared" si="11"/>
        <v>0</v>
      </c>
      <c r="AD380" s="6">
        <v>-185974</v>
      </c>
      <c r="AE380" s="7">
        <v>0</v>
      </c>
      <c r="AF380" s="6">
        <v>41858555</v>
      </c>
      <c r="AG380" s="26">
        <v>72.6</v>
      </c>
      <c r="AH380"/>
      <c r="AI380"/>
      <c r="AJ380"/>
      <c r="AK380"/>
      <c r="AL380"/>
      <c r="AM380"/>
      <c r="AN380"/>
      <c r="AO380"/>
      <c r="AP380"/>
      <c r="AQ380"/>
      <c r="AR380"/>
      <c r="AS380"/>
      <c r="AT380"/>
      <c r="AU380"/>
      <c r="AV380"/>
      <c r="AW380"/>
    </row>
    <row r="381" spans="1:49" ht="12.75">
      <c r="A381" s="4"/>
      <c r="B381" s="8">
        <v>97</v>
      </c>
      <c r="C381" s="3" t="s">
        <v>512</v>
      </c>
      <c r="D381" s="3"/>
      <c r="E381" s="3"/>
      <c r="F381" s="6"/>
      <c r="G381" s="7"/>
      <c r="H381" s="6"/>
      <c r="I381" s="7"/>
      <c r="J381" s="6"/>
      <c r="K381" s="7"/>
      <c r="L381" s="6"/>
      <c r="M381" s="7"/>
      <c r="N381" s="6"/>
      <c r="O381" s="7"/>
      <c r="P381" s="6"/>
      <c r="Q381" s="7"/>
      <c r="R381" s="6"/>
      <c r="S381" s="7"/>
      <c r="T381" s="6"/>
      <c r="U381" s="7"/>
      <c r="V381" s="6"/>
      <c r="W381" s="7"/>
      <c r="X381" s="6"/>
      <c r="Y381" s="7"/>
      <c r="Z381" s="6"/>
      <c r="AA381" s="7"/>
      <c r="AB381" s="31">
        <f t="shared" si="10"/>
        <v>0</v>
      </c>
      <c r="AC381" s="29">
        <f t="shared" si="11"/>
        <v>0</v>
      </c>
      <c r="AD381" s="6"/>
      <c r="AE381" s="7"/>
      <c r="AF381" s="6"/>
      <c r="AG381" s="26"/>
      <c r="AH381"/>
      <c r="AI381"/>
      <c r="AJ381"/>
      <c r="AK381"/>
      <c r="AL381"/>
      <c r="AM381"/>
      <c r="AN381"/>
      <c r="AO381"/>
      <c r="AP381"/>
      <c r="AQ381"/>
      <c r="AR381"/>
      <c r="AS381"/>
      <c r="AT381"/>
      <c r="AU381"/>
      <c r="AV381"/>
      <c r="AW381"/>
    </row>
    <row r="382" spans="1:49" ht="12.75">
      <c r="A382" s="4"/>
      <c r="B382" s="8"/>
      <c r="C382" s="5"/>
      <c r="D382" s="5" t="s">
        <v>513</v>
      </c>
      <c r="E382" s="5" t="s">
        <v>514</v>
      </c>
      <c r="F382" s="9">
        <v>305931</v>
      </c>
      <c r="G382" s="10"/>
      <c r="H382" s="9"/>
      <c r="I382" s="10"/>
      <c r="J382" s="9"/>
      <c r="K382" s="10"/>
      <c r="L382" s="9"/>
      <c r="M382" s="10"/>
      <c r="N382" s="9"/>
      <c r="O382" s="10"/>
      <c r="P382" s="9"/>
      <c r="Q382" s="10"/>
      <c r="R382" s="9"/>
      <c r="S382" s="10"/>
      <c r="T382" s="9"/>
      <c r="U382" s="10"/>
      <c r="V382" s="9"/>
      <c r="W382" s="10"/>
      <c r="X382" s="9"/>
      <c r="Y382" s="10"/>
      <c r="Z382" s="9"/>
      <c r="AA382" s="10"/>
      <c r="AB382" s="32">
        <f t="shared" si="10"/>
        <v>0</v>
      </c>
      <c r="AC382" s="34">
        <f t="shared" si="11"/>
        <v>0</v>
      </c>
      <c r="AD382" s="9"/>
      <c r="AE382" s="10"/>
      <c r="AF382" s="9">
        <v>305931</v>
      </c>
      <c r="AG382" s="11"/>
      <c r="AH382"/>
      <c r="AI382"/>
      <c r="AJ382"/>
      <c r="AK382"/>
      <c r="AL382"/>
      <c r="AM382"/>
      <c r="AN382"/>
      <c r="AO382"/>
      <c r="AP382"/>
      <c r="AQ382"/>
      <c r="AR382"/>
      <c r="AS382"/>
      <c r="AT382"/>
      <c r="AU382"/>
      <c r="AV382"/>
      <c r="AW382"/>
    </row>
    <row r="383" spans="1:49" ht="12.75">
      <c r="A383" s="4"/>
      <c r="B383" s="8"/>
      <c r="C383" s="3" t="s">
        <v>515</v>
      </c>
      <c r="D383" s="3"/>
      <c r="E383" s="3"/>
      <c r="F383" s="6">
        <v>305931</v>
      </c>
      <c r="G383" s="7"/>
      <c r="H383" s="6"/>
      <c r="I383" s="7"/>
      <c r="J383" s="6"/>
      <c r="K383" s="7"/>
      <c r="L383" s="6"/>
      <c r="M383" s="7"/>
      <c r="N383" s="6"/>
      <c r="O383" s="7"/>
      <c r="P383" s="6"/>
      <c r="Q383" s="7"/>
      <c r="R383" s="6"/>
      <c r="S383" s="7"/>
      <c r="T383" s="6"/>
      <c r="U383" s="7"/>
      <c r="V383" s="6"/>
      <c r="W383" s="7"/>
      <c r="X383" s="6"/>
      <c r="Y383" s="7"/>
      <c r="Z383" s="6"/>
      <c r="AA383" s="7"/>
      <c r="AB383" s="31">
        <f t="shared" si="10"/>
        <v>0</v>
      </c>
      <c r="AC383" s="29">
        <f t="shared" si="11"/>
        <v>0</v>
      </c>
      <c r="AD383" s="6"/>
      <c r="AE383" s="7"/>
      <c r="AF383" s="6">
        <v>305931</v>
      </c>
      <c r="AG383" s="26"/>
      <c r="AH383"/>
      <c r="AI383"/>
      <c r="AJ383"/>
      <c r="AK383"/>
      <c r="AL383"/>
      <c r="AM383"/>
      <c r="AN383"/>
      <c r="AO383"/>
      <c r="AP383"/>
      <c r="AQ383"/>
      <c r="AR383"/>
      <c r="AS383"/>
      <c r="AT383"/>
      <c r="AU383"/>
      <c r="AV383"/>
      <c r="AW383"/>
    </row>
    <row r="384" spans="1:49" ht="12.75">
      <c r="A384" s="4"/>
      <c r="B384" s="8">
        <v>98</v>
      </c>
      <c r="C384" s="3" t="s">
        <v>516</v>
      </c>
      <c r="D384" s="3"/>
      <c r="E384" s="3"/>
      <c r="F384" s="6"/>
      <c r="G384" s="7"/>
      <c r="H384" s="6"/>
      <c r="I384" s="7"/>
      <c r="J384" s="6"/>
      <c r="K384" s="7"/>
      <c r="L384" s="6"/>
      <c r="M384" s="7"/>
      <c r="N384" s="6"/>
      <c r="O384" s="7"/>
      <c r="P384" s="6"/>
      <c r="Q384" s="7"/>
      <c r="R384" s="6"/>
      <c r="S384" s="7"/>
      <c r="T384" s="6"/>
      <c r="U384" s="7"/>
      <c r="V384" s="6"/>
      <c r="W384" s="7"/>
      <c r="X384" s="6"/>
      <c r="Y384" s="7"/>
      <c r="Z384" s="6"/>
      <c r="AA384" s="7"/>
      <c r="AB384" s="31">
        <f t="shared" si="10"/>
        <v>0</v>
      </c>
      <c r="AC384" s="29">
        <f t="shared" si="11"/>
        <v>0</v>
      </c>
      <c r="AD384" s="6"/>
      <c r="AE384" s="7"/>
      <c r="AF384" s="6"/>
      <c r="AG384" s="26"/>
      <c r="AH384"/>
      <c r="AI384"/>
      <c r="AJ384"/>
      <c r="AK384"/>
      <c r="AL384"/>
      <c r="AM384"/>
      <c r="AN384"/>
      <c r="AO384"/>
      <c r="AP384"/>
      <c r="AQ384"/>
      <c r="AR384"/>
      <c r="AS384"/>
      <c r="AT384"/>
      <c r="AU384"/>
      <c r="AV384"/>
      <c r="AW384"/>
    </row>
    <row r="385" spans="1:49" ht="12.75">
      <c r="A385" s="4"/>
      <c r="B385" s="8"/>
      <c r="C385" s="5"/>
      <c r="D385" s="5" t="s">
        <v>517</v>
      </c>
      <c r="E385" s="5" t="s">
        <v>518</v>
      </c>
      <c r="F385" s="9">
        <v>5713797</v>
      </c>
      <c r="G385" s="10">
        <v>38.28</v>
      </c>
      <c r="H385" s="9"/>
      <c r="I385" s="10"/>
      <c r="J385" s="9"/>
      <c r="K385" s="10"/>
      <c r="L385" s="9"/>
      <c r="M385" s="10"/>
      <c r="N385" s="9"/>
      <c r="O385" s="10"/>
      <c r="P385" s="9"/>
      <c r="Q385" s="10"/>
      <c r="R385" s="9"/>
      <c r="S385" s="10"/>
      <c r="T385" s="9"/>
      <c r="U385" s="10"/>
      <c r="V385" s="9"/>
      <c r="W385" s="10"/>
      <c r="X385" s="9"/>
      <c r="Y385" s="10"/>
      <c r="Z385" s="9">
        <v>66700</v>
      </c>
      <c r="AA385" s="10"/>
      <c r="AB385" s="32">
        <f t="shared" si="10"/>
        <v>66700</v>
      </c>
      <c r="AC385" s="34">
        <f t="shared" si="11"/>
        <v>0</v>
      </c>
      <c r="AD385" s="9">
        <v>-147826</v>
      </c>
      <c r="AE385" s="10">
        <v>0</v>
      </c>
      <c r="AF385" s="9">
        <v>5632671</v>
      </c>
      <c r="AG385" s="11">
        <v>38.28</v>
      </c>
      <c r="AH385"/>
      <c r="AI385"/>
      <c r="AJ385"/>
      <c r="AK385"/>
      <c r="AL385"/>
      <c r="AM385"/>
      <c r="AN385"/>
      <c r="AO385"/>
      <c r="AP385"/>
      <c r="AQ385"/>
      <c r="AR385"/>
      <c r="AS385"/>
      <c r="AT385"/>
      <c r="AU385"/>
      <c r="AV385"/>
      <c r="AW385"/>
    </row>
    <row r="386" spans="1:49" ht="12.75">
      <c r="A386" s="4"/>
      <c r="B386" s="8"/>
      <c r="C386" s="5"/>
      <c r="D386" s="5" t="s">
        <v>519</v>
      </c>
      <c r="E386" s="5" t="s">
        <v>520</v>
      </c>
      <c r="F386" s="9">
        <v>4647331</v>
      </c>
      <c r="G386" s="10">
        <v>22</v>
      </c>
      <c r="H386" s="9"/>
      <c r="I386" s="10"/>
      <c r="J386" s="9"/>
      <c r="K386" s="10"/>
      <c r="L386" s="9"/>
      <c r="M386" s="10"/>
      <c r="N386" s="9"/>
      <c r="O386" s="10"/>
      <c r="P386" s="9"/>
      <c r="Q386" s="10"/>
      <c r="R386" s="9"/>
      <c r="S386" s="10"/>
      <c r="T386" s="9"/>
      <c r="U386" s="10"/>
      <c r="V386" s="9"/>
      <c r="W386" s="10"/>
      <c r="X386" s="9"/>
      <c r="Y386" s="10"/>
      <c r="Z386" s="9"/>
      <c r="AA386" s="10"/>
      <c r="AB386" s="32">
        <f t="shared" si="10"/>
        <v>0</v>
      </c>
      <c r="AC386" s="34">
        <f t="shared" si="11"/>
        <v>0</v>
      </c>
      <c r="AD386" s="9"/>
      <c r="AE386" s="10"/>
      <c r="AF386" s="9">
        <v>4647331</v>
      </c>
      <c r="AG386" s="11">
        <v>22</v>
      </c>
      <c r="AH386"/>
      <c r="AI386"/>
      <c r="AJ386"/>
      <c r="AK386"/>
      <c r="AL386"/>
      <c r="AM386"/>
      <c r="AN386"/>
      <c r="AO386"/>
      <c r="AP386"/>
      <c r="AQ386"/>
      <c r="AR386"/>
      <c r="AS386"/>
      <c r="AT386"/>
      <c r="AU386"/>
      <c r="AV386"/>
      <c r="AW386"/>
    </row>
    <row r="387" spans="1:49" ht="12.75">
      <c r="A387" s="4"/>
      <c r="B387" s="8"/>
      <c r="C387" s="3" t="s">
        <v>521</v>
      </c>
      <c r="D387" s="3"/>
      <c r="E387" s="3"/>
      <c r="F387" s="6">
        <v>10361128</v>
      </c>
      <c r="G387" s="7">
        <v>60.28</v>
      </c>
      <c r="H387" s="6"/>
      <c r="I387" s="7"/>
      <c r="J387" s="6"/>
      <c r="K387" s="7"/>
      <c r="L387" s="6"/>
      <c r="M387" s="7"/>
      <c r="N387" s="6"/>
      <c r="O387" s="7"/>
      <c r="P387" s="6"/>
      <c r="Q387" s="7"/>
      <c r="R387" s="6"/>
      <c r="S387" s="7"/>
      <c r="T387" s="6"/>
      <c r="U387" s="7"/>
      <c r="V387" s="6"/>
      <c r="W387" s="7"/>
      <c r="X387" s="6"/>
      <c r="Y387" s="7"/>
      <c r="Z387" s="6">
        <v>66700</v>
      </c>
      <c r="AA387" s="7"/>
      <c r="AB387" s="31">
        <f t="shared" si="10"/>
        <v>66700</v>
      </c>
      <c r="AC387" s="29">
        <f t="shared" si="11"/>
        <v>0</v>
      </c>
      <c r="AD387" s="6">
        <v>-147826</v>
      </c>
      <c r="AE387" s="7">
        <v>0</v>
      </c>
      <c r="AF387" s="6">
        <v>10280002</v>
      </c>
      <c r="AG387" s="26">
        <v>60.28</v>
      </c>
      <c r="AH387"/>
      <c r="AI387"/>
      <c r="AJ387"/>
      <c r="AK387"/>
      <c r="AL387"/>
      <c r="AM387"/>
      <c r="AN387"/>
      <c r="AO387"/>
      <c r="AP387"/>
      <c r="AQ387"/>
      <c r="AR387"/>
      <c r="AS387"/>
      <c r="AT387"/>
      <c r="AU387"/>
      <c r="AV387"/>
      <c r="AW387"/>
    </row>
    <row r="388" spans="1:49" ht="12.75">
      <c r="A388" s="4"/>
      <c r="B388" s="8">
        <v>99</v>
      </c>
      <c r="C388" s="3" t="s">
        <v>522</v>
      </c>
      <c r="D388" s="3"/>
      <c r="E388" s="3"/>
      <c r="F388" s="6"/>
      <c r="G388" s="7"/>
      <c r="H388" s="6"/>
      <c r="I388" s="7"/>
      <c r="J388" s="6"/>
      <c r="K388" s="7"/>
      <c r="L388" s="6"/>
      <c r="M388" s="7"/>
      <c r="N388" s="6"/>
      <c r="O388" s="7"/>
      <c r="P388" s="6"/>
      <c r="Q388" s="7"/>
      <c r="R388" s="6"/>
      <c r="S388" s="7"/>
      <c r="T388" s="6"/>
      <c r="U388" s="7"/>
      <c r="V388" s="6"/>
      <c r="W388" s="7"/>
      <c r="X388" s="6"/>
      <c r="Y388" s="7"/>
      <c r="Z388" s="6"/>
      <c r="AA388" s="7"/>
      <c r="AB388" s="31">
        <f t="shared" si="10"/>
        <v>0</v>
      </c>
      <c r="AC388" s="29">
        <f t="shared" si="11"/>
        <v>0</v>
      </c>
      <c r="AD388" s="6"/>
      <c r="AE388" s="7"/>
      <c r="AF388" s="6"/>
      <c r="AG388" s="26"/>
      <c r="AH388"/>
      <c r="AI388"/>
      <c r="AJ388"/>
      <c r="AK388"/>
      <c r="AL388"/>
      <c r="AM388"/>
      <c r="AN388"/>
      <c r="AO388"/>
      <c r="AP388"/>
      <c r="AQ388"/>
      <c r="AR388"/>
      <c r="AS388"/>
      <c r="AT388"/>
      <c r="AU388"/>
      <c r="AV388"/>
      <c r="AW388"/>
    </row>
    <row r="389" spans="1:49" ht="12.75">
      <c r="A389" s="4"/>
      <c r="B389" s="8"/>
      <c r="C389" s="5"/>
      <c r="D389" s="5" t="s">
        <v>523</v>
      </c>
      <c r="E389" s="5" t="s">
        <v>524</v>
      </c>
      <c r="F389" s="9">
        <v>6693366</v>
      </c>
      <c r="G389" s="10"/>
      <c r="H389" s="9"/>
      <c r="I389" s="10"/>
      <c r="J389" s="9"/>
      <c r="K389" s="10"/>
      <c r="L389" s="9"/>
      <c r="M389" s="10"/>
      <c r="N389" s="9"/>
      <c r="O389" s="10"/>
      <c r="P389" s="9"/>
      <c r="Q389" s="10"/>
      <c r="R389" s="9"/>
      <c r="S389" s="10"/>
      <c r="T389" s="9"/>
      <c r="U389" s="10"/>
      <c r="V389" s="9"/>
      <c r="W389" s="10"/>
      <c r="X389" s="9"/>
      <c r="Y389" s="10"/>
      <c r="Z389" s="9">
        <v>4932997</v>
      </c>
      <c r="AA389" s="10">
        <v>0</v>
      </c>
      <c r="AB389" s="32">
        <f t="shared" si="10"/>
        <v>4932997</v>
      </c>
      <c r="AC389" s="34">
        <f t="shared" si="11"/>
        <v>0</v>
      </c>
      <c r="AD389" s="9"/>
      <c r="AE389" s="10"/>
      <c r="AF389" s="9">
        <v>11626363</v>
      </c>
      <c r="AG389" s="11">
        <v>0</v>
      </c>
      <c r="AH389"/>
      <c r="AI389"/>
      <c r="AJ389"/>
      <c r="AK389"/>
      <c r="AL389"/>
      <c r="AM389"/>
      <c r="AN389"/>
      <c r="AO389"/>
      <c r="AP389"/>
      <c r="AQ389"/>
      <c r="AR389"/>
      <c r="AS389"/>
      <c r="AT389"/>
      <c r="AU389"/>
      <c r="AV389"/>
      <c r="AW389"/>
    </row>
    <row r="390" spans="1:49" ht="12.75">
      <c r="A390" s="4"/>
      <c r="B390" s="8"/>
      <c r="C390" s="5"/>
      <c r="D390" s="5" t="s">
        <v>525</v>
      </c>
      <c r="E390" s="5" t="s">
        <v>526</v>
      </c>
      <c r="F390" s="9">
        <v>4489988</v>
      </c>
      <c r="G390" s="10"/>
      <c r="H390" s="9"/>
      <c r="I390" s="10"/>
      <c r="J390" s="9"/>
      <c r="K390" s="10"/>
      <c r="L390" s="9"/>
      <c r="M390" s="10"/>
      <c r="N390" s="9"/>
      <c r="O390" s="10"/>
      <c r="P390" s="9"/>
      <c r="Q390" s="10"/>
      <c r="R390" s="9"/>
      <c r="S390" s="10"/>
      <c r="T390" s="9"/>
      <c r="U390" s="10"/>
      <c r="V390" s="9"/>
      <c r="W390" s="10"/>
      <c r="X390" s="9"/>
      <c r="Y390" s="10"/>
      <c r="Z390" s="9">
        <v>5218761</v>
      </c>
      <c r="AA390" s="10"/>
      <c r="AB390" s="32">
        <f aca="true" t="shared" si="12" ref="AB390:AB453">Z390+X390+V390+T390+R390+P390+N390+L390+H390+H390</f>
        <v>5218761</v>
      </c>
      <c r="AC390" s="34">
        <f aca="true" t="shared" si="13" ref="AC390:AC453">AA390+Y390+W390+U390+S390+Q390+O390+M390+I390+I390</f>
        <v>0</v>
      </c>
      <c r="AD390" s="9"/>
      <c r="AE390" s="10"/>
      <c r="AF390" s="9">
        <v>9708749</v>
      </c>
      <c r="AG390" s="11"/>
      <c r="AH390"/>
      <c r="AI390"/>
      <c r="AJ390"/>
      <c r="AK390"/>
      <c r="AL390"/>
      <c r="AM390"/>
      <c r="AN390"/>
      <c r="AO390"/>
      <c r="AP390"/>
      <c r="AQ390"/>
      <c r="AR390"/>
      <c r="AS390"/>
      <c r="AT390"/>
      <c r="AU390"/>
      <c r="AV390"/>
      <c r="AW390"/>
    </row>
    <row r="391" spans="1:49" ht="12.75">
      <c r="A391" s="4"/>
      <c r="B391" s="8"/>
      <c r="C391" s="5"/>
      <c r="D391" s="5" t="s">
        <v>527</v>
      </c>
      <c r="E391" s="5" t="s">
        <v>528</v>
      </c>
      <c r="F391" s="9">
        <v>9685617</v>
      </c>
      <c r="G391" s="10">
        <v>35.5</v>
      </c>
      <c r="H391" s="9"/>
      <c r="I391" s="10"/>
      <c r="J391" s="9"/>
      <c r="K391" s="10"/>
      <c r="L391" s="9"/>
      <c r="M391" s="10"/>
      <c r="N391" s="9"/>
      <c r="O391" s="10"/>
      <c r="P391" s="9"/>
      <c r="Q391" s="10"/>
      <c r="R391" s="9"/>
      <c r="S391" s="10"/>
      <c r="T391" s="9"/>
      <c r="U391" s="10"/>
      <c r="V391" s="9"/>
      <c r="W391" s="10"/>
      <c r="X391" s="9"/>
      <c r="Y391" s="10"/>
      <c r="Z391" s="9">
        <v>12009680</v>
      </c>
      <c r="AA391" s="10"/>
      <c r="AB391" s="32">
        <f t="shared" si="12"/>
        <v>12009680</v>
      </c>
      <c r="AC391" s="34">
        <f t="shared" si="13"/>
        <v>0</v>
      </c>
      <c r="AD391" s="9">
        <v>-88603</v>
      </c>
      <c r="AE391" s="10">
        <v>0</v>
      </c>
      <c r="AF391" s="9">
        <v>21606694</v>
      </c>
      <c r="AG391" s="11">
        <v>35.5</v>
      </c>
      <c r="AH391"/>
      <c r="AI391"/>
      <c r="AJ391"/>
      <c r="AK391"/>
      <c r="AL391"/>
      <c r="AM391"/>
      <c r="AN391"/>
      <c r="AO391"/>
      <c r="AP391"/>
      <c r="AQ391"/>
      <c r="AR391"/>
      <c r="AS391"/>
      <c r="AT391"/>
      <c r="AU391"/>
      <c r="AV391"/>
      <c r="AW391"/>
    </row>
    <row r="392" spans="1:49" ht="12.75">
      <c r="A392" s="4"/>
      <c r="B392" s="8"/>
      <c r="C392" s="3" t="s">
        <v>529</v>
      </c>
      <c r="D392" s="3"/>
      <c r="E392" s="3"/>
      <c r="F392" s="6">
        <v>20868971</v>
      </c>
      <c r="G392" s="7">
        <v>35.5</v>
      </c>
      <c r="H392" s="6"/>
      <c r="I392" s="7"/>
      <c r="J392" s="6"/>
      <c r="K392" s="7"/>
      <c r="L392" s="6"/>
      <c r="M392" s="7"/>
      <c r="N392" s="6"/>
      <c r="O392" s="7"/>
      <c r="P392" s="6"/>
      <c r="Q392" s="7"/>
      <c r="R392" s="6"/>
      <c r="S392" s="7"/>
      <c r="T392" s="6"/>
      <c r="U392" s="7"/>
      <c r="V392" s="6"/>
      <c r="W392" s="7"/>
      <c r="X392" s="6"/>
      <c r="Y392" s="7"/>
      <c r="Z392" s="6">
        <v>22161438</v>
      </c>
      <c r="AA392" s="7">
        <v>0</v>
      </c>
      <c r="AB392" s="31">
        <f t="shared" si="12"/>
        <v>22161438</v>
      </c>
      <c r="AC392" s="29">
        <f t="shared" si="13"/>
        <v>0</v>
      </c>
      <c r="AD392" s="6">
        <v>-88603</v>
      </c>
      <c r="AE392" s="7">
        <v>0</v>
      </c>
      <c r="AF392" s="6">
        <v>42941806</v>
      </c>
      <c r="AG392" s="26">
        <v>35.5</v>
      </c>
      <c r="AH392"/>
      <c r="AI392"/>
      <c r="AJ392"/>
      <c r="AK392"/>
      <c r="AL392"/>
      <c r="AM392"/>
      <c r="AN392"/>
      <c r="AO392"/>
      <c r="AP392"/>
      <c r="AQ392"/>
      <c r="AR392"/>
      <c r="AS392"/>
      <c r="AT392"/>
      <c r="AU392"/>
      <c r="AV392"/>
      <c r="AW392"/>
    </row>
    <row r="393" spans="1:49" ht="12.75">
      <c r="A393" s="4"/>
      <c r="B393" s="8">
        <v>100</v>
      </c>
      <c r="C393" s="3" t="s">
        <v>530</v>
      </c>
      <c r="D393" s="3"/>
      <c r="E393" s="3"/>
      <c r="F393" s="6"/>
      <c r="G393" s="7"/>
      <c r="H393" s="6"/>
      <c r="I393" s="7"/>
      <c r="J393" s="6"/>
      <c r="K393" s="7"/>
      <c r="L393" s="6"/>
      <c r="M393" s="7"/>
      <c r="N393" s="6"/>
      <c r="O393" s="7"/>
      <c r="P393" s="6"/>
      <c r="Q393" s="7"/>
      <c r="R393" s="6"/>
      <c r="S393" s="7"/>
      <c r="T393" s="6"/>
      <c r="U393" s="7"/>
      <c r="V393" s="6"/>
      <c r="W393" s="7"/>
      <c r="X393" s="6"/>
      <c r="Y393" s="7"/>
      <c r="Z393" s="6"/>
      <c r="AA393" s="7"/>
      <c r="AB393" s="31">
        <f t="shared" si="12"/>
        <v>0</v>
      </c>
      <c r="AC393" s="29">
        <f t="shared" si="13"/>
        <v>0</v>
      </c>
      <c r="AD393" s="6"/>
      <c r="AE393" s="7"/>
      <c r="AF393" s="6"/>
      <c r="AG393" s="26"/>
      <c r="AH393"/>
      <c r="AI393"/>
      <c r="AJ393"/>
      <c r="AK393"/>
      <c r="AL393"/>
      <c r="AM393"/>
      <c r="AN393"/>
      <c r="AO393"/>
      <c r="AP393"/>
      <c r="AQ393"/>
      <c r="AR393"/>
      <c r="AS393"/>
      <c r="AT393"/>
      <c r="AU393"/>
      <c r="AV393"/>
      <c r="AW393"/>
    </row>
    <row r="394" spans="1:49" ht="12.75">
      <c r="A394" s="4"/>
      <c r="B394" s="8"/>
      <c r="C394" s="5"/>
      <c r="D394" s="5" t="s">
        <v>531</v>
      </c>
      <c r="E394" s="5" t="s">
        <v>532</v>
      </c>
      <c r="F394" s="9">
        <v>612349</v>
      </c>
      <c r="G394" s="10">
        <v>5</v>
      </c>
      <c r="H394" s="9"/>
      <c r="I394" s="10"/>
      <c r="J394" s="9"/>
      <c r="K394" s="10"/>
      <c r="L394" s="9"/>
      <c r="M394" s="10"/>
      <c r="N394" s="9"/>
      <c r="O394" s="10"/>
      <c r="P394" s="9"/>
      <c r="Q394" s="10"/>
      <c r="R394" s="9"/>
      <c r="S394" s="10"/>
      <c r="T394" s="9"/>
      <c r="U394" s="10"/>
      <c r="V394" s="9"/>
      <c r="W394" s="10"/>
      <c r="X394" s="9"/>
      <c r="Y394" s="10"/>
      <c r="Z394" s="9"/>
      <c r="AA394" s="10"/>
      <c r="AB394" s="32">
        <f t="shared" si="12"/>
        <v>0</v>
      </c>
      <c r="AC394" s="34">
        <f t="shared" si="13"/>
        <v>0</v>
      </c>
      <c r="AD394" s="9"/>
      <c r="AE394" s="10"/>
      <c r="AF394" s="9">
        <v>612349</v>
      </c>
      <c r="AG394" s="11">
        <v>5</v>
      </c>
      <c r="AH394"/>
      <c r="AI394"/>
      <c r="AJ394"/>
      <c r="AK394"/>
      <c r="AL394"/>
      <c r="AM394"/>
      <c r="AN394"/>
      <c r="AO394"/>
      <c r="AP394"/>
      <c r="AQ394"/>
      <c r="AR394"/>
      <c r="AS394"/>
      <c r="AT394"/>
      <c r="AU394"/>
      <c r="AV394"/>
      <c r="AW394"/>
    </row>
    <row r="395" spans="1:49" ht="12.75">
      <c r="A395" s="4"/>
      <c r="B395" s="8"/>
      <c r="C395" s="5"/>
      <c r="D395" s="5" t="s">
        <v>533</v>
      </c>
      <c r="E395" s="5" t="s">
        <v>534</v>
      </c>
      <c r="F395" s="9">
        <v>1153882</v>
      </c>
      <c r="G395" s="10">
        <v>7.6</v>
      </c>
      <c r="H395" s="9"/>
      <c r="I395" s="10"/>
      <c r="J395" s="9"/>
      <c r="K395" s="10"/>
      <c r="L395" s="9"/>
      <c r="M395" s="10"/>
      <c r="N395" s="9"/>
      <c r="O395" s="10"/>
      <c r="P395" s="9"/>
      <c r="Q395" s="10"/>
      <c r="R395" s="9"/>
      <c r="S395" s="10"/>
      <c r="T395" s="9"/>
      <c r="U395" s="10"/>
      <c r="V395" s="9"/>
      <c r="W395" s="10"/>
      <c r="X395" s="9"/>
      <c r="Y395" s="10"/>
      <c r="Z395" s="9"/>
      <c r="AA395" s="10"/>
      <c r="AB395" s="32">
        <f t="shared" si="12"/>
        <v>0</v>
      </c>
      <c r="AC395" s="34">
        <f t="shared" si="13"/>
        <v>0</v>
      </c>
      <c r="AD395" s="9"/>
      <c r="AE395" s="10"/>
      <c r="AF395" s="9">
        <v>1153882</v>
      </c>
      <c r="AG395" s="11">
        <v>7.6</v>
      </c>
      <c r="AH395"/>
      <c r="AI395"/>
      <c r="AJ395"/>
      <c r="AK395"/>
      <c r="AL395"/>
      <c r="AM395"/>
      <c r="AN395"/>
      <c r="AO395"/>
      <c r="AP395"/>
      <c r="AQ395"/>
      <c r="AR395"/>
      <c r="AS395"/>
      <c r="AT395"/>
      <c r="AU395"/>
      <c r="AV395"/>
      <c r="AW395"/>
    </row>
    <row r="396" spans="1:49" ht="12.75">
      <c r="A396" s="4"/>
      <c r="B396" s="8"/>
      <c r="C396" s="5"/>
      <c r="D396" s="5" t="s">
        <v>535</v>
      </c>
      <c r="E396" s="5" t="s">
        <v>536</v>
      </c>
      <c r="F396" s="9">
        <v>4106823</v>
      </c>
      <c r="G396" s="10">
        <v>19</v>
      </c>
      <c r="H396" s="9"/>
      <c r="I396" s="10"/>
      <c r="J396" s="9"/>
      <c r="K396" s="10"/>
      <c r="L396" s="9"/>
      <c r="M396" s="10"/>
      <c r="N396" s="9"/>
      <c r="O396" s="10"/>
      <c r="P396" s="9"/>
      <c r="Q396" s="10"/>
      <c r="R396" s="9"/>
      <c r="S396" s="10"/>
      <c r="T396" s="9"/>
      <c r="U396" s="10"/>
      <c r="V396" s="9"/>
      <c r="W396" s="10"/>
      <c r="X396" s="9"/>
      <c r="Y396" s="10"/>
      <c r="Z396" s="9"/>
      <c r="AA396" s="10"/>
      <c r="AB396" s="32">
        <f t="shared" si="12"/>
        <v>0</v>
      </c>
      <c r="AC396" s="34">
        <f t="shared" si="13"/>
        <v>0</v>
      </c>
      <c r="AD396" s="9">
        <v>-92144</v>
      </c>
      <c r="AE396" s="10">
        <v>0</v>
      </c>
      <c r="AF396" s="9">
        <v>4014679</v>
      </c>
      <c r="AG396" s="11">
        <v>19</v>
      </c>
      <c r="AH396"/>
      <c r="AI396"/>
      <c r="AJ396"/>
      <c r="AK396"/>
      <c r="AL396"/>
      <c r="AM396"/>
      <c r="AN396"/>
      <c r="AO396"/>
      <c r="AP396"/>
      <c r="AQ396"/>
      <c r="AR396"/>
      <c r="AS396"/>
      <c r="AT396"/>
      <c r="AU396"/>
      <c r="AV396"/>
      <c r="AW396"/>
    </row>
    <row r="397" spans="1:49" ht="12.75">
      <c r="A397" s="4"/>
      <c r="B397" s="8"/>
      <c r="C397" s="5"/>
      <c r="D397" s="5" t="s">
        <v>537</v>
      </c>
      <c r="E397" s="5" t="s">
        <v>538</v>
      </c>
      <c r="F397" s="9">
        <v>456339</v>
      </c>
      <c r="G397" s="10">
        <v>3.5</v>
      </c>
      <c r="H397" s="9"/>
      <c r="I397" s="10"/>
      <c r="J397" s="9">
        <v>20000</v>
      </c>
      <c r="K397" s="10">
        <v>0</v>
      </c>
      <c r="L397" s="9"/>
      <c r="M397" s="10"/>
      <c r="N397" s="9"/>
      <c r="O397" s="10"/>
      <c r="P397" s="9"/>
      <c r="Q397" s="10"/>
      <c r="R397" s="9"/>
      <c r="S397" s="10"/>
      <c r="T397" s="9"/>
      <c r="U397" s="10"/>
      <c r="V397" s="9"/>
      <c r="W397" s="10"/>
      <c r="X397" s="9"/>
      <c r="Y397" s="10"/>
      <c r="Z397" s="9"/>
      <c r="AA397" s="10"/>
      <c r="AB397" s="32">
        <f t="shared" si="12"/>
        <v>0</v>
      </c>
      <c r="AC397" s="34">
        <f t="shared" si="13"/>
        <v>0</v>
      </c>
      <c r="AD397" s="9">
        <v>25800</v>
      </c>
      <c r="AE397" s="10">
        <v>0</v>
      </c>
      <c r="AF397" s="9">
        <v>502139</v>
      </c>
      <c r="AG397" s="11">
        <v>3.5</v>
      </c>
      <c r="AH397"/>
      <c r="AI397"/>
      <c r="AJ397"/>
      <c r="AK397"/>
      <c r="AL397"/>
      <c r="AM397"/>
      <c r="AN397"/>
      <c r="AO397"/>
      <c r="AP397"/>
      <c r="AQ397"/>
      <c r="AR397"/>
      <c r="AS397"/>
      <c r="AT397"/>
      <c r="AU397"/>
      <c r="AV397"/>
      <c r="AW397"/>
    </row>
    <row r="398" spans="1:49" ht="12.75">
      <c r="A398" s="4"/>
      <c r="B398" s="8"/>
      <c r="C398" s="3" t="s">
        <v>539</v>
      </c>
      <c r="D398" s="3"/>
      <c r="E398" s="3"/>
      <c r="F398" s="6">
        <v>6329393</v>
      </c>
      <c r="G398" s="7">
        <v>35.1</v>
      </c>
      <c r="H398" s="6"/>
      <c r="I398" s="7"/>
      <c r="J398" s="6">
        <v>20000</v>
      </c>
      <c r="K398" s="7">
        <v>0</v>
      </c>
      <c r="L398" s="6"/>
      <c r="M398" s="7"/>
      <c r="N398" s="6"/>
      <c r="O398" s="7"/>
      <c r="P398" s="6"/>
      <c r="Q398" s="7"/>
      <c r="R398" s="6"/>
      <c r="S398" s="7"/>
      <c r="T398" s="6"/>
      <c r="U398" s="7"/>
      <c r="V398" s="6"/>
      <c r="W398" s="7"/>
      <c r="X398" s="6"/>
      <c r="Y398" s="7"/>
      <c r="Z398" s="6"/>
      <c r="AA398" s="7"/>
      <c r="AB398" s="31">
        <f t="shared" si="12"/>
        <v>0</v>
      </c>
      <c r="AC398" s="29">
        <f t="shared" si="13"/>
        <v>0</v>
      </c>
      <c r="AD398" s="6">
        <v>-66344</v>
      </c>
      <c r="AE398" s="7">
        <v>0</v>
      </c>
      <c r="AF398" s="6">
        <v>6283049</v>
      </c>
      <c r="AG398" s="26">
        <v>35.1</v>
      </c>
      <c r="AH398"/>
      <c r="AI398"/>
      <c r="AJ398"/>
      <c r="AK398"/>
      <c r="AL398"/>
      <c r="AM398"/>
      <c r="AN398"/>
      <c r="AO398"/>
      <c r="AP398"/>
      <c r="AQ398"/>
      <c r="AR398"/>
      <c r="AS398"/>
      <c r="AT398"/>
      <c r="AU398"/>
      <c r="AV398"/>
      <c r="AW398"/>
    </row>
    <row r="399" spans="1:49" ht="12.75">
      <c r="A399" s="4"/>
      <c r="B399" s="8">
        <v>101</v>
      </c>
      <c r="C399" s="3" t="s">
        <v>540</v>
      </c>
      <c r="D399" s="3"/>
      <c r="E399" s="3"/>
      <c r="F399" s="6"/>
      <c r="G399" s="7"/>
      <c r="H399" s="6"/>
      <c r="I399" s="7"/>
      <c r="J399" s="6"/>
      <c r="K399" s="7"/>
      <c r="L399" s="6"/>
      <c r="M399" s="7"/>
      <c r="N399" s="6"/>
      <c r="O399" s="7"/>
      <c r="P399" s="6"/>
      <c r="Q399" s="7"/>
      <c r="R399" s="6"/>
      <c r="S399" s="7"/>
      <c r="T399" s="6"/>
      <c r="U399" s="7"/>
      <c r="V399" s="6"/>
      <c r="W399" s="7"/>
      <c r="X399" s="6"/>
      <c r="Y399" s="7"/>
      <c r="Z399" s="6"/>
      <c r="AA399" s="7"/>
      <c r="AB399" s="31">
        <f t="shared" si="12"/>
        <v>0</v>
      </c>
      <c r="AC399" s="29">
        <f t="shared" si="13"/>
        <v>0</v>
      </c>
      <c r="AD399" s="6"/>
      <c r="AE399" s="7"/>
      <c r="AF399" s="6"/>
      <c r="AG399" s="26"/>
      <c r="AH399"/>
      <c r="AI399"/>
      <c r="AJ399"/>
      <c r="AK399"/>
      <c r="AL399"/>
      <c r="AM399"/>
      <c r="AN399"/>
      <c r="AO399"/>
      <c r="AP399"/>
      <c r="AQ399"/>
      <c r="AR399"/>
      <c r="AS399"/>
      <c r="AT399"/>
      <c r="AU399"/>
      <c r="AV399"/>
      <c r="AW399"/>
    </row>
    <row r="400" spans="1:49" ht="12.75">
      <c r="A400" s="4"/>
      <c r="B400" s="8"/>
      <c r="C400" s="5"/>
      <c r="D400" s="5" t="s">
        <v>541</v>
      </c>
      <c r="E400" s="5" t="s">
        <v>542</v>
      </c>
      <c r="F400" s="9">
        <v>29180168</v>
      </c>
      <c r="G400" s="10">
        <v>54.8</v>
      </c>
      <c r="H400" s="9"/>
      <c r="I400" s="10"/>
      <c r="J400" s="9">
        <v>-440722</v>
      </c>
      <c r="K400" s="10">
        <v>0</v>
      </c>
      <c r="L400" s="9"/>
      <c r="M400" s="10"/>
      <c r="N400" s="9"/>
      <c r="O400" s="10"/>
      <c r="P400" s="9"/>
      <c r="Q400" s="10"/>
      <c r="R400" s="9"/>
      <c r="S400" s="10"/>
      <c r="T400" s="9"/>
      <c r="U400" s="10"/>
      <c r="V400" s="9"/>
      <c r="W400" s="10"/>
      <c r="X400" s="9"/>
      <c r="Y400" s="10"/>
      <c r="Z400" s="9"/>
      <c r="AA400" s="10"/>
      <c r="AB400" s="32">
        <f t="shared" si="12"/>
        <v>0</v>
      </c>
      <c r="AC400" s="34">
        <f t="shared" si="13"/>
        <v>0</v>
      </c>
      <c r="AD400" s="9">
        <v>-376861</v>
      </c>
      <c r="AE400" s="10">
        <v>0</v>
      </c>
      <c r="AF400" s="9">
        <v>28362585</v>
      </c>
      <c r="AG400" s="11">
        <v>54.8</v>
      </c>
      <c r="AH400"/>
      <c r="AI400"/>
      <c r="AJ400"/>
      <c r="AK400"/>
      <c r="AL400"/>
      <c r="AM400"/>
      <c r="AN400"/>
      <c r="AO400"/>
      <c r="AP400"/>
      <c r="AQ400"/>
      <c r="AR400"/>
      <c r="AS400"/>
      <c r="AT400"/>
      <c r="AU400"/>
      <c r="AV400"/>
      <c r="AW400"/>
    </row>
    <row r="401" spans="1:49" ht="12.75">
      <c r="A401" s="4"/>
      <c r="B401" s="8"/>
      <c r="C401" s="5"/>
      <c r="D401" s="5" t="s">
        <v>543</v>
      </c>
      <c r="E401" s="5" t="s">
        <v>544</v>
      </c>
      <c r="F401" s="9">
        <v>5457809</v>
      </c>
      <c r="G401" s="10">
        <v>35.7</v>
      </c>
      <c r="H401" s="9"/>
      <c r="I401" s="10"/>
      <c r="J401" s="9"/>
      <c r="K401" s="10"/>
      <c r="L401" s="9"/>
      <c r="M401" s="10"/>
      <c r="N401" s="9"/>
      <c r="O401" s="10"/>
      <c r="P401" s="9"/>
      <c r="Q401" s="10"/>
      <c r="R401" s="9"/>
      <c r="S401" s="10"/>
      <c r="T401" s="9"/>
      <c r="U401" s="10"/>
      <c r="V401" s="9"/>
      <c r="W401" s="10"/>
      <c r="X401" s="9"/>
      <c r="Y401" s="10"/>
      <c r="Z401" s="9"/>
      <c r="AA401" s="10"/>
      <c r="AB401" s="32">
        <f t="shared" si="12"/>
        <v>0</v>
      </c>
      <c r="AC401" s="34">
        <f t="shared" si="13"/>
        <v>0</v>
      </c>
      <c r="AD401" s="9">
        <v>-91443</v>
      </c>
      <c r="AE401" s="10">
        <v>0</v>
      </c>
      <c r="AF401" s="9">
        <v>5366366</v>
      </c>
      <c r="AG401" s="11">
        <v>35.7</v>
      </c>
      <c r="AH401"/>
      <c r="AI401"/>
      <c r="AJ401"/>
      <c r="AK401"/>
      <c r="AL401"/>
      <c r="AM401"/>
      <c r="AN401"/>
      <c r="AO401"/>
      <c r="AP401"/>
      <c r="AQ401"/>
      <c r="AR401"/>
      <c r="AS401"/>
      <c r="AT401"/>
      <c r="AU401"/>
      <c r="AV401"/>
      <c r="AW401"/>
    </row>
    <row r="402" spans="1:49" ht="12.75">
      <c r="A402" s="4"/>
      <c r="B402" s="8"/>
      <c r="C402" s="5"/>
      <c r="D402" s="5" t="s">
        <v>545</v>
      </c>
      <c r="E402" s="5" t="s">
        <v>546</v>
      </c>
      <c r="F402" s="9">
        <v>47706667</v>
      </c>
      <c r="G402" s="10">
        <v>274.32</v>
      </c>
      <c r="H402" s="9"/>
      <c r="I402" s="10"/>
      <c r="J402" s="9"/>
      <c r="K402" s="10"/>
      <c r="L402" s="9"/>
      <c r="M402" s="10"/>
      <c r="N402" s="9"/>
      <c r="O402" s="10"/>
      <c r="P402" s="9"/>
      <c r="Q402" s="10"/>
      <c r="R402" s="9"/>
      <c r="S402" s="10"/>
      <c r="T402" s="9"/>
      <c r="U402" s="10"/>
      <c r="V402" s="9"/>
      <c r="W402" s="10"/>
      <c r="X402" s="9"/>
      <c r="Y402" s="10"/>
      <c r="Z402" s="9"/>
      <c r="AA402" s="10"/>
      <c r="AB402" s="32">
        <f t="shared" si="12"/>
        <v>0</v>
      </c>
      <c r="AC402" s="34">
        <f t="shared" si="13"/>
        <v>0</v>
      </c>
      <c r="AD402" s="9">
        <v>-643669</v>
      </c>
      <c r="AE402" s="10">
        <v>0</v>
      </c>
      <c r="AF402" s="9">
        <v>47062998</v>
      </c>
      <c r="AG402" s="11">
        <v>274.32</v>
      </c>
      <c r="AH402"/>
      <c r="AI402"/>
      <c r="AJ402"/>
      <c r="AK402"/>
      <c r="AL402"/>
      <c r="AM402"/>
      <c r="AN402"/>
      <c r="AO402"/>
      <c r="AP402"/>
      <c r="AQ402"/>
      <c r="AR402"/>
      <c r="AS402"/>
      <c r="AT402"/>
      <c r="AU402"/>
      <c r="AV402"/>
      <c r="AW402"/>
    </row>
    <row r="403" spans="1:49" ht="12.75">
      <c r="A403" s="4"/>
      <c r="B403" s="8"/>
      <c r="C403" s="5"/>
      <c r="D403" s="5" t="s">
        <v>547</v>
      </c>
      <c r="E403" s="5" t="s">
        <v>548</v>
      </c>
      <c r="F403" s="9">
        <v>8525770</v>
      </c>
      <c r="G403" s="10">
        <v>23.75</v>
      </c>
      <c r="H403" s="9"/>
      <c r="I403" s="10"/>
      <c r="J403" s="9"/>
      <c r="K403" s="10"/>
      <c r="L403" s="9"/>
      <c r="M403" s="10"/>
      <c r="N403" s="9"/>
      <c r="O403" s="10"/>
      <c r="P403" s="9"/>
      <c r="Q403" s="10"/>
      <c r="R403" s="9"/>
      <c r="S403" s="10"/>
      <c r="T403" s="9"/>
      <c r="U403" s="10"/>
      <c r="V403" s="9"/>
      <c r="W403" s="10"/>
      <c r="X403" s="9"/>
      <c r="Y403" s="10"/>
      <c r="Z403" s="9">
        <v>86707</v>
      </c>
      <c r="AA403" s="10">
        <v>0</v>
      </c>
      <c r="AB403" s="32">
        <f t="shared" si="12"/>
        <v>86707</v>
      </c>
      <c r="AC403" s="34">
        <f t="shared" si="13"/>
        <v>0</v>
      </c>
      <c r="AD403" s="9">
        <v>-32316</v>
      </c>
      <c r="AE403" s="10">
        <v>0</v>
      </c>
      <c r="AF403" s="9">
        <v>8580161</v>
      </c>
      <c r="AG403" s="11">
        <v>23.75</v>
      </c>
      <c r="AH403"/>
      <c r="AI403"/>
      <c r="AJ403"/>
      <c r="AK403"/>
      <c r="AL403"/>
      <c r="AM403"/>
      <c r="AN403"/>
      <c r="AO403"/>
      <c r="AP403"/>
      <c r="AQ403"/>
      <c r="AR403"/>
      <c r="AS403"/>
      <c r="AT403"/>
      <c r="AU403"/>
      <c r="AV403"/>
      <c r="AW403"/>
    </row>
    <row r="404" spans="1:49" ht="12.75">
      <c r="A404" s="4"/>
      <c r="B404" s="8"/>
      <c r="C404" s="3" t="s">
        <v>549</v>
      </c>
      <c r="D404" s="3"/>
      <c r="E404" s="3"/>
      <c r="F404" s="6">
        <v>90870414</v>
      </c>
      <c r="G404" s="7">
        <v>388.57</v>
      </c>
      <c r="H404" s="6"/>
      <c r="I404" s="7"/>
      <c r="J404" s="6">
        <v>-440722</v>
      </c>
      <c r="K404" s="7">
        <v>0</v>
      </c>
      <c r="L404" s="6"/>
      <c r="M404" s="7"/>
      <c r="N404" s="6"/>
      <c r="O404" s="7"/>
      <c r="P404" s="6"/>
      <c r="Q404" s="7"/>
      <c r="R404" s="6"/>
      <c r="S404" s="7"/>
      <c r="T404" s="6"/>
      <c r="U404" s="7"/>
      <c r="V404" s="6"/>
      <c r="W404" s="7"/>
      <c r="X404" s="6"/>
      <c r="Y404" s="7"/>
      <c r="Z404" s="6">
        <v>86707</v>
      </c>
      <c r="AA404" s="7">
        <v>0</v>
      </c>
      <c r="AB404" s="31">
        <f t="shared" si="12"/>
        <v>86707</v>
      </c>
      <c r="AC404" s="29">
        <f t="shared" si="13"/>
        <v>0</v>
      </c>
      <c r="AD404" s="6">
        <v>-1144289</v>
      </c>
      <c r="AE404" s="7">
        <v>0</v>
      </c>
      <c r="AF404" s="6">
        <v>89372110</v>
      </c>
      <c r="AG404" s="26">
        <v>388.57</v>
      </c>
      <c r="AH404"/>
      <c r="AI404"/>
      <c r="AJ404"/>
      <c r="AK404"/>
      <c r="AL404"/>
      <c r="AM404"/>
      <c r="AN404"/>
      <c r="AO404"/>
      <c r="AP404"/>
      <c r="AQ404"/>
      <c r="AR404"/>
      <c r="AS404"/>
      <c r="AT404"/>
      <c r="AU404"/>
      <c r="AV404"/>
      <c r="AW404"/>
    </row>
    <row r="405" spans="1:49" ht="12.75">
      <c r="A405" s="4"/>
      <c r="B405" s="8">
        <v>102</v>
      </c>
      <c r="C405" s="3" t="s">
        <v>550</v>
      </c>
      <c r="D405" s="3"/>
      <c r="E405" s="3"/>
      <c r="F405" s="6"/>
      <c r="G405" s="7"/>
      <c r="H405" s="6"/>
      <c r="I405" s="7"/>
      <c r="J405" s="6"/>
      <c r="K405" s="7"/>
      <c r="L405" s="6"/>
      <c r="M405" s="7"/>
      <c r="N405" s="6"/>
      <c r="O405" s="7"/>
      <c r="P405" s="6"/>
      <c r="Q405" s="7"/>
      <c r="R405" s="6"/>
      <c r="S405" s="7"/>
      <c r="T405" s="6"/>
      <c r="U405" s="7"/>
      <c r="V405" s="6"/>
      <c r="W405" s="7"/>
      <c r="X405" s="6"/>
      <c r="Y405" s="7"/>
      <c r="Z405" s="6"/>
      <c r="AA405" s="7"/>
      <c r="AB405" s="31">
        <f t="shared" si="12"/>
        <v>0</v>
      </c>
      <c r="AC405" s="29">
        <f t="shared" si="13"/>
        <v>0</v>
      </c>
      <c r="AD405" s="6"/>
      <c r="AE405" s="7"/>
      <c r="AF405" s="6"/>
      <c r="AG405" s="26"/>
      <c r="AH405"/>
      <c r="AI405"/>
      <c r="AJ405"/>
      <c r="AK405"/>
      <c r="AL405"/>
      <c r="AM405"/>
      <c r="AN405"/>
      <c r="AO405"/>
      <c r="AP405"/>
      <c r="AQ405"/>
      <c r="AR405"/>
      <c r="AS405"/>
      <c r="AT405"/>
      <c r="AU405"/>
      <c r="AV405"/>
      <c r="AW405"/>
    </row>
    <row r="406" spans="1:49" ht="12.75">
      <c r="A406" s="4"/>
      <c r="B406" s="8"/>
      <c r="C406" s="5"/>
      <c r="D406" s="5" t="s">
        <v>551</v>
      </c>
      <c r="E406" s="5" t="s">
        <v>550</v>
      </c>
      <c r="F406" s="9">
        <v>3027843</v>
      </c>
      <c r="G406" s="10">
        <v>14</v>
      </c>
      <c r="H406" s="9"/>
      <c r="I406" s="10"/>
      <c r="J406" s="9"/>
      <c r="K406" s="10"/>
      <c r="L406" s="9"/>
      <c r="M406" s="10"/>
      <c r="N406" s="9"/>
      <c r="O406" s="10"/>
      <c r="P406" s="9"/>
      <c r="Q406" s="10"/>
      <c r="R406" s="9"/>
      <c r="S406" s="10"/>
      <c r="T406" s="9"/>
      <c r="U406" s="10"/>
      <c r="V406" s="9"/>
      <c r="W406" s="10"/>
      <c r="X406" s="9"/>
      <c r="Y406" s="10"/>
      <c r="Z406" s="9"/>
      <c r="AA406" s="10"/>
      <c r="AB406" s="32">
        <f t="shared" si="12"/>
        <v>0</v>
      </c>
      <c r="AC406" s="34">
        <f t="shared" si="13"/>
        <v>0</v>
      </c>
      <c r="AD406" s="9">
        <v>-33529</v>
      </c>
      <c r="AE406" s="10">
        <v>0</v>
      </c>
      <c r="AF406" s="9">
        <v>2994314</v>
      </c>
      <c r="AG406" s="11">
        <v>14</v>
      </c>
      <c r="AH406"/>
      <c r="AI406"/>
      <c r="AJ406"/>
      <c r="AK406"/>
      <c r="AL406"/>
      <c r="AM406"/>
      <c r="AN406"/>
      <c r="AO406"/>
      <c r="AP406"/>
      <c r="AQ406"/>
      <c r="AR406"/>
      <c r="AS406"/>
      <c r="AT406"/>
      <c r="AU406"/>
      <c r="AV406"/>
      <c r="AW406"/>
    </row>
    <row r="407" spans="1:49" ht="12.75">
      <c r="A407" s="4"/>
      <c r="B407" s="8"/>
      <c r="C407" s="3" t="s">
        <v>552</v>
      </c>
      <c r="D407" s="3"/>
      <c r="E407" s="3"/>
      <c r="F407" s="6">
        <v>3027843</v>
      </c>
      <c r="G407" s="7">
        <v>14</v>
      </c>
      <c r="H407" s="6"/>
      <c r="I407" s="7"/>
      <c r="J407" s="6"/>
      <c r="K407" s="7"/>
      <c r="L407" s="6"/>
      <c r="M407" s="7"/>
      <c r="N407" s="6"/>
      <c r="O407" s="7"/>
      <c r="P407" s="6"/>
      <c r="Q407" s="7"/>
      <c r="R407" s="6"/>
      <c r="S407" s="7"/>
      <c r="T407" s="6"/>
      <c r="U407" s="7"/>
      <c r="V407" s="6"/>
      <c r="W407" s="7"/>
      <c r="X407" s="6"/>
      <c r="Y407" s="7"/>
      <c r="Z407" s="6"/>
      <c r="AA407" s="7"/>
      <c r="AB407" s="31">
        <f t="shared" si="12"/>
        <v>0</v>
      </c>
      <c r="AC407" s="29">
        <f t="shared" si="13"/>
        <v>0</v>
      </c>
      <c r="AD407" s="6">
        <v>-33529</v>
      </c>
      <c r="AE407" s="7">
        <v>0</v>
      </c>
      <c r="AF407" s="6">
        <v>2994314</v>
      </c>
      <c r="AG407" s="26">
        <v>14</v>
      </c>
      <c r="AH407"/>
      <c r="AI407"/>
      <c r="AJ407"/>
      <c r="AK407"/>
      <c r="AL407"/>
      <c r="AM407"/>
      <c r="AN407"/>
      <c r="AO407"/>
      <c r="AP407"/>
      <c r="AQ407"/>
      <c r="AR407"/>
      <c r="AS407"/>
      <c r="AT407"/>
      <c r="AU407"/>
      <c r="AV407"/>
      <c r="AW407"/>
    </row>
    <row r="408" spans="1:49" ht="12.75">
      <c r="A408" s="4"/>
      <c r="B408" s="8">
        <v>103</v>
      </c>
      <c r="C408" s="3" t="s">
        <v>553</v>
      </c>
      <c r="D408" s="3"/>
      <c r="E408" s="3"/>
      <c r="F408" s="6"/>
      <c r="G408" s="7"/>
      <c r="H408" s="6"/>
      <c r="I408" s="7"/>
      <c r="J408" s="6"/>
      <c r="K408" s="7"/>
      <c r="L408" s="6"/>
      <c r="M408" s="7"/>
      <c r="N408" s="6"/>
      <c r="O408" s="7"/>
      <c r="P408" s="6"/>
      <c r="Q408" s="7"/>
      <c r="R408" s="6"/>
      <c r="S408" s="7"/>
      <c r="T408" s="6"/>
      <c r="U408" s="7"/>
      <c r="V408" s="6"/>
      <c r="W408" s="7"/>
      <c r="X408" s="6"/>
      <c r="Y408" s="7"/>
      <c r="Z408" s="6"/>
      <c r="AA408" s="7"/>
      <c r="AB408" s="31">
        <f t="shared" si="12"/>
        <v>0</v>
      </c>
      <c r="AC408" s="29">
        <f t="shared" si="13"/>
        <v>0</v>
      </c>
      <c r="AD408" s="6"/>
      <c r="AE408" s="7"/>
      <c r="AF408" s="6"/>
      <c r="AG408" s="26"/>
      <c r="AH408"/>
      <c r="AI408"/>
      <c r="AJ408"/>
      <c r="AK408"/>
      <c r="AL408"/>
      <c r="AM408"/>
      <c r="AN408"/>
      <c r="AO408"/>
      <c r="AP408"/>
      <c r="AQ408"/>
      <c r="AR408"/>
      <c r="AS408"/>
      <c r="AT408"/>
      <c r="AU408"/>
      <c r="AV408"/>
      <c r="AW408"/>
    </row>
    <row r="409" spans="1:49" ht="12.75">
      <c r="A409" s="4"/>
      <c r="B409" s="8"/>
      <c r="C409" s="5"/>
      <c r="D409" s="5" t="s">
        <v>554</v>
      </c>
      <c r="E409" s="5" t="s">
        <v>553</v>
      </c>
      <c r="F409" s="9">
        <v>2924237</v>
      </c>
      <c r="G409" s="10">
        <v>8</v>
      </c>
      <c r="H409" s="9"/>
      <c r="I409" s="10"/>
      <c r="J409" s="9"/>
      <c r="K409" s="10"/>
      <c r="L409" s="9"/>
      <c r="M409" s="10"/>
      <c r="N409" s="9"/>
      <c r="O409" s="10"/>
      <c r="P409" s="9"/>
      <c r="Q409" s="10"/>
      <c r="R409" s="9"/>
      <c r="S409" s="10"/>
      <c r="T409" s="9"/>
      <c r="U409" s="10"/>
      <c r="V409" s="9"/>
      <c r="W409" s="10"/>
      <c r="X409" s="9"/>
      <c r="Y409" s="10"/>
      <c r="Z409" s="9"/>
      <c r="AA409" s="10"/>
      <c r="AB409" s="32">
        <f t="shared" si="12"/>
        <v>0</v>
      </c>
      <c r="AC409" s="34">
        <f t="shared" si="13"/>
        <v>0</v>
      </c>
      <c r="AD409" s="9">
        <v>-20697</v>
      </c>
      <c r="AE409" s="10">
        <v>0</v>
      </c>
      <c r="AF409" s="9">
        <v>2903540</v>
      </c>
      <c r="AG409" s="11">
        <v>8</v>
      </c>
      <c r="AH409"/>
      <c r="AI409"/>
      <c r="AJ409"/>
      <c r="AK409"/>
      <c r="AL409"/>
      <c r="AM409"/>
      <c r="AN409"/>
      <c r="AO409"/>
      <c r="AP409"/>
      <c r="AQ409"/>
      <c r="AR409"/>
      <c r="AS409"/>
      <c r="AT409"/>
      <c r="AU409"/>
      <c r="AV409"/>
      <c r="AW409"/>
    </row>
    <row r="410" spans="1:49" ht="12.75">
      <c r="A410" s="4"/>
      <c r="B410" s="8"/>
      <c r="C410" s="3" t="s">
        <v>555</v>
      </c>
      <c r="D410" s="3"/>
      <c r="E410" s="3"/>
      <c r="F410" s="6">
        <v>2924237</v>
      </c>
      <c r="G410" s="7">
        <v>8</v>
      </c>
      <c r="H410" s="6"/>
      <c r="I410" s="7"/>
      <c r="J410" s="6"/>
      <c r="K410" s="7"/>
      <c r="L410" s="6"/>
      <c r="M410" s="7"/>
      <c r="N410" s="6"/>
      <c r="O410" s="7"/>
      <c r="P410" s="6"/>
      <c r="Q410" s="7"/>
      <c r="R410" s="6"/>
      <c r="S410" s="7"/>
      <c r="T410" s="6"/>
      <c r="U410" s="7"/>
      <c r="V410" s="6"/>
      <c r="W410" s="7"/>
      <c r="X410" s="6"/>
      <c r="Y410" s="7"/>
      <c r="Z410" s="6"/>
      <c r="AA410" s="7"/>
      <c r="AB410" s="31">
        <f t="shared" si="12"/>
        <v>0</v>
      </c>
      <c r="AC410" s="29">
        <f t="shared" si="13"/>
        <v>0</v>
      </c>
      <c r="AD410" s="6">
        <v>-20697</v>
      </c>
      <c r="AE410" s="7">
        <v>0</v>
      </c>
      <c r="AF410" s="6">
        <v>2903540</v>
      </c>
      <c r="AG410" s="26">
        <v>8</v>
      </c>
      <c r="AH410"/>
      <c r="AI410"/>
      <c r="AJ410"/>
      <c r="AK410"/>
      <c r="AL410"/>
      <c r="AM410"/>
      <c r="AN410"/>
      <c r="AO410"/>
      <c r="AP410"/>
      <c r="AQ410"/>
      <c r="AR410"/>
      <c r="AS410"/>
      <c r="AT410"/>
      <c r="AU410"/>
      <c r="AV410"/>
      <c r="AW410"/>
    </row>
    <row r="411" spans="1:49" ht="12.75">
      <c r="A411" s="4"/>
      <c r="B411" s="8">
        <v>104</v>
      </c>
      <c r="C411" s="3" t="s">
        <v>556</v>
      </c>
      <c r="D411" s="3"/>
      <c r="E411" s="3"/>
      <c r="F411" s="6"/>
      <c r="G411" s="7"/>
      <c r="H411" s="6"/>
      <c r="I411" s="7"/>
      <c r="J411" s="6"/>
      <c r="K411" s="7"/>
      <c r="L411" s="6"/>
      <c r="M411" s="7"/>
      <c r="N411" s="6"/>
      <c r="O411" s="7"/>
      <c r="P411" s="6"/>
      <c r="Q411" s="7"/>
      <c r="R411" s="6"/>
      <c r="S411" s="7"/>
      <c r="T411" s="6"/>
      <c r="U411" s="7"/>
      <c r="V411" s="6"/>
      <c r="W411" s="7"/>
      <c r="X411" s="6"/>
      <c r="Y411" s="7"/>
      <c r="Z411" s="6"/>
      <c r="AA411" s="7"/>
      <c r="AB411" s="31">
        <f t="shared" si="12"/>
        <v>0</v>
      </c>
      <c r="AC411" s="29">
        <f t="shared" si="13"/>
        <v>0</v>
      </c>
      <c r="AD411" s="6"/>
      <c r="AE411" s="7"/>
      <c r="AF411" s="6"/>
      <c r="AG411" s="26"/>
      <c r="AH411"/>
      <c r="AI411"/>
      <c r="AJ411"/>
      <c r="AK411"/>
      <c r="AL411"/>
      <c r="AM411"/>
      <c r="AN411"/>
      <c r="AO411"/>
      <c r="AP411"/>
      <c r="AQ411"/>
      <c r="AR411"/>
      <c r="AS411"/>
      <c r="AT411"/>
      <c r="AU411"/>
      <c r="AV411"/>
      <c r="AW411"/>
    </row>
    <row r="412" spans="1:49" ht="12.75">
      <c r="A412" s="4"/>
      <c r="B412" s="8"/>
      <c r="C412" s="5"/>
      <c r="D412" s="5" t="s">
        <v>557</v>
      </c>
      <c r="E412" s="5" t="s">
        <v>558</v>
      </c>
      <c r="F412" s="9">
        <v>33872701</v>
      </c>
      <c r="G412" s="10">
        <v>58</v>
      </c>
      <c r="H412" s="9"/>
      <c r="I412" s="10"/>
      <c r="J412" s="9"/>
      <c r="K412" s="10"/>
      <c r="L412" s="9"/>
      <c r="M412" s="10"/>
      <c r="N412" s="9"/>
      <c r="O412" s="10"/>
      <c r="P412" s="9"/>
      <c r="Q412" s="10"/>
      <c r="R412" s="9"/>
      <c r="S412" s="10"/>
      <c r="T412" s="9"/>
      <c r="U412" s="10"/>
      <c r="V412" s="9"/>
      <c r="W412" s="10"/>
      <c r="X412" s="9"/>
      <c r="Y412" s="10"/>
      <c r="Z412" s="9"/>
      <c r="AA412" s="10"/>
      <c r="AB412" s="32">
        <f t="shared" si="12"/>
        <v>0</v>
      </c>
      <c r="AC412" s="34">
        <f t="shared" si="13"/>
        <v>0</v>
      </c>
      <c r="AD412" s="9">
        <v>0</v>
      </c>
      <c r="AE412" s="10">
        <v>0</v>
      </c>
      <c r="AF412" s="9">
        <v>33872701</v>
      </c>
      <c r="AG412" s="11">
        <v>58</v>
      </c>
      <c r="AH412"/>
      <c r="AI412"/>
      <c r="AJ412"/>
      <c r="AK412"/>
      <c r="AL412"/>
      <c r="AM412"/>
      <c r="AN412"/>
      <c r="AO412"/>
      <c r="AP412"/>
      <c r="AQ412"/>
      <c r="AR412"/>
      <c r="AS412"/>
      <c r="AT412"/>
      <c r="AU412"/>
      <c r="AV412"/>
      <c r="AW412"/>
    </row>
    <row r="413" spans="1:49" ht="12.75">
      <c r="A413" s="4"/>
      <c r="B413" s="8"/>
      <c r="C413" s="5"/>
      <c r="D413" s="5" t="s">
        <v>559</v>
      </c>
      <c r="E413" s="5" t="s">
        <v>560</v>
      </c>
      <c r="F413" s="9">
        <v>64144294</v>
      </c>
      <c r="G413" s="10">
        <v>312</v>
      </c>
      <c r="H413" s="9"/>
      <c r="I413" s="10"/>
      <c r="J413" s="9"/>
      <c r="K413" s="10"/>
      <c r="L413" s="9"/>
      <c r="M413" s="10"/>
      <c r="N413" s="9"/>
      <c r="O413" s="10"/>
      <c r="P413" s="9"/>
      <c r="Q413" s="10"/>
      <c r="R413" s="9"/>
      <c r="S413" s="10"/>
      <c r="T413" s="9"/>
      <c r="U413" s="10"/>
      <c r="V413" s="9"/>
      <c r="W413" s="10"/>
      <c r="X413" s="9"/>
      <c r="Y413" s="10"/>
      <c r="Z413" s="9"/>
      <c r="AA413" s="10"/>
      <c r="AB413" s="32">
        <f t="shared" si="12"/>
        <v>0</v>
      </c>
      <c r="AC413" s="34">
        <f t="shared" si="13"/>
        <v>0</v>
      </c>
      <c r="AD413" s="9"/>
      <c r="AE413" s="10"/>
      <c r="AF413" s="9">
        <v>64144294</v>
      </c>
      <c r="AG413" s="11">
        <v>312</v>
      </c>
      <c r="AH413"/>
      <c r="AI413"/>
      <c r="AJ413"/>
      <c r="AK413"/>
      <c r="AL413"/>
      <c r="AM413"/>
      <c r="AN413"/>
      <c r="AO413"/>
      <c r="AP413"/>
      <c r="AQ413"/>
      <c r="AR413"/>
      <c r="AS413"/>
      <c r="AT413"/>
      <c r="AU413"/>
      <c r="AV413"/>
      <c r="AW413"/>
    </row>
    <row r="414" spans="1:49" ht="12.75">
      <c r="A414" s="4"/>
      <c r="B414" s="8"/>
      <c r="C414" s="5"/>
      <c r="D414" s="5" t="s">
        <v>561</v>
      </c>
      <c r="E414" s="5" t="s">
        <v>562</v>
      </c>
      <c r="F414" s="9">
        <v>11739418</v>
      </c>
      <c r="G414" s="10">
        <v>62</v>
      </c>
      <c r="H414" s="9"/>
      <c r="I414" s="10"/>
      <c r="J414" s="9">
        <v>190000</v>
      </c>
      <c r="K414" s="10">
        <v>0</v>
      </c>
      <c r="L414" s="9"/>
      <c r="M414" s="10"/>
      <c r="N414" s="9"/>
      <c r="O414" s="10"/>
      <c r="P414" s="9"/>
      <c r="Q414" s="10"/>
      <c r="R414" s="9"/>
      <c r="S414" s="10"/>
      <c r="T414" s="9"/>
      <c r="U414" s="10"/>
      <c r="V414" s="9"/>
      <c r="W414" s="10"/>
      <c r="X414" s="9"/>
      <c r="Y414" s="10"/>
      <c r="Z414" s="9"/>
      <c r="AA414" s="10"/>
      <c r="AB414" s="32">
        <f t="shared" si="12"/>
        <v>0</v>
      </c>
      <c r="AC414" s="34">
        <f t="shared" si="13"/>
        <v>0</v>
      </c>
      <c r="AD414" s="9"/>
      <c r="AE414" s="10"/>
      <c r="AF414" s="9">
        <v>11929418</v>
      </c>
      <c r="AG414" s="11">
        <v>62</v>
      </c>
      <c r="AH414"/>
      <c r="AI414"/>
      <c r="AJ414"/>
      <c r="AK414"/>
      <c r="AL414"/>
      <c r="AM414"/>
      <c r="AN414"/>
      <c r="AO414"/>
      <c r="AP414"/>
      <c r="AQ414"/>
      <c r="AR414"/>
      <c r="AS414"/>
      <c r="AT414"/>
      <c r="AU414"/>
      <c r="AV414"/>
      <c r="AW414"/>
    </row>
    <row r="415" spans="1:49" ht="12.75">
      <c r="A415" s="4"/>
      <c r="B415" s="8"/>
      <c r="C415" s="5"/>
      <c r="D415" s="5" t="s">
        <v>563</v>
      </c>
      <c r="E415" s="5" t="s">
        <v>564</v>
      </c>
      <c r="F415" s="9">
        <v>1263718</v>
      </c>
      <c r="G415" s="10">
        <v>141.7</v>
      </c>
      <c r="H415" s="9"/>
      <c r="I415" s="10"/>
      <c r="J415" s="9"/>
      <c r="K415" s="10"/>
      <c r="L415" s="9"/>
      <c r="M415" s="10"/>
      <c r="N415" s="9"/>
      <c r="O415" s="10"/>
      <c r="P415" s="9"/>
      <c r="Q415" s="10"/>
      <c r="R415" s="9"/>
      <c r="S415" s="10"/>
      <c r="T415" s="9"/>
      <c r="U415" s="10"/>
      <c r="V415" s="9"/>
      <c r="W415" s="10"/>
      <c r="X415" s="9"/>
      <c r="Y415" s="10"/>
      <c r="Z415" s="9"/>
      <c r="AA415" s="10"/>
      <c r="AB415" s="32">
        <f t="shared" si="12"/>
        <v>0</v>
      </c>
      <c r="AC415" s="34">
        <f t="shared" si="13"/>
        <v>0</v>
      </c>
      <c r="AD415" s="9"/>
      <c r="AE415" s="10"/>
      <c r="AF415" s="9">
        <v>1263718</v>
      </c>
      <c r="AG415" s="11">
        <v>141.7</v>
      </c>
      <c r="AH415"/>
      <c r="AI415"/>
      <c r="AJ415"/>
      <c r="AK415"/>
      <c r="AL415"/>
      <c r="AM415"/>
      <c r="AN415"/>
      <c r="AO415"/>
      <c r="AP415"/>
      <c r="AQ415"/>
      <c r="AR415"/>
      <c r="AS415"/>
      <c r="AT415"/>
      <c r="AU415"/>
      <c r="AV415"/>
      <c r="AW415"/>
    </row>
    <row r="416" spans="1:49" ht="12.75">
      <c r="A416" s="4"/>
      <c r="B416" s="8"/>
      <c r="C416" s="5"/>
      <c r="D416" s="5" t="s">
        <v>565</v>
      </c>
      <c r="E416" s="5" t="s">
        <v>566</v>
      </c>
      <c r="F416" s="9">
        <v>95685</v>
      </c>
      <c r="G416" s="10">
        <v>21</v>
      </c>
      <c r="H416" s="9"/>
      <c r="I416" s="10"/>
      <c r="J416" s="9"/>
      <c r="K416" s="10"/>
      <c r="L416" s="9"/>
      <c r="M416" s="10"/>
      <c r="N416" s="9"/>
      <c r="O416" s="10"/>
      <c r="P416" s="9"/>
      <c r="Q416" s="10"/>
      <c r="R416" s="9"/>
      <c r="S416" s="10"/>
      <c r="T416" s="9"/>
      <c r="U416" s="10"/>
      <c r="V416" s="9"/>
      <c r="W416" s="10"/>
      <c r="X416" s="9"/>
      <c r="Y416" s="10"/>
      <c r="Z416" s="9"/>
      <c r="AA416" s="10"/>
      <c r="AB416" s="32">
        <f t="shared" si="12"/>
        <v>0</v>
      </c>
      <c r="AC416" s="34">
        <f t="shared" si="13"/>
        <v>0</v>
      </c>
      <c r="AD416" s="9"/>
      <c r="AE416" s="10"/>
      <c r="AF416" s="9">
        <v>95685</v>
      </c>
      <c r="AG416" s="11">
        <v>21</v>
      </c>
      <c r="AH416"/>
      <c r="AI416"/>
      <c r="AJ416"/>
      <c r="AK416"/>
      <c r="AL416"/>
      <c r="AM416"/>
      <c r="AN416"/>
      <c r="AO416"/>
      <c r="AP416"/>
      <c r="AQ416"/>
      <c r="AR416"/>
      <c r="AS416"/>
      <c r="AT416"/>
      <c r="AU416"/>
      <c r="AV416"/>
      <c r="AW416"/>
    </row>
    <row r="417" spans="1:49" ht="12.75">
      <c r="A417" s="4"/>
      <c r="B417" s="8"/>
      <c r="C417" s="3" t="s">
        <v>567</v>
      </c>
      <c r="D417" s="3"/>
      <c r="E417" s="3"/>
      <c r="F417" s="6">
        <v>111115816</v>
      </c>
      <c r="G417" s="7">
        <v>594.7</v>
      </c>
      <c r="H417" s="6"/>
      <c r="I417" s="7"/>
      <c r="J417" s="6">
        <v>190000</v>
      </c>
      <c r="K417" s="7">
        <v>0</v>
      </c>
      <c r="L417" s="6"/>
      <c r="M417" s="7"/>
      <c r="N417" s="6"/>
      <c r="O417" s="7"/>
      <c r="P417" s="6"/>
      <c r="Q417" s="7"/>
      <c r="R417" s="6"/>
      <c r="S417" s="7"/>
      <c r="T417" s="6"/>
      <c r="U417" s="7"/>
      <c r="V417" s="6"/>
      <c r="W417" s="7"/>
      <c r="X417" s="6"/>
      <c r="Y417" s="7"/>
      <c r="Z417" s="6"/>
      <c r="AA417" s="7"/>
      <c r="AB417" s="31">
        <f t="shared" si="12"/>
        <v>0</v>
      </c>
      <c r="AC417" s="29">
        <f t="shared" si="13"/>
        <v>0</v>
      </c>
      <c r="AD417" s="6">
        <v>0</v>
      </c>
      <c r="AE417" s="7">
        <v>0</v>
      </c>
      <c r="AF417" s="6">
        <v>111305816</v>
      </c>
      <c r="AG417" s="26">
        <v>594.7</v>
      </c>
      <c r="AH417"/>
      <c r="AI417"/>
      <c r="AJ417"/>
      <c r="AK417"/>
      <c r="AL417"/>
      <c r="AM417"/>
      <c r="AN417"/>
      <c r="AO417"/>
      <c r="AP417"/>
      <c r="AQ417"/>
      <c r="AR417"/>
      <c r="AS417"/>
      <c r="AT417"/>
      <c r="AU417"/>
      <c r="AV417"/>
      <c r="AW417"/>
    </row>
    <row r="418" spans="1:49" ht="12.75">
      <c r="A418" s="4"/>
      <c r="B418" s="8">
        <v>105</v>
      </c>
      <c r="C418" s="3" t="s">
        <v>568</v>
      </c>
      <c r="D418" s="3"/>
      <c r="E418" s="3"/>
      <c r="F418" s="6"/>
      <c r="G418" s="7"/>
      <c r="H418" s="6"/>
      <c r="I418" s="7"/>
      <c r="J418" s="6"/>
      <c r="K418" s="7"/>
      <c r="L418" s="6"/>
      <c r="M418" s="7"/>
      <c r="N418" s="6"/>
      <c r="O418" s="7"/>
      <c r="P418" s="6"/>
      <c r="Q418" s="7"/>
      <c r="R418" s="6"/>
      <c r="S418" s="7"/>
      <c r="T418" s="6"/>
      <c r="U418" s="7"/>
      <c r="V418" s="6"/>
      <c r="W418" s="7"/>
      <c r="X418" s="6"/>
      <c r="Y418" s="7"/>
      <c r="Z418" s="6"/>
      <c r="AA418" s="7"/>
      <c r="AB418" s="31">
        <f t="shared" si="12"/>
        <v>0</v>
      </c>
      <c r="AC418" s="29">
        <f t="shared" si="13"/>
        <v>0</v>
      </c>
      <c r="AD418" s="6"/>
      <c r="AE418" s="7"/>
      <c r="AF418" s="6"/>
      <c r="AG418" s="26"/>
      <c r="AH418"/>
      <c r="AI418"/>
      <c r="AJ418"/>
      <c r="AK418"/>
      <c r="AL418"/>
      <c r="AM418"/>
      <c r="AN418"/>
      <c r="AO418"/>
      <c r="AP418"/>
      <c r="AQ418"/>
      <c r="AR418"/>
      <c r="AS418"/>
      <c r="AT418"/>
      <c r="AU418"/>
      <c r="AV418"/>
      <c r="AW418"/>
    </row>
    <row r="419" spans="1:49" ht="12.75">
      <c r="A419" s="4"/>
      <c r="B419" s="8"/>
      <c r="C419" s="5"/>
      <c r="D419" s="5" t="s">
        <v>569</v>
      </c>
      <c r="E419" s="5" t="s">
        <v>568</v>
      </c>
      <c r="F419" s="9">
        <v>36944719</v>
      </c>
      <c r="G419" s="10">
        <v>29</v>
      </c>
      <c r="H419" s="9"/>
      <c r="I419" s="10"/>
      <c r="J419" s="9"/>
      <c r="K419" s="10"/>
      <c r="L419" s="9"/>
      <c r="M419" s="10"/>
      <c r="N419" s="9"/>
      <c r="O419" s="10"/>
      <c r="P419" s="9"/>
      <c r="Q419" s="10"/>
      <c r="R419" s="9"/>
      <c r="S419" s="10"/>
      <c r="T419" s="9"/>
      <c r="U419" s="10"/>
      <c r="V419" s="9"/>
      <c r="W419" s="10"/>
      <c r="X419" s="9"/>
      <c r="Y419" s="10"/>
      <c r="Z419" s="9"/>
      <c r="AA419" s="10"/>
      <c r="AB419" s="32">
        <f t="shared" si="12"/>
        <v>0</v>
      </c>
      <c r="AC419" s="34">
        <f t="shared" si="13"/>
        <v>0</v>
      </c>
      <c r="AD419" s="9">
        <v>-69300</v>
      </c>
      <c r="AE419" s="10">
        <v>0</v>
      </c>
      <c r="AF419" s="9">
        <v>36875419</v>
      </c>
      <c r="AG419" s="11">
        <v>29</v>
      </c>
      <c r="AH419"/>
      <c r="AI419"/>
      <c r="AJ419"/>
      <c r="AK419"/>
      <c r="AL419"/>
      <c r="AM419"/>
      <c r="AN419"/>
      <c r="AO419"/>
      <c r="AP419"/>
      <c r="AQ419"/>
      <c r="AR419"/>
      <c r="AS419"/>
      <c r="AT419"/>
      <c r="AU419"/>
      <c r="AV419"/>
      <c r="AW419"/>
    </row>
    <row r="420" spans="1:49" ht="12.75">
      <c r="A420" s="4"/>
      <c r="B420" s="8"/>
      <c r="C420" s="3" t="s">
        <v>570</v>
      </c>
      <c r="D420" s="3"/>
      <c r="E420" s="3"/>
      <c r="F420" s="6">
        <v>36944719</v>
      </c>
      <c r="G420" s="7">
        <v>29</v>
      </c>
      <c r="H420" s="6"/>
      <c r="I420" s="7"/>
      <c r="J420" s="6"/>
      <c r="K420" s="7"/>
      <c r="L420" s="6"/>
      <c r="M420" s="7"/>
      <c r="N420" s="6"/>
      <c r="O420" s="7"/>
      <c r="P420" s="6"/>
      <c r="Q420" s="7"/>
      <c r="R420" s="6"/>
      <c r="S420" s="7"/>
      <c r="T420" s="6"/>
      <c r="U420" s="7"/>
      <c r="V420" s="6"/>
      <c r="W420" s="7"/>
      <c r="X420" s="6"/>
      <c r="Y420" s="7"/>
      <c r="Z420" s="6"/>
      <c r="AA420" s="7"/>
      <c r="AB420" s="31">
        <f t="shared" si="12"/>
        <v>0</v>
      </c>
      <c r="AC420" s="29">
        <f t="shared" si="13"/>
        <v>0</v>
      </c>
      <c r="AD420" s="6">
        <v>-69300</v>
      </c>
      <c r="AE420" s="7">
        <v>0</v>
      </c>
      <c r="AF420" s="6">
        <v>36875419</v>
      </c>
      <c r="AG420" s="26">
        <v>29</v>
      </c>
      <c r="AH420"/>
      <c r="AI420"/>
      <c r="AJ420"/>
      <c r="AK420"/>
      <c r="AL420"/>
      <c r="AM420"/>
      <c r="AN420"/>
      <c r="AO420"/>
      <c r="AP420"/>
      <c r="AQ420"/>
      <c r="AR420"/>
      <c r="AS420"/>
      <c r="AT420"/>
      <c r="AU420"/>
      <c r="AV420"/>
      <c r="AW420"/>
    </row>
    <row r="421" spans="1:49" ht="12.75">
      <c r="A421" s="4"/>
      <c r="B421" s="8">
        <v>106</v>
      </c>
      <c r="C421" s="3" t="s">
        <v>571</v>
      </c>
      <c r="D421" s="3"/>
      <c r="E421" s="3"/>
      <c r="F421" s="6"/>
      <c r="G421" s="7"/>
      <c r="H421" s="6"/>
      <c r="I421" s="7"/>
      <c r="J421" s="6"/>
      <c r="K421" s="7"/>
      <c r="L421" s="6"/>
      <c r="M421" s="7"/>
      <c r="N421" s="6"/>
      <c r="O421" s="7"/>
      <c r="P421" s="6"/>
      <c r="Q421" s="7"/>
      <c r="R421" s="6"/>
      <c r="S421" s="7"/>
      <c r="T421" s="6"/>
      <c r="U421" s="7"/>
      <c r="V421" s="6"/>
      <c r="W421" s="7"/>
      <c r="X421" s="6"/>
      <c r="Y421" s="7"/>
      <c r="Z421" s="6"/>
      <c r="AA421" s="7"/>
      <c r="AB421" s="31">
        <f t="shared" si="12"/>
        <v>0</v>
      </c>
      <c r="AC421" s="29">
        <f t="shared" si="13"/>
        <v>0</v>
      </c>
      <c r="AD421" s="6"/>
      <c r="AE421" s="7"/>
      <c r="AF421" s="6"/>
      <c r="AG421" s="26"/>
      <c r="AH421"/>
      <c r="AI421"/>
      <c r="AJ421"/>
      <c r="AK421"/>
      <c r="AL421"/>
      <c r="AM421"/>
      <c r="AN421"/>
      <c r="AO421"/>
      <c r="AP421"/>
      <c r="AQ421"/>
      <c r="AR421"/>
      <c r="AS421"/>
      <c r="AT421"/>
      <c r="AU421"/>
      <c r="AV421"/>
      <c r="AW421"/>
    </row>
    <row r="422" spans="1:49" ht="12.75">
      <c r="A422" s="4"/>
      <c r="B422" s="8"/>
      <c r="C422" s="5"/>
      <c r="D422" s="5" t="s">
        <v>572</v>
      </c>
      <c r="E422" s="5" t="s">
        <v>573</v>
      </c>
      <c r="F422" s="9">
        <v>9126612</v>
      </c>
      <c r="G422" s="10">
        <v>23.5</v>
      </c>
      <c r="H422" s="9"/>
      <c r="I422" s="10"/>
      <c r="J422" s="9">
        <v>187687</v>
      </c>
      <c r="K422" s="10">
        <v>0</v>
      </c>
      <c r="L422" s="9"/>
      <c r="M422" s="10"/>
      <c r="N422" s="9"/>
      <c r="O422" s="10"/>
      <c r="P422" s="9"/>
      <c r="Q422" s="10"/>
      <c r="R422" s="9"/>
      <c r="S422" s="10"/>
      <c r="T422" s="9"/>
      <c r="U422" s="10"/>
      <c r="V422" s="9"/>
      <c r="W422" s="10"/>
      <c r="X422" s="9"/>
      <c r="Y422" s="10"/>
      <c r="Z422" s="9"/>
      <c r="AA422" s="10"/>
      <c r="AB422" s="32">
        <f t="shared" si="12"/>
        <v>0</v>
      </c>
      <c r="AC422" s="34">
        <f t="shared" si="13"/>
        <v>0</v>
      </c>
      <c r="AD422" s="9">
        <v>-459957</v>
      </c>
      <c r="AE422" s="10">
        <v>0</v>
      </c>
      <c r="AF422" s="9">
        <v>8854342</v>
      </c>
      <c r="AG422" s="11">
        <v>23.5</v>
      </c>
      <c r="AH422"/>
      <c r="AI422"/>
      <c r="AJ422"/>
      <c r="AK422"/>
      <c r="AL422"/>
      <c r="AM422"/>
      <c r="AN422"/>
      <c r="AO422"/>
      <c r="AP422"/>
      <c r="AQ422"/>
      <c r="AR422"/>
      <c r="AS422"/>
      <c r="AT422"/>
      <c r="AU422"/>
      <c r="AV422"/>
      <c r="AW422"/>
    </row>
    <row r="423" spans="1:49" ht="12.75">
      <c r="A423" s="4"/>
      <c r="B423" s="8"/>
      <c r="C423" s="5"/>
      <c r="D423" s="5" t="s">
        <v>574</v>
      </c>
      <c r="E423" s="5" t="s">
        <v>575</v>
      </c>
      <c r="F423" s="9">
        <v>3981794</v>
      </c>
      <c r="G423" s="10">
        <v>31</v>
      </c>
      <c r="H423" s="9"/>
      <c r="I423" s="10"/>
      <c r="J423" s="9">
        <v>31655</v>
      </c>
      <c r="K423" s="10">
        <v>0</v>
      </c>
      <c r="L423" s="9"/>
      <c r="M423" s="10"/>
      <c r="N423" s="9"/>
      <c r="O423" s="10"/>
      <c r="P423" s="9"/>
      <c r="Q423" s="10"/>
      <c r="R423" s="9"/>
      <c r="S423" s="10"/>
      <c r="T423" s="9"/>
      <c r="U423" s="10"/>
      <c r="V423" s="9"/>
      <c r="W423" s="10"/>
      <c r="X423" s="9"/>
      <c r="Y423" s="10"/>
      <c r="Z423" s="9"/>
      <c r="AA423" s="10"/>
      <c r="AB423" s="32">
        <f t="shared" si="12"/>
        <v>0</v>
      </c>
      <c r="AC423" s="34">
        <f t="shared" si="13"/>
        <v>0</v>
      </c>
      <c r="AD423" s="9"/>
      <c r="AE423" s="10"/>
      <c r="AF423" s="9">
        <v>4013449</v>
      </c>
      <c r="AG423" s="11">
        <v>31</v>
      </c>
      <c r="AH423"/>
      <c r="AI423"/>
      <c r="AJ423"/>
      <c r="AK423"/>
      <c r="AL423"/>
      <c r="AM423"/>
      <c r="AN423"/>
      <c r="AO423"/>
      <c r="AP423"/>
      <c r="AQ423"/>
      <c r="AR423"/>
      <c r="AS423"/>
      <c r="AT423"/>
      <c r="AU423"/>
      <c r="AV423"/>
      <c r="AW423"/>
    </row>
    <row r="424" spans="1:49" ht="12.75">
      <c r="A424" s="4"/>
      <c r="B424" s="8"/>
      <c r="C424" s="5"/>
      <c r="D424" s="5" t="s">
        <v>576</v>
      </c>
      <c r="E424" s="5" t="s">
        <v>577</v>
      </c>
      <c r="F424" s="9">
        <v>5750761</v>
      </c>
      <c r="G424" s="10">
        <v>48</v>
      </c>
      <c r="H424" s="9"/>
      <c r="I424" s="10"/>
      <c r="J424" s="9"/>
      <c r="K424" s="10"/>
      <c r="L424" s="9"/>
      <c r="M424" s="10"/>
      <c r="N424" s="9"/>
      <c r="O424" s="10"/>
      <c r="P424" s="9"/>
      <c r="Q424" s="10"/>
      <c r="R424" s="9"/>
      <c r="S424" s="10"/>
      <c r="T424" s="9"/>
      <c r="U424" s="10"/>
      <c r="V424" s="9"/>
      <c r="W424" s="10"/>
      <c r="X424" s="9"/>
      <c r="Y424" s="10"/>
      <c r="Z424" s="9"/>
      <c r="AA424" s="10"/>
      <c r="AB424" s="32">
        <f t="shared" si="12"/>
        <v>0</v>
      </c>
      <c r="AC424" s="34">
        <f t="shared" si="13"/>
        <v>0</v>
      </c>
      <c r="AD424" s="9"/>
      <c r="AE424" s="10"/>
      <c r="AF424" s="9">
        <v>5750761</v>
      </c>
      <c r="AG424" s="11">
        <v>48</v>
      </c>
      <c r="AH424"/>
      <c r="AI424"/>
      <c r="AJ424"/>
      <c r="AK424"/>
      <c r="AL424"/>
      <c r="AM424"/>
      <c r="AN424"/>
      <c r="AO424"/>
      <c r="AP424"/>
      <c r="AQ424"/>
      <c r="AR424"/>
      <c r="AS424"/>
      <c r="AT424"/>
      <c r="AU424"/>
      <c r="AV424"/>
      <c r="AW424"/>
    </row>
    <row r="425" spans="1:49" ht="12.75">
      <c r="A425" s="4"/>
      <c r="B425" s="8"/>
      <c r="C425" s="5"/>
      <c r="D425" s="5" t="s">
        <v>578</v>
      </c>
      <c r="E425" s="5" t="s">
        <v>579</v>
      </c>
      <c r="F425" s="9">
        <v>5663643</v>
      </c>
      <c r="G425" s="10">
        <v>56</v>
      </c>
      <c r="H425" s="9"/>
      <c r="I425" s="10"/>
      <c r="J425" s="9"/>
      <c r="K425" s="10"/>
      <c r="L425" s="9"/>
      <c r="M425" s="10"/>
      <c r="N425" s="9"/>
      <c r="O425" s="10"/>
      <c r="P425" s="9"/>
      <c r="Q425" s="10"/>
      <c r="R425" s="9"/>
      <c r="S425" s="10"/>
      <c r="T425" s="9"/>
      <c r="U425" s="10"/>
      <c r="V425" s="9"/>
      <c r="W425" s="10"/>
      <c r="X425" s="9"/>
      <c r="Y425" s="10"/>
      <c r="Z425" s="9"/>
      <c r="AA425" s="10"/>
      <c r="AB425" s="32">
        <f t="shared" si="12"/>
        <v>0</v>
      </c>
      <c r="AC425" s="34">
        <f t="shared" si="13"/>
        <v>0</v>
      </c>
      <c r="AD425" s="9"/>
      <c r="AE425" s="10"/>
      <c r="AF425" s="9">
        <v>5663643</v>
      </c>
      <c r="AG425" s="11">
        <v>56</v>
      </c>
      <c r="AH425"/>
      <c r="AI425"/>
      <c r="AJ425"/>
      <c r="AK425"/>
      <c r="AL425"/>
      <c r="AM425"/>
      <c r="AN425"/>
      <c r="AO425"/>
      <c r="AP425"/>
      <c r="AQ425"/>
      <c r="AR425"/>
      <c r="AS425"/>
      <c r="AT425"/>
      <c r="AU425"/>
      <c r="AV425"/>
      <c r="AW425"/>
    </row>
    <row r="426" spans="1:49" ht="12.75">
      <c r="A426" s="4"/>
      <c r="B426" s="8"/>
      <c r="C426" s="5"/>
      <c r="D426" s="5" t="s">
        <v>580</v>
      </c>
      <c r="E426" s="5" t="s">
        <v>581</v>
      </c>
      <c r="F426" s="9">
        <v>4083429</v>
      </c>
      <c r="G426" s="10">
        <v>34.16</v>
      </c>
      <c r="H426" s="9"/>
      <c r="I426" s="10"/>
      <c r="J426" s="9"/>
      <c r="K426" s="10"/>
      <c r="L426" s="9"/>
      <c r="M426" s="10"/>
      <c r="N426" s="9"/>
      <c r="O426" s="10"/>
      <c r="P426" s="9"/>
      <c r="Q426" s="10"/>
      <c r="R426" s="9"/>
      <c r="S426" s="10"/>
      <c r="T426" s="9"/>
      <c r="U426" s="10"/>
      <c r="V426" s="9"/>
      <c r="W426" s="10"/>
      <c r="X426" s="9"/>
      <c r="Y426" s="10"/>
      <c r="Z426" s="9"/>
      <c r="AA426" s="10"/>
      <c r="AB426" s="32">
        <f t="shared" si="12"/>
        <v>0</v>
      </c>
      <c r="AC426" s="34">
        <f t="shared" si="13"/>
        <v>0</v>
      </c>
      <c r="AD426" s="9"/>
      <c r="AE426" s="10"/>
      <c r="AF426" s="9">
        <v>4083429</v>
      </c>
      <c r="AG426" s="11">
        <v>34.16</v>
      </c>
      <c r="AH426"/>
      <c r="AI426"/>
      <c r="AJ426"/>
      <c r="AK426"/>
      <c r="AL426"/>
      <c r="AM426"/>
      <c r="AN426"/>
      <c r="AO426"/>
      <c r="AP426"/>
      <c r="AQ426"/>
      <c r="AR426"/>
      <c r="AS426"/>
      <c r="AT426"/>
      <c r="AU426"/>
      <c r="AV426"/>
      <c r="AW426"/>
    </row>
    <row r="427" spans="1:49" ht="12.75">
      <c r="A427" s="4"/>
      <c r="B427" s="8"/>
      <c r="C427" s="3" t="s">
        <v>582</v>
      </c>
      <c r="D427" s="3"/>
      <c r="E427" s="3"/>
      <c r="F427" s="6">
        <v>28606239</v>
      </c>
      <c r="G427" s="7">
        <v>192.66</v>
      </c>
      <c r="H427" s="6"/>
      <c r="I427" s="7"/>
      <c r="J427" s="6">
        <v>219342</v>
      </c>
      <c r="K427" s="7">
        <v>0</v>
      </c>
      <c r="L427" s="6"/>
      <c r="M427" s="7"/>
      <c r="N427" s="6"/>
      <c r="O427" s="7"/>
      <c r="P427" s="6"/>
      <c r="Q427" s="7"/>
      <c r="R427" s="6"/>
      <c r="S427" s="7"/>
      <c r="T427" s="6"/>
      <c r="U427" s="7"/>
      <c r="V427" s="6"/>
      <c r="W427" s="7"/>
      <c r="X427" s="6"/>
      <c r="Y427" s="7"/>
      <c r="Z427" s="6"/>
      <c r="AA427" s="7"/>
      <c r="AB427" s="31">
        <f t="shared" si="12"/>
        <v>0</v>
      </c>
      <c r="AC427" s="29">
        <f t="shared" si="13"/>
        <v>0</v>
      </c>
      <c r="AD427" s="6">
        <v>-459957</v>
      </c>
      <c r="AE427" s="7">
        <v>0</v>
      </c>
      <c r="AF427" s="6">
        <v>28365624</v>
      </c>
      <c r="AG427" s="26">
        <v>192.66</v>
      </c>
      <c r="AH427"/>
      <c r="AI427"/>
      <c r="AJ427"/>
      <c r="AK427"/>
      <c r="AL427"/>
      <c r="AM427"/>
      <c r="AN427"/>
      <c r="AO427"/>
      <c r="AP427"/>
      <c r="AQ427"/>
      <c r="AR427"/>
      <c r="AS427"/>
      <c r="AT427"/>
      <c r="AU427"/>
      <c r="AV427"/>
      <c r="AW427"/>
    </row>
    <row r="428" spans="1:49" ht="12.75">
      <c r="A428" s="4"/>
      <c r="B428" s="8">
        <v>107</v>
      </c>
      <c r="C428" s="3" t="s">
        <v>583</v>
      </c>
      <c r="D428" s="3"/>
      <c r="E428" s="3"/>
      <c r="F428" s="6"/>
      <c r="G428" s="7"/>
      <c r="H428" s="6"/>
      <c r="I428" s="7"/>
      <c r="J428" s="6"/>
      <c r="K428" s="7"/>
      <c r="L428" s="6"/>
      <c r="M428" s="7"/>
      <c r="N428" s="6"/>
      <c r="O428" s="7"/>
      <c r="P428" s="6"/>
      <c r="Q428" s="7"/>
      <c r="R428" s="6"/>
      <c r="S428" s="7"/>
      <c r="T428" s="6"/>
      <c r="U428" s="7"/>
      <c r="V428" s="6"/>
      <c r="W428" s="7"/>
      <c r="X428" s="6"/>
      <c r="Y428" s="7"/>
      <c r="Z428" s="6"/>
      <c r="AA428" s="7"/>
      <c r="AB428" s="31">
        <f t="shared" si="12"/>
        <v>0</v>
      </c>
      <c r="AC428" s="29">
        <f t="shared" si="13"/>
        <v>0</v>
      </c>
      <c r="AD428" s="6"/>
      <c r="AE428" s="7"/>
      <c r="AF428" s="6"/>
      <c r="AG428" s="26"/>
      <c r="AH428"/>
      <c r="AI428"/>
      <c r="AJ428"/>
      <c r="AK428"/>
      <c r="AL428"/>
      <c r="AM428"/>
      <c r="AN428"/>
      <c r="AO428"/>
      <c r="AP428"/>
      <c r="AQ428"/>
      <c r="AR428"/>
      <c r="AS428"/>
      <c r="AT428"/>
      <c r="AU428"/>
      <c r="AV428"/>
      <c r="AW428"/>
    </row>
    <row r="429" spans="1:49" ht="12.75">
      <c r="A429" s="4"/>
      <c r="B429" s="8"/>
      <c r="C429" s="5"/>
      <c r="D429" s="5" t="s">
        <v>584</v>
      </c>
      <c r="E429" s="5" t="s">
        <v>585</v>
      </c>
      <c r="F429" s="9">
        <v>374695</v>
      </c>
      <c r="G429" s="10"/>
      <c r="H429" s="9"/>
      <c r="I429" s="10"/>
      <c r="J429" s="9"/>
      <c r="K429" s="10"/>
      <c r="L429" s="9"/>
      <c r="M429" s="10"/>
      <c r="N429" s="9"/>
      <c r="O429" s="10"/>
      <c r="P429" s="9"/>
      <c r="Q429" s="10"/>
      <c r="R429" s="9"/>
      <c r="S429" s="10"/>
      <c r="T429" s="9"/>
      <c r="U429" s="10"/>
      <c r="V429" s="9"/>
      <c r="W429" s="10"/>
      <c r="X429" s="9"/>
      <c r="Y429" s="10"/>
      <c r="Z429" s="9"/>
      <c r="AA429" s="10"/>
      <c r="AB429" s="32">
        <f t="shared" si="12"/>
        <v>0</v>
      </c>
      <c r="AC429" s="34">
        <f t="shared" si="13"/>
        <v>0</v>
      </c>
      <c r="AD429" s="9"/>
      <c r="AE429" s="10"/>
      <c r="AF429" s="9">
        <v>374695</v>
      </c>
      <c r="AG429" s="11"/>
      <c r="AH429"/>
      <c r="AI429"/>
      <c r="AJ429"/>
      <c r="AK429"/>
      <c r="AL429"/>
      <c r="AM429"/>
      <c r="AN429"/>
      <c r="AO429"/>
      <c r="AP429"/>
      <c r="AQ429"/>
      <c r="AR429"/>
      <c r="AS429"/>
      <c r="AT429"/>
      <c r="AU429"/>
      <c r="AV429"/>
      <c r="AW429"/>
    </row>
    <row r="430" spans="1:49" ht="12.75">
      <c r="A430" s="4"/>
      <c r="B430" s="8"/>
      <c r="C430" s="3" t="s">
        <v>586</v>
      </c>
      <c r="D430" s="3"/>
      <c r="E430" s="3"/>
      <c r="F430" s="6">
        <v>374695</v>
      </c>
      <c r="G430" s="7"/>
      <c r="H430" s="6"/>
      <c r="I430" s="7"/>
      <c r="J430" s="6"/>
      <c r="K430" s="7"/>
      <c r="L430" s="6"/>
      <c r="M430" s="7"/>
      <c r="N430" s="6"/>
      <c r="O430" s="7"/>
      <c r="P430" s="6"/>
      <c r="Q430" s="7"/>
      <c r="R430" s="6"/>
      <c r="S430" s="7"/>
      <c r="T430" s="6"/>
      <c r="U430" s="7"/>
      <c r="V430" s="6"/>
      <c r="W430" s="7"/>
      <c r="X430" s="6"/>
      <c r="Y430" s="7"/>
      <c r="Z430" s="6"/>
      <c r="AA430" s="7"/>
      <c r="AB430" s="31">
        <f t="shared" si="12"/>
        <v>0</v>
      </c>
      <c r="AC430" s="29">
        <f t="shared" si="13"/>
        <v>0</v>
      </c>
      <c r="AD430" s="6"/>
      <c r="AE430" s="7"/>
      <c r="AF430" s="6">
        <v>374695</v>
      </c>
      <c r="AG430" s="26"/>
      <c r="AH430"/>
      <c r="AI430"/>
      <c r="AJ430"/>
      <c r="AK430"/>
      <c r="AL430"/>
      <c r="AM430"/>
      <c r="AN430"/>
      <c r="AO430"/>
      <c r="AP430"/>
      <c r="AQ430"/>
      <c r="AR430"/>
      <c r="AS430"/>
      <c r="AT430"/>
      <c r="AU430"/>
      <c r="AV430"/>
      <c r="AW430"/>
    </row>
    <row r="431" spans="1:49" ht="12.75">
      <c r="A431" s="4"/>
      <c r="B431" s="8">
        <v>108</v>
      </c>
      <c r="C431" s="3" t="s">
        <v>587</v>
      </c>
      <c r="D431" s="3"/>
      <c r="E431" s="3"/>
      <c r="F431" s="6"/>
      <c r="G431" s="7"/>
      <c r="H431" s="6"/>
      <c r="I431" s="7"/>
      <c r="J431" s="6"/>
      <c r="K431" s="7"/>
      <c r="L431" s="6"/>
      <c r="M431" s="7"/>
      <c r="N431" s="6"/>
      <c r="O431" s="7"/>
      <c r="P431" s="6"/>
      <c r="Q431" s="7"/>
      <c r="R431" s="6"/>
      <c r="S431" s="7"/>
      <c r="T431" s="6"/>
      <c r="U431" s="7"/>
      <c r="V431" s="6"/>
      <c r="W431" s="7"/>
      <c r="X431" s="6"/>
      <c r="Y431" s="7"/>
      <c r="Z431" s="6"/>
      <c r="AA431" s="7"/>
      <c r="AB431" s="31">
        <f t="shared" si="12"/>
        <v>0</v>
      </c>
      <c r="AC431" s="29">
        <f t="shared" si="13"/>
        <v>0</v>
      </c>
      <c r="AD431" s="6"/>
      <c r="AE431" s="7"/>
      <c r="AF431" s="6"/>
      <c r="AG431" s="26"/>
      <c r="AH431"/>
      <c r="AI431"/>
      <c r="AJ431"/>
      <c r="AK431"/>
      <c r="AL431"/>
      <c r="AM431"/>
      <c r="AN431"/>
      <c r="AO431"/>
      <c r="AP431"/>
      <c r="AQ431"/>
      <c r="AR431"/>
      <c r="AS431"/>
      <c r="AT431"/>
      <c r="AU431"/>
      <c r="AV431"/>
      <c r="AW431"/>
    </row>
    <row r="432" spans="1:49" ht="12.75">
      <c r="A432" s="4"/>
      <c r="B432" s="8"/>
      <c r="C432" s="5"/>
      <c r="D432" s="5" t="s">
        <v>588</v>
      </c>
      <c r="E432" s="5" t="s">
        <v>587</v>
      </c>
      <c r="F432" s="9">
        <v>4039792</v>
      </c>
      <c r="G432" s="10">
        <v>27</v>
      </c>
      <c r="H432" s="9"/>
      <c r="I432" s="10"/>
      <c r="J432" s="9"/>
      <c r="K432" s="10"/>
      <c r="L432" s="9"/>
      <c r="M432" s="10"/>
      <c r="N432" s="9"/>
      <c r="O432" s="10"/>
      <c r="P432" s="9"/>
      <c r="Q432" s="10"/>
      <c r="R432" s="9"/>
      <c r="S432" s="10"/>
      <c r="T432" s="9"/>
      <c r="U432" s="10"/>
      <c r="V432" s="9"/>
      <c r="W432" s="10"/>
      <c r="X432" s="9"/>
      <c r="Y432" s="10"/>
      <c r="Z432" s="9"/>
      <c r="AA432" s="10"/>
      <c r="AB432" s="32">
        <f t="shared" si="12"/>
        <v>0</v>
      </c>
      <c r="AC432" s="34">
        <f t="shared" si="13"/>
        <v>0</v>
      </c>
      <c r="AD432" s="9"/>
      <c r="AE432" s="10"/>
      <c r="AF432" s="9">
        <v>4039792</v>
      </c>
      <c r="AG432" s="11">
        <v>27</v>
      </c>
      <c r="AH432"/>
      <c r="AI432"/>
      <c r="AJ432"/>
      <c r="AK432"/>
      <c r="AL432"/>
      <c r="AM432"/>
      <c r="AN432"/>
      <c r="AO432"/>
      <c r="AP432"/>
      <c r="AQ432"/>
      <c r="AR432"/>
      <c r="AS432"/>
      <c r="AT432"/>
      <c r="AU432"/>
      <c r="AV432"/>
      <c r="AW432"/>
    </row>
    <row r="433" spans="1:49" ht="12.75">
      <c r="A433" s="4"/>
      <c r="B433" s="8"/>
      <c r="C433" s="3" t="s">
        <v>589</v>
      </c>
      <c r="D433" s="3"/>
      <c r="E433" s="3"/>
      <c r="F433" s="6">
        <v>4039792</v>
      </c>
      <c r="G433" s="7">
        <v>27</v>
      </c>
      <c r="H433" s="6"/>
      <c r="I433" s="7"/>
      <c r="J433" s="6"/>
      <c r="K433" s="7"/>
      <c r="L433" s="6"/>
      <c r="M433" s="7"/>
      <c r="N433" s="6"/>
      <c r="O433" s="7"/>
      <c r="P433" s="6"/>
      <c r="Q433" s="7"/>
      <c r="R433" s="6"/>
      <c r="S433" s="7"/>
      <c r="T433" s="6"/>
      <c r="U433" s="7"/>
      <c r="V433" s="6"/>
      <c r="W433" s="7"/>
      <c r="X433" s="6"/>
      <c r="Y433" s="7"/>
      <c r="Z433" s="6"/>
      <c r="AA433" s="7"/>
      <c r="AB433" s="31">
        <f t="shared" si="12"/>
        <v>0</v>
      </c>
      <c r="AC433" s="29">
        <f t="shared" si="13"/>
        <v>0</v>
      </c>
      <c r="AD433" s="6"/>
      <c r="AE433" s="7"/>
      <c r="AF433" s="6">
        <v>4039792</v>
      </c>
      <c r="AG433" s="26">
        <v>27</v>
      </c>
      <c r="AH433"/>
      <c r="AI433"/>
      <c r="AJ433"/>
      <c r="AK433"/>
      <c r="AL433"/>
      <c r="AM433"/>
      <c r="AN433"/>
      <c r="AO433"/>
      <c r="AP433"/>
      <c r="AQ433"/>
      <c r="AR433"/>
      <c r="AS433"/>
      <c r="AT433"/>
      <c r="AU433"/>
      <c r="AV433"/>
      <c r="AW433"/>
    </row>
    <row r="434" spans="1:49" ht="12.75">
      <c r="A434" s="4"/>
      <c r="B434" s="8"/>
      <c r="C434" s="3" t="s">
        <v>686</v>
      </c>
      <c r="D434" s="3"/>
      <c r="E434" s="3"/>
      <c r="F434" s="6"/>
      <c r="G434" s="7"/>
      <c r="H434" s="6"/>
      <c r="I434" s="7"/>
      <c r="J434" s="6"/>
      <c r="K434" s="7"/>
      <c r="L434" s="6"/>
      <c r="M434" s="7"/>
      <c r="N434" s="6"/>
      <c r="O434" s="7"/>
      <c r="P434" s="6"/>
      <c r="Q434" s="7"/>
      <c r="R434" s="6"/>
      <c r="S434" s="7"/>
      <c r="T434" s="6"/>
      <c r="U434" s="7"/>
      <c r="V434" s="6"/>
      <c r="W434" s="7"/>
      <c r="X434" s="6"/>
      <c r="Y434" s="7"/>
      <c r="Z434" s="6"/>
      <c r="AA434" s="7"/>
      <c r="AB434" s="31">
        <f t="shared" si="12"/>
        <v>0</v>
      </c>
      <c r="AC434" s="29">
        <f t="shared" si="13"/>
        <v>0</v>
      </c>
      <c r="AD434" s="6"/>
      <c r="AE434" s="7"/>
      <c r="AF434" s="6"/>
      <c r="AG434" s="26"/>
      <c r="AH434"/>
      <c r="AI434"/>
      <c r="AJ434"/>
      <c r="AK434"/>
      <c r="AL434"/>
      <c r="AM434"/>
      <c r="AN434"/>
      <c r="AO434"/>
      <c r="AP434"/>
      <c r="AQ434"/>
      <c r="AR434"/>
      <c r="AS434"/>
      <c r="AT434"/>
      <c r="AU434"/>
      <c r="AV434"/>
      <c r="AW434"/>
    </row>
    <row r="435" spans="1:49" ht="12.75">
      <c r="A435" s="4"/>
      <c r="B435" s="8"/>
      <c r="C435" s="5"/>
      <c r="D435" s="5" t="s">
        <v>588</v>
      </c>
      <c r="E435" s="5" t="s">
        <v>587</v>
      </c>
      <c r="F435" s="9"/>
      <c r="G435" s="10"/>
      <c r="H435" s="9"/>
      <c r="I435" s="10"/>
      <c r="J435" s="9"/>
      <c r="K435" s="10"/>
      <c r="L435" s="9"/>
      <c r="M435" s="10"/>
      <c r="N435" s="9"/>
      <c r="O435" s="10"/>
      <c r="P435" s="9"/>
      <c r="Q435" s="10"/>
      <c r="R435" s="9"/>
      <c r="S435" s="10"/>
      <c r="T435" s="9"/>
      <c r="U435" s="10"/>
      <c r="V435" s="9"/>
      <c r="W435" s="10"/>
      <c r="X435" s="9"/>
      <c r="Y435" s="10"/>
      <c r="Z435" s="9"/>
      <c r="AA435" s="10"/>
      <c r="AB435" s="32">
        <f t="shared" si="12"/>
        <v>0</v>
      </c>
      <c r="AC435" s="34">
        <f t="shared" si="13"/>
        <v>0</v>
      </c>
      <c r="AD435" s="9">
        <v>-71922</v>
      </c>
      <c r="AE435" s="10">
        <v>0</v>
      </c>
      <c r="AF435" s="9">
        <v>-71922</v>
      </c>
      <c r="AG435" s="11">
        <v>0</v>
      </c>
      <c r="AH435"/>
      <c r="AI435"/>
      <c r="AJ435"/>
      <c r="AK435"/>
      <c r="AL435"/>
      <c r="AM435"/>
      <c r="AN435"/>
      <c r="AO435"/>
      <c r="AP435"/>
      <c r="AQ435"/>
      <c r="AR435"/>
      <c r="AS435"/>
      <c r="AT435"/>
      <c r="AU435"/>
      <c r="AV435"/>
      <c r="AW435"/>
    </row>
    <row r="436" spans="1:49" ht="12.75">
      <c r="A436" s="4"/>
      <c r="B436" s="8"/>
      <c r="C436" s="3" t="s">
        <v>687</v>
      </c>
      <c r="D436" s="3"/>
      <c r="E436" s="3"/>
      <c r="F436" s="6"/>
      <c r="G436" s="7"/>
      <c r="H436" s="6"/>
      <c r="I436" s="7"/>
      <c r="J436" s="6"/>
      <c r="K436" s="7"/>
      <c r="L436" s="6"/>
      <c r="M436" s="7"/>
      <c r="N436" s="6"/>
      <c r="O436" s="7"/>
      <c r="P436" s="6"/>
      <c r="Q436" s="7"/>
      <c r="R436" s="6"/>
      <c r="S436" s="7"/>
      <c r="T436" s="6"/>
      <c r="U436" s="7"/>
      <c r="V436" s="6"/>
      <c r="W436" s="7"/>
      <c r="X436" s="6"/>
      <c r="Y436" s="7"/>
      <c r="Z436" s="6"/>
      <c r="AA436" s="7"/>
      <c r="AB436" s="31">
        <f t="shared" si="12"/>
        <v>0</v>
      </c>
      <c r="AC436" s="29">
        <f t="shared" si="13"/>
        <v>0</v>
      </c>
      <c r="AD436" s="6">
        <v>-71922</v>
      </c>
      <c r="AE436" s="7">
        <v>0</v>
      </c>
      <c r="AF436" s="6">
        <v>-71922</v>
      </c>
      <c r="AG436" s="26">
        <v>0</v>
      </c>
      <c r="AH436"/>
      <c r="AI436"/>
      <c r="AJ436"/>
      <c r="AK436"/>
      <c r="AL436"/>
      <c r="AM436"/>
      <c r="AN436"/>
      <c r="AO436"/>
      <c r="AP436"/>
      <c r="AQ436"/>
      <c r="AR436"/>
      <c r="AS436"/>
      <c r="AT436"/>
      <c r="AU436"/>
      <c r="AV436"/>
      <c r="AW436"/>
    </row>
    <row r="437" spans="1:49" ht="12.75">
      <c r="A437" s="4"/>
      <c r="B437" s="8">
        <v>109</v>
      </c>
      <c r="C437" s="3" t="s">
        <v>590</v>
      </c>
      <c r="D437" s="3"/>
      <c r="E437" s="3"/>
      <c r="F437" s="6"/>
      <c r="G437" s="7"/>
      <c r="H437" s="6"/>
      <c r="I437" s="7"/>
      <c r="J437" s="6"/>
      <c r="K437" s="7"/>
      <c r="L437" s="6"/>
      <c r="M437" s="7"/>
      <c r="N437" s="6"/>
      <c r="O437" s="7"/>
      <c r="P437" s="6"/>
      <c r="Q437" s="7"/>
      <c r="R437" s="6"/>
      <c r="S437" s="7"/>
      <c r="T437" s="6"/>
      <c r="U437" s="7"/>
      <c r="V437" s="6"/>
      <c r="W437" s="7"/>
      <c r="X437" s="6"/>
      <c r="Y437" s="7"/>
      <c r="Z437" s="6"/>
      <c r="AA437" s="7"/>
      <c r="AB437" s="31">
        <f t="shared" si="12"/>
        <v>0</v>
      </c>
      <c r="AC437" s="29">
        <f t="shared" si="13"/>
        <v>0</v>
      </c>
      <c r="AD437" s="6"/>
      <c r="AE437" s="7"/>
      <c r="AF437" s="6"/>
      <c r="AG437" s="26"/>
      <c r="AH437"/>
      <c r="AI437"/>
      <c r="AJ437"/>
      <c r="AK437"/>
      <c r="AL437"/>
      <c r="AM437"/>
      <c r="AN437"/>
      <c r="AO437"/>
      <c r="AP437"/>
      <c r="AQ437"/>
      <c r="AR437"/>
      <c r="AS437"/>
      <c r="AT437"/>
      <c r="AU437"/>
      <c r="AV437"/>
      <c r="AW437"/>
    </row>
    <row r="438" spans="1:49" ht="12.75">
      <c r="A438" s="4"/>
      <c r="B438" s="8"/>
      <c r="C438" s="5"/>
      <c r="D438" s="5" t="s">
        <v>591</v>
      </c>
      <c r="E438" s="5" t="s">
        <v>592</v>
      </c>
      <c r="F438" s="9">
        <v>4572242</v>
      </c>
      <c r="G438" s="10">
        <v>27</v>
      </c>
      <c r="H438" s="9"/>
      <c r="I438" s="10"/>
      <c r="J438" s="9">
        <v>95000</v>
      </c>
      <c r="K438" s="10">
        <v>0</v>
      </c>
      <c r="L438" s="9"/>
      <c r="M438" s="10"/>
      <c r="N438" s="9"/>
      <c r="O438" s="10"/>
      <c r="P438" s="9"/>
      <c r="Q438" s="10"/>
      <c r="R438" s="9"/>
      <c r="S438" s="10"/>
      <c r="T438" s="9"/>
      <c r="U438" s="10"/>
      <c r="V438" s="9"/>
      <c r="W438" s="10"/>
      <c r="X438" s="9"/>
      <c r="Y438" s="10"/>
      <c r="Z438" s="9">
        <v>215637</v>
      </c>
      <c r="AA438" s="10">
        <v>1</v>
      </c>
      <c r="AB438" s="32">
        <f t="shared" si="12"/>
        <v>215637</v>
      </c>
      <c r="AC438" s="34">
        <f t="shared" si="13"/>
        <v>1</v>
      </c>
      <c r="AD438" s="9">
        <v>-70706</v>
      </c>
      <c r="AE438" s="10">
        <v>0</v>
      </c>
      <c r="AF438" s="9">
        <v>4812173</v>
      </c>
      <c r="AG438" s="11">
        <v>28</v>
      </c>
      <c r="AH438"/>
      <c r="AI438"/>
      <c r="AJ438"/>
      <c r="AK438"/>
      <c r="AL438"/>
      <c r="AM438"/>
      <c r="AN438"/>
      <c r="AO438"/>
      <c r="AP438"/>
      <c r="AQ438"/>
      <c r="AR438"/>
      <c r="AS438"/>
      <c r="AT438"/>
      <c r="AU438"/>
      <c r="AV438"/>
      <c r="AW438"/>
    </row>
    <row r="439" spans="1:49" ht="12.75">
      <c r="A439" s="4"/>
      <c r="B439" s="8"/>
      <c r="C439" s="3" t="s">
        <v>593</v>
      </c>
      <c r="D439" s="3"/>
      <c r="E439" s="3"/>
      <c r="F439" s="6">
        <v>4572242</v>
      </c>
      <c r="G439" s="7">
        <v>27</v>
      </c>
      <c r="H439" s="6"/>
      <c r="I439" s="7"/>
      <c r="J439" s="6">
        <v>95000</v>
      </c>
      <c r="K439" s="7">
        <v>0</v>
      </c>
      <c r="L439" s="6"/>
      <c r="M439" s="7"/>
      <c r="N439" s="6"/>
      <c r="O439" s="7"/>
      <c r="P439" s="6"/>
      <c r="Q439" s="7"/>
      <c r="R439" s="6"/>
      <c r="S439" s="7"/>
      <c r="T439" s="6"/>
      <c r="U439" s="7"/>
      <c r="V439" s="6"/>
      <c r="W439" s="7"/>
      <c r="X439" s="6"/>
      <c r="Y439" s="7"/>
      <c r="Z439" s="6">
        <v>215637</v>
      </c>
      <c r="AA439" s="7">
        <v>1</v>
      </c>
      <c r="AB439" s="31">
        <f t="shared" si="12"/>
        <v>215637</v>
      </c>
      <c r="AC439" s="29">
        <f t="shared" si="13"/>
        <v>1</v>
      </c>
      <c r="AD439" s="6">
        <v>-70706</v>
      </c>
      <c r="AE439" s="7">
        <v>0</v>
      </c>
      <c r="AF439" s="6">
        <v>4812173</v>
      </c>
      <c r="AG439" s="26">
        <v>28</v>
      </c>
      <c r="AH439"/>
      <c r="AI439"/>
      <c r="AJ439"/>
      <c r="AK439"/>
      <c r="AL439"/>
      <c r="AM439"/>
      <c r="AN439"/>
      <c r="AO439"/>
      <c r="AP439"/>
      <c r="AQ439"/>
      <c r="AR439"/>
      <c r="AS439"/>
      <c r="AT439"/>
      <c r="AU439"/>
      <c r="AV439"/>
      <c r="AW439"/>
    </row>
    <row r="440" spans="1:49" ht="12.75">
      <c r="A440" s="4"/>
      <c r="B440" s="8">
        <v>110</v>
      </c>
      <c r="C440" s="3" t="s">
        <v>594</v>
      </c>
      <c r="D440" s="3"/>
      <c r="E440" s="3"/>
      <c r="F440" s="6"/>
      <c r="G440" s="7"/>
      <c r="H440" s="6"/>
      <c r="I440" s="7"/>
      <c r="J440" s="6"/>
      <c r="K440" s="7"/>
      <c r="L440" s="6"/>
      <c r="M440" s="7"/>
      <c r="N440" s="6"/>
      <c r="O440" s="7"/>
      <c r="P440" s="6"/>
      <c r="Q440" s="7"/>
      <c r="R440" s="6"/>
      <c r="S440" s="7"/>
      <c r="T440" s="6"/>
      <c r="U440" s="7"/>
      <c r="V440" s="6"/>
      <c r="W440" s="7"/>
      <c r="X440" s="6"/>
      <c r="Y440" s="7"/>
      <c r="Z440" s="6"/>
      <c r="AA440" s="7"/>
      <c r="AB440" s="31">
        <f t="shared" si="12"/>
        <v>0</v>
      </c>
      <c r="AC440" s="29">
        <f t="shared" si="13"/>
        <v>0</v>
      </c>
      <c r="AD440" s="6"/>
      <c r="AE440" s="7"/>
      <c r="AF440" s="6"/>
      <c r="AG440" s="26"/>
      <c r="AH440"/>
      <c r="AI440"/>
      <c r="AJ440"/>
      <c r="AK440"/>
      <c r="AL440"/>
      <c r="AM440"/>
      <c r="AN440"/>
      <c r="AO440"/>
      <c r="AP440"/>
      <c r="AQ440"/>
      <c r="AR440"/>
      <c r="AS440"/>
      <c r="AT440"/>
      <c r="AU440"/>
      <c r="AV440"/>
      <c r="AW440"/>
    </row>
    <row r="441" spans="1:49" ht="12.75">
      <c r="A441" s="4"/>
      <c r="B441" s="8"/>
      <c r="C441" s="5"/>
      <c r="D441" s="5" t="s">
        <v>595</v>
      </c>
      <c r="E441" s="5" t="s">
        <v>594</v>
      </c>
      <c r="F441" s="9">
        <v>4122739</v>
      </c>
      <c r="G441" s="10">
        <v>19.83</v>
      </c>
      <c r="H441" s="9"/>
      <c r="I441" s="10"/>
      <c r="J441" s="9">
        <v>-24406</v>
      </c>
      <c r="K441" s="10">
        <v>0</v>
      </c>
      <c r="L441" s="9"/>
      <c r="M441" s="10"/>
      <c r="N441" s="9"/>
      <c r="O441" s="10"/>
      <c r="P441" s="9"/>
      <c r="Q441" s="10"/>
      <c r="R441" s="9"/>
      <c r="S441" s="10"/>
      <c r="T441" s="9"/>
      <c r="U441" s="10"/>
      <c r="V441" s="9"/>
      <c r="W441" s="10"/>
      <c r="X441" s="9"/>
      <c r="Y441" s="10"/>
      <c r="Z441" s="9"/>
      <c r="AA441" s="10"/>
      <c r="AB441" s="32">
        <f t="shared" si="12"/>
        <v>0</v>
      </c>
      <c r="AC441" s="34">
        <f t="shared" si="13"/>
        <v>0</v>
      </c>
      <c r="AD441" s="9">
        <v>-50199</v>
      </c>
      <c r="AE441" s="10">
        <v>0</v>
      </c>
      <c r="AF441" s="9">
        <v>4048134</v>
      </c>
      <c r="AG441" s="11">
        <v>19.83</v>
      </c>
      <c r="AH441"/>
      <c r="AI441"/>
      <c r="AJ441"/>
      <c r="AK441"/>
      <c r="AL441"/>
      <c r="AM441"/>
      <c r="AN441"/>
      <c r="AO441"/>
      <c r="AP441"/>
      <c r="AQ441"/>
      <c r="AR441"/>
      <c r="AS441"/>
      <c r="AT441"/>
      <c r="AU441"/>
      <c r="AV441"/>
      <c r="AW441"/>
    </row>
    <row r="442" spans="1:49" ht="12.75">
      <c r="A442" s="4"/>
      <c r="B442" s="8"/>
      <c r="C442" s="3" t="s">
        <v>596</v>
      </c>
      <c r="D442" s="3"/>
      <c r="E442" s="3"/>
      <c r="F442" s="6">
        <v>4122739</v>
      </c>
      <c r="G442" s="7">
        <v>19.83</v>
      </c>
      <c r="H442" s="6"/>
      <c r="I442" s="7"/>
      <c r="J442" s="6">
        <v>-24406</v>
      </c>
      <c r="K442" s="7">
        <v>0</v>
      </c>
      <c r="L442" s="6"/>
      <c r="M442" s="7"/>
      <c r="N442" s="6"/>
      <c r="O442" s="7"/>
      <c r="P442" s="6"/>
      <c r="Q442" s="7"/>
      <c r="R442" s="6"/>
      <c r="S442" s="7"/>
      <c r="T442" s="6"/>
      <c r="U442" s="7"/>
      <c r="V442" s="6"/>
      <c r="W442" s="7"/>
      <c r="X442" s="6"/>
      <c r="Y442" s="7"/>
      <c r="Z442" s="6"/>
      <c r="AA442" s="7"/>
      <c r="AB442" s="31">
        <f t="shared" si="12"/>
        <v>0</v>
      </c>
      <c r="AC442" s="29">
        <f t="shared" si="13"/>
        <v>0</v>
      </c>
      <c r="AD442" s="6">
        <v>-50199</v>
      </c>
      <c r="AE442" s="7">
        <v>0</v>
      </c>
      <c r="AF442" s="6">
        <v>4048134</v>
      </c>
      <c r="AG442" s="26">
        <v>19.83</v>
      </c>
      <c r="AH442"/>
      <c r="AI442"/>
      <c r="AJ442"/>
      <c r="AK442"/>
      <c r="AL442"/>
      <c r="AM442"/>
      <c r="AN442"/>
      <c r="AO442"/>
      <c r="AP442"/>
      <c r="AQ442"/>
      <c r="AR442"/>
      <c r="AS442"/>
      <c r="AT442"/>
      <c r="AU442"/>
      <c r="AV442"/>
      <c r="AW442"/>
    </row>
    <row r="443" spans="1:49" ht="12.75">
      <c r="A443" s="4"/>
      <c r="B443" s="8">
        <v>111</v>
      </c>
      <c r="C443" s="3" t="s">
        <v>597</v>
      </c>
      <c r="D443" s="3"/>
      <c r="E443" s="3"/>
      <c r="F443" s="6"/>
      <c r="G443" s="7"/>
      <c r="H443" s="6"/>
      <c r="I443" s="7"/>
      <c r="J443" s="6"/>
      <c r="K443" s="7"/>
      <c r="L443" s="6"/>
      <c r="M443" s="7"/>
      <c r="N443" s="6"/>
      <c r="O443" s="7"/>
      <c r="P443" s="6"/>
      <c r="Q443" s="7"/>
      <c r="R443" s="6"/>
      <c r="S443" s="7"/>
      <c r="T443" s="6"/>
      <c r="U443" s="7"/>
      <c r="V443" s="6"/>
      <c r="W443" s="7"/>
      <c r="X443" s="6"/>
      <c r="Y443" s="7"/>
      <c r="Z443" s="6"/>
      <c r="AA443" s="7"/>
      <c r="AB443" s="31">
        <f t="shared" si="12"/>
        <v>0</v>
      </c>
      <c r="AC443" s="29">
        <f t="shared" si="13"/>
        <v>0</v>
      </c>
      <c r="AD443" s="6"/>
      <c r="AE443" s="7"/>
      <c r="AF443" s="6"/>
      <c r="AG443" s="26"/>
      <c r="AH443"/>
      <c r="AI443"/>
      <c r="AJ443"/>
      <c r="AK443"/>
      <c r="AL443"/>
      <c r="AM443"/>
      <c r="AN443"/>
      <c r="AO443"/>
      <c r="AP443"/>
      <c r="AQ443"/>
      <c r="AR443"/>
      <c r="AS443"/>
      <c r="AT443"/>
      <c r="AU443"/>
      <c r="AV443"/>
      <c r="AW443"/>
    </row>
    <row r="444" spans="1:49" ht="12.75">
      <c r="A444" s="4"/>
      <c r="B444" s="8"/>
      <c r="C444" s="5"/>
      <c r="D444" s="5" t="s">
        <v>598</v>
      </c>
      <c r="E444" s="5" t="s">
        <v>599</v>
      </c>
      <c r="F444" s="9">
        <v>8353721</v>
      </c>
      <c r="G444" s="10">
        <v>12</v>
      </c>
      <c r="H444" s="9"/>
      <c r="I444" s="10"/>
      <c r="J444" s="9">
        <v>7197</v>
      </c>
      <c r="K444" s="10">
        <v>0</v>
      </c>
      <c r="L444" s="9"/>
      <c r="M444" s="10"/>
      <c r="N444" s="9"/>
      <c r="O444" s="10"/>
      <c r="P444" s="9"/>
      <c r="Q444" s="10"/>
      <c r="R444" s="9"/>
      <c r="S444" s="10"/>
      <c r="T444" s="9"/>
      <c r="U444" s="10"/>
      <c r="V444" s="9"/>
      <c r="W444" s="10"/>
      <c r="X444" s="9"/>
      <c r="Y444" s="10"/>
      <c r="Z444" s="9"/>
      <c r="AA444" s="10"/>
      <c r="AB444" s="32">
        <f t="shared" si="12"/>
        <v>0</v>
      </c>
      <c r="AC444" s="34">
        <f t="shared" si="13"/>
        <v>0</v>
      </c>
      <c r="AD444" s="9">
        <v>-23495716</v>
      </c>
      <c r="AE444" s="10">
        <v>0</v>
      </c>
      <c r="AF444" s="9">
        <v>-15134798</v>
      </c>
      <c r="AG444" s="11">
        <v>12</v>
      </c>
      <c r="AH444"/>
      <c r="AI444"/>
      <c r="AJ444"/>
      <c r="AK444"/>
      <c r="AL444"/>
      <c r="AM444"/>
      <c r="AN444"/>
      <c r="AO444"/>
      <c r="AP444"/>
      <c r="AQ444"/>
      <c r="AR444"/>
      <c r="AS444"/>
      <c r="AT444"/>
      <c r="AU444"/>
      <c r="AV444"/>
      <c r="AW444"/>
    </row>
    <row r="445" spans="1:49" ht="12.75">
      <c r="A445" s="4"/>
      <c r="B445" s="8"/>
      <c r="C445" s="5"/>
      <c r="D445" s="5" t="s">
        <v>600</v>
      </c>
      <c r="E445" s="5" t="s">
        <v>601</v>
      </c>
      <c r="F445" s="9">
        <v>234882011</v>
      </c>
      <c r="G445" s="10"/>
      <c r="H445" s="9"/>
      <c r="I445" s="10"/>
      <c r="J445" s="9"/>
      <c r="K445" s="10"/>
      <c r="L445" s="9"/>
      <c r="M445" s="10"/>
      <c r="N445" s="9"/>
      <c r="O445" s="10"/>
      <c r="P445" s="9"/>
      <c r="Q445" s="10"/>
      <c r="R445" s="9"/>
      <c r="S445" s="10"/>
      <c r="T445" s="9"/>
      <c r="U445" s="10"/>
      <c r="V445" s="9"/>
      <c r="W445" s="10"/>
      <c r="X445" s="9"/>
      <c r="Y445" s="10"/>
      <c r="Z445" s="9"/>
      <c r="AA445" s="10"/>
      <c r="AB445" s="32">
        <f t="shared" si="12"/>
        <v>0</v>
      </c>
      <c r="AC445" s="34">
        <f t="shared" si="13"/>
        <v>0</v>
      </c>
      <c r="AD445" s="9"/>
      <c r="AE445" s="10"/>
      <c r="AF445" s="9">
        <v>234882011</v>
      </c>
      <c r="AG445" s="11"/>
      <c r="AH445"/>
      <c r="AI445"/>
      <c r="AJ445"/>
      <c r="AK445"/>
      <c r="AL445"/>
      <c r="AM445"/>
      <c r="AN445"/>
      <c r="AO445"/>
      <c r="AP445"/>
      <c r="AQ445"/>
      <c r="AR445"/>
      <c r="AS445"/>
      <c r="AT445"/>
      <c r="AU445"/>
      <c r="AV445"/>
      <c r="AW445"/>
    </row>
    <row r="446" spans="1:49" ht="12.75">
      <c r="A446" s="4"/>
      <c r="B446" s="8"/>
      <c r="C446" s="3" t="s">
        <v>602</v>
      </c>
      <c r="D446" s="3"/>
      <c r="E446" s="3"/>
      <c r="F446" s="6">
        <v>243235732</v>
      </c>
      <c r="G446" s="7">
        <v>12</v>
      </c>
      <c r="H446" s="6"/>
      <c r="I446" s="7"/>
      <c r="J446" s="6">
        <v>7197</v>
      </c>
      <c r="K446" s="7">
        <v>0</v>
      </c>
      <c r="L446" s="6"/>
      <c r="M446" s="7"/>
      <c r="N446" s="6"/>
      <c r="O446" s="7"/>
      <c r="P446" s="6"/>
      <c r="Q446" s="7"/>
      <c r="R446" s="6"/>
      <c r="S446" s="7"/>
      <c r="T446" s="6"/>
      <c r="U446" s="7"/>
      <c r="V446" s="6"/>
      <c r="W446" s="7"/>
      <c r="X446" s="6"/>
      <c r="Y446" s="7"/>
      <c r="Z446" s="6"/>
      <c r="AA446" s="7"/>
      <c r="AB446" s="31">
        <f t="shared" si="12"/>
        <v>0</v>
      </c>
      <c r="AC446" s="29">
        <f t="shared" si="13"/>
        <v>0</v>
      </c>
      <c r="AD446" s="6">
        <v>-23495716</v>
      </c>
      <c r="AE446" s="7">
        <v>0</v>
      </c>
      <c r="AF446" s="6">
        <v>219747213</v>
      </c>
      <c r="AG446" s="26">
        <v>12</v>
      </c>
      <c r="AH446"/>
      <c r="AI446"/>
      <c r="AJ446"/>
      <c r="AK446"/>
      <c r="AL446"/>
      <c r="AM446"/>
      <c r="AN446"/>
      <c r="AO446"/>
      <c r="AP446"/>
      <c r="AQ446"/>
      <c r="AR446"/>
      <c r="AS446"/>
      <c r="AT446"/>
      <c r="AU446"/>
      <c r="AV446"/>
      <c r="AW446"/>
    </row>
    <row r="447" spans="1:49" ht="12.75">
      <c r="A447" s="4"/>
      <c r="B447" s="8">
        <v>112</v>
      </c>
      <c r="C447" s="3" t="s">
        <v>603</v>
      </c>
      <c r="D447" s="3"/>
      <c r="E447" s="3"/>
      <c r="F447" s="6"/>
      <c r="G447" s="7"/>
      <c r="H447" s="6"/>
      <c r="I447" s="7"/>
      <c r="J447" s="6"/>
      <c r="K447" s="7"/>
      <c r="L447" s="6"/>
      <c r="M447" s="7"/>
      <c r="N447" s="6"/>
      <c r="O447" s="7"/>
      <c r="P447" s="6"/>
      <c r="Q447" s="7"/>
      <c r="R447" s="6"/>
      <c r="S447" s="7"/>
      <c r="T447" s="6"/>
      <c r="U447" s="7"/>
      <c r="V447" s="6"/>
      <c r="W447" s="7"/>
      <c r="X447" s="6"/>
      <c r="Y447" s="7"/>
      <c r="Z447" s="6"/>
      <c r="AA447" s="7"/>
      <c r="AB447" s="31">
        <f t="shared" si="12"/>
        <v>0</v>
      </c>
      <c r="AC447" s="29">
        <f t="shared" si="13"/>
        <v>0</v>
      </c>
      <c r="AD447" s="6"/>
      <c r="AE447" s="7"/>
      <c r="AF447" s="6"/>
      <c r="AG447" s="26"/>
      <c r="AH447"/>
      <c r="AI447"/>
      <c r="AJ447"/>
      <c r="AK447"/>
      <c r="AL447"/>
      <c r="AM447"/>
      <c r="AN447"/>
      <c r="AO447"/>
      <c r="AP447"/>
      <c r="AQ447"/>
      <c r="AR447"/>
      <c r="AS447"/>
      <c r="AT447"/>
      <c r="AU447"/>
      <c r="AV447"/>
      <c r="AW447"/>
    </row>
    <row r="448" spans="1:49" ht="12.75">
      <c r="A448" s="4"/>
      <c r="B448" s="8"/>
      <c r="C448" s="5"/>
      <c r="D448" s="5" t="s">
        <v>604</v>
      </c>
      <c r="E448" s="5" t="s">
        <v>605</v>
      </c>
      <c r="F448" s="9">
        <v>37790662</v>
      </c>
      <c r="G448" s="10">
        <v>273.15</v>
      </c>
      <c r="H448" s="9"/>
      <c r="I448" s="10"/>
      <c r="J448" s="9"/>
      <c r="K448" s="10"/>
      <c r="L448" s="9"/>
      <c r="M448" s="10"/>
      <c r="N448" s="9"/>
      <c r="O448" s="10"/>
      <c r="P448" s="9"/>
      <c r="Q448" s="10"/>
      <c r="R448" s="9"/>
      <c r="S448" s="10"/>
      <c r="T448" s="9"/>
      <c r="U448" s="10"/>
      <c r="V448" s="9"/>
      <c r="W448" s="10"/>
      <c r="X448" s="9"/>
      <c r="Y448" s="10"/>
      <c r="Z448" s="9"/>
      <c r="AA448" s="10"/>
      <c r="AB448" s="32">
        <f t="shared" si="12"/>
        <v>0</v>
      </c>
      <c r="AC448" s="34">
        <f t="shared" si="13"/>
        <v>0</v>
      </c>
      <c r="AD448" s="9"/>
      <c r="AE448" s="10"/>
      <c r="AF448" s="9">
        <v>37790662</v>
      </c>
      <c r="AG448" s="11">
        <v>273.15</v>
      </c>
      <c r="AH448"/>
      <c r="AI448"/>
      <c r="AJ448"/>
      <c r="AK448"/>
      <c r="AL448"/>
      <c r="AM448"/>
      <c r="AN448"/>
      <c r="AO448"/>
      <c r="AP448"/>
      <c r="AQ448"/>
      <c r="AR448"/>
      <c r="AS448"/>
      <c r="AT448"/>
      <c r="AU448"/>
      <c r="AV448"/>
      <c r="AW448"/>
    </row>
    <row r="449" spans="1:49" ht="12.75">
      <c r="A449" s="4"/>
      <c r="B449" s="8"/>
      <c r="C449" s="5"/>
      <c r="D449" s="5" t="s">
        <v>606</v>
      </c>
      <c r="E449" s="5" t="s">
        <v>607</v>
      </c>
      <c r="F449" s="9">
        <v>3798186</v>
      </c>
      <c r="G449" s="10">
        <v>24.75</v>
      </c>
      <c r="H449" s="9"/>
      <c r="I449" s="10"/>
      <c r="J449" s="9">
        <v>87350</v>
      </c>
      <c r="K449" s="10">
        <v>0</v>
      </c>
      <c r="L449" s="9"/>
      <c r="M449" s="10"/>
      <c r="N449" s="9"/>
      <c r="O449" s="10"/>
      <c r="P449" s="9"/>
      <c r="Q449" s="10"/>
      <c r="R449" s="9"/>
      <c r="S449" s="10"/>
      <c r="T449" s="9"/>
      <c r="U449" s="10"/>
      <c r="V449" s="9"/>
      <c r="W449" s="10"/>
      <c r="X449" s="9"/>
      <c r="Y449" s="10"/>
      <c r="Z449" s="9"/>
      <c r="AA449" s="10"/>
      <c r="AB449" s="32">
        <f t="shared" si="12"/>
        <v>0</v>
      </c>
      <c r="AC449" s="34">
        <f t="shared" si="13"/>
        <v>0</v>
      </c>
      <c r="AD449" s="9"/>
      <c r="AE449" s="10"/>
      <c r="AF449" s="9">
        <v>3885536</v>
      </c>
      <c r="AG449" s="11">
        <v>24.75</v>
      </c>
      <c r="AH449"/>
      <c r="AI449"/>
      <c r="AJ449"/>
      <c r="AK449"/>
      <c r="AL449"/>
      <c r="AM449"/>
      <c r="AN449"/>
      <c r="AO449"/>
      <c r="AP449"/>
      <c r="AQ449"/>
      <c r="AR449"/>
      <c r="AS449"/>
      <c r="AT449"/>
      <c r="AU449"/>
      <c r="AV449"/>
      <c r="AW449"/>
    </row>
    <row r="450" spans="1:49" ht="12.75">
      <c r="A450" s="4"/>
      <c r="B450" s="8"/>
      <c r="C450" s="5"/>
      <c r="D450" s="5" t="s">
        <v>608</v>
      </c>
      <c r="E450" s="5" t="s">
        <v>609</v>
      </c>
      <c r="F450" s="9">
        <v>1531543</v>
      </c>
      <c r="G450" s="10">
        <v>7</v>
      </c>
      <c r="H450" s="9"/>
      <c r="I450" s="10"/>
      <c r="J450" s="9"/>
      <c r="K450" s="10"/>
      <c r="L450" s="9"/>
      <c r="M450" s="10"/>
      <c r="N450" s="9"/>
      <c r="O450" s="10"/>
      <c r="P450" s="9"/>
      <c r="Q450" s="10"/>
      <c r="R450" s="9"/>
      <c r="S450" s="10"/>
      <c r="T450" s="9"/>
      <c r="U450" s="10"/>
      <c r="V450" s="9"/>
      <c r="W450" s="10"/>
      <c r="X450" s="9"/>
      <c r="Y450" s="10"/>
      <c r="Z450" s="9"/>
      <c r="AA450" s="10"/>
      <c r="AB450" s="32">
        <f t="shared" si="12"/>
        <v>0</v>
      </c>
      <c r="AC450" s="34">
        <f t="shared" si="13"/>
        <v>0</v>
      </c>
      <c r="AD450" s="9"/>
      <c r="AE450" s="10"/>
      <c r="AF450" s="9">
        <v>1531543</v>
      </c>
      <c r="AG450" s="11">
        <v>7</v>
      </c>
      <c r="AH450"/>
      <c r="AI450"/>
      <c r="AJ450"/>
      <c r="AK450"/>
      <c r="AL450"/>
      <c r="AM450"/>
      <c r="AN450"/>
      <c r="AO450"/>
      <c r="AP450"/>
      <c r="AQ450"/>
      <c r="AR450"/>
      <c r="AS450"/>
      <c r="AT450"/>
      <c r="AU450"/>
      <c r="AV450"/>
      <c r="AW450"/>
    </row>
    <row r="451" spans="1:49" ht="12.75">
      <c r="A451" s="4"/>
      <c r="B451" s="8"/>
      <c r="C451" s="5"/>
      <c r="D451" s="5" t="s">
        <v>610</v>
      </c>
      <c r="E451" s="5" t="s">
        <v>611</v>
      </c>
      <c r="F451" s="9">
        <v>4344738</v>
      </c>
      <c r="G451" s="10">
        <v>23.6</v>
      </c>
      <c r="H451" s="9"/>
      <c r="I451" s="10"/>
      <c r="J451" s="9">
        <v>-25676</v>
      </c>
      <c r="K451" s="10">
        <v>0</v>
      </c>
      <c r="L451" s="9"/>
      <c r="M451" s="10"/>
      <c r="N451" s="9"/>
      <c r="O451" s="10"/>
      <c r="P451" s="9"/>
      <c r="Q451" s="10"/>
      <c r="R451" s="9"/>
      <c r="S451" s="10"/>
      <c r="T451" s="9"/>
      <c r="U451" s="10"/>
      <c r="V451" s="9"/>
      <c r="W451" s="10"/>
      <c r="X451" s="9"/>
      <c r="Y451" s="10"/>
      <c r="Z451" s="9"/>
      <c r="AA451" s="10"/>
      <c r="AB451" s="32">
        <f t="shared" si="12"/>
        <v>0</v>
      </c>
      <c r="AC451" s="34">
        <f t="shared" si="13"/>
        <v>0</v>
      </c>
      <c r="AD451" s="9">
        <v>-779784</v>
      </c>
      <c r="AE451" s="10">
        <v>0</v>
      </c>
      <c r="AF451" s="9">
        <v>3539278</v>
      </c>
      <c r="AG451" s="11">
        <v>23.6</v>
      </c>
      <c r="AH451"/>
      <c r="AI451"/>
      <c r="AJ451"/>
      <c r="AK451"/>
      <c r="AL451"/>
      <c r="AM451"/>
      <c r="AN451"/>
      <c r="AO451"/>
      <c r="AP451"/>
      <c r="AQ451"/>
      <c r="AR451"/>
      <c r="AS451"/>
      <c r="AT451"/>
      <c r="AU451"/>
      <c r="AV451"/>
      <c r="AW451"/>
    </row>
    <row r="452" spans="1:49" ht="12.75">
      <c r="A452" s="4"/>
      <c r="B452" s="8"/>
      <c r="C452" s="3" t="s">
        <v>612</v>
      </c>
      <c r="D452" s="3"/>
      <c r="E452" s="3"/>
      <c r="F452" s="6">
        <v>47465129</v>
      </c>
      <c r="G452" s="7">
        <v>328.5</v>
      </c>
      <c r="H452" s="6"/>
      <c r="I452" s="7"/>
      <c r="J452" s="6">
        <v>61674</v>
      </c>
      <c r="K452" s="7">
        <v>0</v>
      </c>
      <c r="L452" s="6"/>
      <c r="M452" s="7"/>
      <c r="N452" s="6"/>
      <c r="O452" s="7"/>
      <c r="P452" s="6"/>
      <c r="Q452" s="7"/>
      <c r="R452" s="6"/>
      <c r="S452" s="7"/>
      <c r="T452" s="6"/>
      <c r="U452" s="7"/>
      <c r="V452" s="6"/>
      <c r="W452" s="7"/>
      <c r="X452" s="6"/>
      <c r="Y452" s="7"/>
      <c r="Z452" s="6"/>
      <c r="AA452" s="7"/>
      <c r="AB452" s="31">
        <f t="shared" si="12"/>
        <v>0</v>
      </c>
      <c r="AC452" s="29">
        <f t="shared" si="13"/>
        <v>0</v>
      </c>
      <c r="AD452" s="6">
        <v>-779784</v>
      </c>
      <c r="AE452" s="7">
        <v>0</v>
      </c>
      <c r="AF452" s="6">
        <v>46747019</v>
      </c>
      <c r="AG452" s="26">
        <v>328.5</v>
      </c>
      <c r="AH452"/>
      <c r="AI452"/>
      <c r="AJ452"/>
      <c r="AK452"/>
      <c r="AL452"/>
      <c r="AM452"/>
      <c r="AN452"/>
      <c r="AO452"/>
      <c r="AP452"/>
      <c r="AQ452"/>
      <c r="AR452"/>
      <c r="AS452"/>
      <c r="AT452"/>
      <c r="AU452"/>
      <c r="AV452"/>
      <c r="AW452"/>
    </row>
    <row r="453" spans="1:49" ht="12.75">
      <c r="A453" s="4"/>
      <c r="B453" s="8">
        <v>113</v>
      </c>
      <c r="C453" s="3" t="s">
        <v>613</v>
      </c>
      <c r="D453" s="3"/>
      <c r="E453" s="3"/>
      <c r="F453" s="6"/>
      <c r="G453" s="7"/>
      <c r="H453" s="6"/>
      <c r="I453" s="7"/>
      <c r="J453" s="6"/>
      <c r="K453" s="7"/>
      <c r="L453" s="6"/>
      <c r="M453" s="7"/>
      <c r="N453" s="6"/>
      <c r="O453" s="7"/>
      <c r="P453" s="6"/>
      <c r="Q453" s="7"/>
      <c r="R453" s="6"/>
      <c r="S453" s="7"/>
      <c r="T453" s="6"/>
      <c r="U453" s="7"/>
      <c r="V453" s="6"/>
      <c r="W453" s="7"/>
      <c r="X453" s="6"/>
      <c r="Y453" s="7"/>
      <c r="Z453" s="6"/>
      <c r="AA453" s="7"/>
      <c r="AB453" s="31">
        <f t="shared" si="12"/>
        <v>0</v>
      </c>
      <c r="AC453" s="29">
        <f t="shared" si="13"/>
        <v>0</v>
      </c>
      <c r="AD453" s="6"/>
      <c r="AE453" s="7"/>
      <c r="AF453" s="6"/>
      <c r="AG453" s="26"/>
      <c r="AH453"/>
      <c r="AI453"/>
      <c r="AJ453"/>
      <c r="AK453"/>
      <c r="AL453"/>
      <c r="AM453"/>
      <c r="AN453"/>
      <c r="AO453"/>
      <c r="AP453"/>
      <c r="AQ453"/>
      <c r="AR453"/>
      <c r="AS453"/>
      <c r="AT453"/>
      <c r="AU453"/>
      <c r="AV453"/>
      <c r="AW453"/>
    </row>
    <row r="454" spans="1:49" ht="12.75">
      <c r="A454" s="4"/>
      <c r="B454" s="8"/>
      <c r="C454" s="5"/>
      <c r="D454" s="5" t="s">
        <v>614</v>
      </c>
      <c r="E454" s="5" t="s">
        <v>613</v>
      </c>
      <c r="F454" s="9">
        <v>27006526</v>
      </c>
      <c r="G454" s="10">
        <v>21</v>
      </c>
      <c r="H454" s="9"/>
      <c r="I454" s="10"/>
      <c r="J454" s="9">
        <v>6679</v>
      </c>
      <c r="K454" s="10">
        <v>0</v>
      </c>
      <c r="L454" s="9"/>
      <c r="M454" s="10"/>
      <c r="N454" s="9"/>
      <c r="O454" s="10"/>
      <c r="P454" s="9"/>
      <c r="Q454" s="10"/>
      <c r="R454" s="9"/>
      <c r="S454" s="10"/>
      <c r="T454" s="9"/>
      <c r="U454" s="10"/>
      <c r="V454" s="9"/>
      <c r="W454" s="10"/>
      <c r="X454" s="9"/>
      <c r="Y454" s="10"/>
      <c r="Z454" s="9"/>
      <c r="AA454" s="10"/>
      <c r="AB454" s="32">
        <f aca="true" t="shared" si="14" ref="AB454:AB517">Z454+X454+V454+T454+R454+P454+N454+L454+H454+H454</f>
        <v>0</v>
      </c>
      <c r="AC454" s="34">
        <f aca="true" t="shared" si="15" ref="AC454:AC517">AA454+Y454+W454+U454+S454+Q454+O454+M454+I454+I454</f>
        <v>0</v>
      </c>
      <c r="AD454" s="9">
        <v>-52841</v>
      </c>
      <c r="AE454" s="10">
        <v>0</v>
      </c>
      <c r="AF454" s="9">
        <v>26960364</v>
      </c>
      <c r="AG454" s="11">
        <v>21</v>
      </c>
      <c r="AH454"/>
      <c r="AI454"/>
      <c r="AJ454"/>
      <c r="AK454"/>
      <c r="AL454"/>
      <c r="AM454"/>
      <c r="AN454"/>
      <c r="AO454"/>
      <c r="AP454"/>
      <c r="AQ454"/>
      <c r="AR454"/>
      <c r="AS454"/>
      <c r="AT454"/>
      <c r="AU454"/>
      <c r="AV454"/>
      <c r="AW454"/>
    </row>
    <row r="455" spans="1:49" ht="12.75">
      <c r="A455" s="4"/>
      <c r="B455" s="8"/>
      <c r="C455" s="3" t="s">
        <v>615</v>
      </c>
      <c r="D455" s="3"/>
      <c r="E455" s="3"/>
      <c r="F455" s="6">
        <v>27006526</v>
      </c>
      <c r="G455" s="7">
        <v>21</v>
      </c>
      <c r="H455" s="6"/>
      <c r="I455" s="7"/>
      <c r="J455" s="6">
        <v>6679</v>
      </c>
      <c r="K455" s="7">
        <v>0</v>
      </c>
      <c r="L455" s="6"/>
      <c r="M455" s="7"/>
      <c r="N455" s="6"/>
      <c r="O455" s="7"/>
      <c r="P455" s="6"/>
      <c r="Q455" s="7"/>
      <c r="R455" s="6"/>
      <c r="S455" s="7"/>
      <c r="T455" s="6"/>
      <c r="U455" s="7"/>
      <c r="V455" s="6"/>
      <c r="W455" s="7"/>
      <c r="X455" s="6"/>
      <c r="Y455" s="7"/>
      <c r="Z455" s="6"/>
      <c r="AA455" s="7"/>
      <c r="AB455" s="31">
        <f t="shared" si="14"/>
        <v>0</v>
      </c>
      <c r="AC455" s="29">
        <f t="shared" si="15"/>
        <v>0</v>
      </c>
      <c r="AD455" s="6">
        <v>-52841</v>
      </c>
      <c r="AE455" s="7">
        <v>0</v>
      </c>
      <c r="AF455" s="6">
        <v>26960364</v>
      </c>
      <c r="AG455" s="26">
        <v>21</v>
      </c>
      <c r="AH455"/>
      <c r="AI455"/>
      <c r="AJ455"/>
      <c r="AK455"/>
      <c r="AL455"/>
      <c r="AM455"/>
      <c r="AN455"/>
      <c r="AO455"/>
      <c r="AP455"/>
      <c r="AQ455"/>
      <c r="AR455"/>
      <c r="AS455"/>
      <c r="AT455"/>
      <c r="AU455"/>
      <c r="AV455"/>
      <c r="AW455"/>
    </row>
    <row r="456" spans="1:49" ht="12.75">
      <c r="A456" s="4"/>
      <c r="B456" s="8">
        <v>114</v>
      </c>
      <c r="C456" s="3" t="s">
        <v>616</v>
      </c>
      <c r="D456" s="3"/>
      <c r="E456" s="3"/>
      <c r="F456" s="6"/>
      <c r="G456" s="7"/>
      <c r="H456" s="6"/>
      <c r="I456" s="7"/>
      <c r="J456" s="6"/>
      <c r="K456" s="7"/>
      <c r="L456" s="6"/>
      <c r="M456" s="7"/>
      <c r="N456" s="6"/>
      <c r="O456" s="7"/>
      <c r="P456" s="6"/>
      <c r="Q456" s="7"/>
      <c r="R456" s="6"/>
      <c r="S456" s="7"/>
      <c r="T456" s="6"/>
      <c r="U456" s="7"/>
      <c r="V456" s="6"/>
      <c r="W456" s="7"/>
      <c r="X456" s="6"/>
      <c r="Y456" s="7"/>
      <c r="Z456" s="6"/>
      <c r="AA456" s="7"/>
      <c r="AB456" s="31">
        <f t="shared" si="14"/>
        <v>0</v>
      </c>
      <c r="AC456" s="29">
        <f t="shared" si="15"/>
        <v>0</v>
      </c>
      <c r="AD456" s="6"/>
      <c r="AE456" s="7"/>
      <c r="AF456" s="6"/>
      <c r="AG456" s="26"/>
      <c r="AH456"/>
      <c r="AI456"/>
      <c r="AJ456"/>
      <c r="AK456"/>
      <c r="AL456"/>
      <c r="AM456"/>
      <c r="AN456"/>
      <c r="AO456"/>
      <c r="AP456"/>
      <c r="AQ456"/>
      <c r="AR456"/>
      <c r="AS456"/>
      <c r="AT456"/>
      <c r="AU456"/>
      <c r="AV456"/>
      <c r="AW456"/>
    </row>
    <row r="457" spans="1:49" ht="12.75">
      <c r="A457" s="4"/>
      <c r="B457" s="8"/>
      <c r="C457" s="5"/>
      <c r="D457" s="5" t="s">
        <v>617</v>
      </c>
      <c r="E457" s="5" t="s">
        <v>618</v>
      </c>
      <c r="F457" s="9">
        <v>26308163</v>
      </c>
      <c r="G457" s="10">
        <v>111</v>
      </c>
      <c r="H457" s="9"/>
      <c r="I457" s="10"/>
      <c r="J457" s="9">
        <v>-8604</v>
      </c>
      <c r="K457" s="10">
        <v>0</v>
      </c>
      <c r="L457" s="9"/>
      <c r="M457" s="10"/>
      <c r="N457" s="9"/>
      <c r="O457" s="10"/>
      <c r="P457" s="9"/>
      <c r="Q457" s="10"/>
      <c r="R457" s="9"/>
      <c r="S457" s="10"/>
      <c r="T457" s="9"/>
      <c r="U457" s="10"/>
      <c r="V457" s="9"/>
      <c r="W457" s="10"/>
      <c r="X457" s="9"/>
      <c r="Y457" s="10"/>
      <c r="Z457" s="9">
        <v>2420254</v>
      </c>
      <c r="AA457" s="10">
        <v>0</v>
      </c>
      <c r="AB457" s="32">
        <f t="shared" si="14"/>
        <v>2420254</v>
      </c>
      <c r="AC457" s="34">
        <f t="shared" si="15"/>
        <v>0</v>
      </c>
      <c r="AD457" s="9"/>
      <c r="AE457" s="10"/>
      <c r="AF457" s="9">
        <v>28719813</v>
      </c>
      <c r="AG457" s="11">
        <v>111</v>
      </c>
      <c r="AH457"/>
      <c r="AI457"/>
      <c r="AJ457"/>
      <c r="AK457"/>
      <c r="AL457"/>
      <c r="AM457"/>
      <c r="AN457"/>
      <c r="AO457"/>
      <c r="AP457"/>
      <c r="AQ457"/>
      <c r="AR457"/>
      <c r="AS457"/>
      <c r="AT457"/>
      <c r="AU457"/>
      <c r="AV457"/>
      <c r="AW457"/>
    </row>
    <row r="458" spans="1:49" ht="12.75">
      <c r="A458" s="4"/>
      <c r="B458" s="8"/>
      <c r="C458" s="3" t="s">
        <v>619</v>
      </c>
      <c r="D458" s="3"/>
      <c r="E458" s="3"/>
      <c r="F458" s="6">
        <v>26308163</v>
      </c>
      <c r="G458" s="7">
        <v>111</v>
      </c>
      <c r="H458" s="6"/>
      <c r="I458" s="7"/>
      <c r="J458" s="6">
        <v>-8604</v>
      </c>
      <c r="K458" s="7">
        <v>0</v>
      </c>
      <c r="L458" s="6"/>
      <c r="M458" s="7"/>
      <c r="N458" s="6"/>
      <c r="O458" s="7"/>
      <c r="P458" s="6"/>
      <c r="Q458" s="7"/>
      <c r="R458" s="6"/>
      <c r="S458" s="7"/>
      <c r="T458" s="6"/>
      <c r="U458" s="7"/>
      <c r="V458" s="6"/>
      <c r="W458" s="7"/>
      <c r="X458" s="6"/>
      <c r="Y458" s="7"/>
      <c r="Z458" s="6">
        <v>2420254</v>
      </c>
      <c r="AA458" s="7">
        <v>0</v>
      </c>
      <c r="AB458" s="31">
        <f t="shared" si="14"/>
        <v>2420254</v>
      </c>
      <c r="AC458" s="29">
        <f t="shared" si="15"/>
        <v>0</v>
      </c>
      <c r="AD458" s="6"/>
      <c r="AE458" s="7"/>
      <c r="AF458" s="6">
        <v>28719813</v>
      </c>
      <c r="AG458" s="26">
        <v>111</v>
      </c>
      <c r="AH458"/>
      <c r="AI458"/>
      <c r="AJ458"/>
      <c r="AK458"/>
      <c r="AL458"/>
      <c r="AM458"/>
      <c r="AN458"/>
      <c r="AO458"/>
      <c r="AP458"/>
      <c r="AQ458"/>
      <c r="AR458"/>
      <c r="AS458"/>
      <c r="AT458"/>
      <c r="AU458"/>
      <c r="AV458"/>
      <c r="AW458"/>
    </row>
    <row r="459" spans="1:49" ht="12.75">
      <c r="A459" s="4"/>
      <c r="B459" s="8"/>
      <c r="C459" s="3" t="s">
        <v>688</v>
      </c>
      <c r="D459" s="3"/>
      <c r="E459" s="3"/>
      <c r="F459" s="6"/>
      <c r="G459" s="7"/>
      <c r="H459" s="6"/>
      <c r="I459" s="7"/>
      <c r="J459" s="6"/>
      <c r="K459" s="7"/>
      <c r="L459" s="6"/>
      <c r="M459" s="7"/>
      <c r="N459" s="6"/>
      <c r="O459" s="7"/>
      <c r="P459" s="6"/>
      <c r="Q459" s="7"/>
      <c r="R459" s="6"/>
      <c r="S459" s="7"/>
      <c r="T459" s="6"/>
      <c r="U459" s="7"/>
      <c r="V459" s="6"/>
      <c r="W459" s="7"/>
      <c r="X459" s="6"/>
      <c r="Y459" s="7"/>
      <c r="Z459" s="6"/>
      <c r="AA459" s="7"/>
      <c r="AB459" s="31">
        <f t="shared" si="14"/>
        <v>0</v>
      </c>
      <c r="AC459" s="29">
        <f t="shared" si="15"/>
        <v>0</v>
      </c>
      <c r="AD459" s="6"/>
      <c r="AE459" s="7"/>
      <c r="AF459" s="6"/>
      <c r="AG459" s="26"/>
      <c r="AH459"/>
      <c r="AI459"/>
      <c r="AJ459"/>
      <c r="AK459"/>
      <c r="AL459"/>
      <c r="AM459"/>
      <c r="AN459"/>
      <c r="AO459"/>
      <c r="AP459"/>
      <c r="AQ459"/>
      <c r="AR459"/>
      <c r="AS459"/>
      <c r="AT459"/>
      <c r="AU459"/>
      <c r="AV459"/>
      <c r="AW459"/>
    </row>
    <row r="460" spans="1:49" ht="12.75">
      <c r="A460" s="4"/>
      <c r="B460" s="8"/>
      <c r="C460" s="5"/>
      <c r="D460" s="5" t="s">
        <v>617</v>
      </c>
      <c r="E460" s="5" t="s">
        <v>618</v>
      </c>
      <c r="F460" s="9"/>
      <c r="G460" s="10"/>
      <c r="H460" s="9"/>
      <c r="I460" s="10"/>
      <c r="J460" s="9"/>
      <c r="K460" s="10"/>
      <c r="L460" s="9"/>
      <c r="M460" s="10"/>
      <c r="N460" s="9"/>
      <c r="O460" s="10"/>
      <c r="P460" s="9"/>
      <c r="Q460" s="10"/>
      <c r="R460" s="9"/>
      <c r="S460" s="10"/>
      <c r="T460" s="9"/>
      <c r="U460" s="10"/>
      <c r="V460" s="9"/>
      <c r="W460" s="10"/>
      <c r="X460" s="9"/>
      <c r="Y460" s="10"/>
      <c r="Z460" s="9"/>
      <c r="AA460" s="10"/>
      <c r="AB460" s="32">
        <f t="shared" si="14"/>
        <v>0</v>
      </c>
      <c r="AC460" s="34">
        <f t="shared" si="15"/>
        <v>0</v>
      </c>
      <c r="AD460" s="9">
        <v>-282723</v>
      </c>
      <c r="AE460" s="10">
        <v>0</v>
      </c>
      <c r="AF460" s="9">
        <v>-282723</v>
      </c>
      <c r="AG460" s="11">
        <v>0</v>
      </c>
      <c r="AH460"/>
      <c r="AI460"/>
      <c r="AJ460"/>
      <c r="AK460"/>
      <c r="AL460"/>
      <c r="AM460"/>
      <c r="AN460"/>
      <c r="AO460"/>
      <c r="AP460"/>
      <c r="AQ460"/>
      <c r="AR460"/>
      <c r="AS460"/>
      <c r="AT460"/>
      <c r="AU460"/>
      <c r="AV460"/>
      <c r="AW460"/>
    </row>
    <row r="461" spans="1:49" ht="12.75">
      <c r="A461" s="4"/>
      <c r="B461" s="8"/>
      <c r="C461" s="3" t="s">
        <v>689</v>
      </c>
      <c r="D461" s="3"/>
      <c r="E461" s="3"/>
      <c r="F461" s="6"/>
      <c r="G461" s="7"/>
      <c r="H461" s="6"/>
      <c r="I461" s="7"/>
      <c r="J461" s="6"/>
      <c r="K461" s="7"/>
      <c r="L461" s="6"/>
      <c r="M461" s="7"/>
      <c r="N461" s="6"/>
      <c r="O461" s="7"/>
      <c r="P461" s="6"/>
      <c r="Q461" s="7"/>
      <c r="R461" s="6"/>
      <c r="S461" s="7"/>
      <c r="T461" s="6"/>
      <c r="U461" s="7"/>
      <c r="V461" s="6"/>
      <c r="W461" s="7"/>
      <c r="X461" s="6"/>
      <c r="Y461" s="7"/>
      <c r="Z461" s="6"/>
      <c r="AA461" s="7"/>
      <c r="AB461" s="31">
        <f t="shared" si="14"/>
        <v>0</v>
      </c>
      <c r="AC461" s="29">
        <f t="shared" si="15"/>
        <v>0</v>
      </c>
      <c r="AD461" s="6">
        <v>-282723</v>
      </c>
      <c r="AE461" s="7">
        <v>0</v>
      </c>
      <c r="AF461" s="6">
        <v>-282723</v>
      </c>
      <c r="AG461" s="26">
        <v>0</v>
      </c>
      <c r="AH461"/>
      <c r="AI461"/>
      <c r="AJ461"/>
      <c r="AK461"/>
      <c r="AL461"/>
      <c r="AM461"/>
      <c r="AN461"/>
      <c r="AO461"/>
      <c r="AP461"/>
      <c r="AQ461"/>
      <c r="AR461"/>
      <c r="AS461"/>
      <c r="AT461"/>
      <c r="AU461"/>
      <c r="AV461"/>
      <c r="AW461"/>
    </row>
    <row r="462" spans="1:49" ht="12.75">
      <c r="A462" s="4"/>
      <c r="B462" s="8">
        <v>115</v>
      </c>
      <c r="C462" s="3" t="s">
        <v>620</v>
      </c>
      <c r="D462" s="3"/>
      <c r="E462" s="3"/>
      <c r="F462" s="6"/>
      <c r="G462" s="7"/>
      <c r="H462" s="6"/>
      <c r="I462" s="7"/>
      <c r="J462" s="6"/>
      <c r="K462" s="7"/>
      <c r="L462" s="6"/>
      <c r="M462" s="7"/>
      <c r="N462" s="6"/>
      <c r="O462" s="7"/>
      <c r="P462" s="6"/>
      <c r="Q462" s="7"/>
      <c r="R462" s="6"/>
      <c r="S462" s="7"/>
      <c r="T462" s="6"/>
      <c r="U462" s="7"/>
      <c r="V462" s="6"/>
      <c r="W462" s="7"/>
      <c r="X462" s="6"/>
      <c r="Y462" s="7"/>
      <c r="Z462" s="6"/>
      <c r="AA462" s="7"/>
      <c r="AB462" s="31">
        <f t="shared" si="14"/>
        <v>0</v>
      </c>
      <c r="AC462" s="29">
        <f t="shared" si="15"/>
        <v>0</v>
      </c>
      <c r="AD462" s="6"/>
      <c r="AE462" s="7"/>
      <c r="AF462" s="6"/>
      <c r="AG462" s="26"/>
      <c r="AH462"/>
      <c r="AI462"/>
      <c r="AJ462"/>
      <c r="AK462"/>
      <c r="AL462"/>
      <c r="AM462"/>
      <c r="AN462"/>
      <c r="AO462"/>
      <c r="AP462"/>
      <c r="AQ462"/>
      <c r="AR462"/>
      <c r="AS462"/>
      <c r="AT462"/>
      <c r="AU462"/>
      <c r="AV462"/>
      <c r="AW462"/>
    </row>
    <row r="463" spans="1:49" ht="12.75">
      <c r="A463" s="4"/>
      <c r="B463" s="8"/>
      <c r="C463" s="5"/>
      <c r="D463" s="5" t="s">
        <v>621</v>
      </c>
      <c r="E463" s="5" t="s">
        <v>622</v>
      </c>
      <c r="F463" s="9">
        <v>1827495</v>
      </c>
      <c r="G463" s="10">
        <v>8</v>
      </c>
      <c r="H463" s="9"/>
      <c r="I463" s="10"/>
      <c r="J463" s="9"/>
      <c r="K463" s="10"/>
      <c r="L463" s="9"/>
      <c r="M463" s="10"/>
      <c r="N463" s="9"/>
      <c r="O463" s="10"/>
      <c r="P463" s="9"/>
      <c r="Q463" s="10"/>
      <c r="R463" s="9"/>
      <c r="S463" s="10"/>
      <c r="T463" s="9"/>
      <c r="U463" s="10"/>
      <c r="V463" s="9"/>
      <c r="W463" s="10"/>
      <c r="X463" s="9"/>
      <c r="Y463" s="10"/>
      <c r="Z463" s="9"/>
      <c r="AA463" s="10"/>
      <c r="AB463" s="32">
        <f t="shared" si="14"/>
        <v>0</v>
      </c>
      <c r="AC463" s="34">
        <f t="shared" si="15"/>
        <v>0</v>
      </c>
      <c r="AD463" s="9"/>
      <c r="AE463" s="10"/>
      <c r="AF463" s="9">
        <v>1827495</v>
      </c>
      <c r="AG463" s="11">
        <v>8</v>
      </c>
      <c r="AH463"/>
      <c r="AI463"/>
      <c r="AJ463"/>
      <c r="AK463"/>
      <c r="AL463"/>
      <c r="AM463"/>
      <c r="AN463"/>
      <c r="AO463"/>
      <c r="AP463"/>
      <c r="AQ463"/>
      <c r="AR463"/>
      <c r="AS463"/>
      <c r="AT463"/>
      <c r="AU463"/>
      <c r="AV463"/>
      <c r="AW463"/>
    </row>
    <row r="464" spans="1:49" ht="12.75">
      <c r="A464" s="4"/>
      <c r="B464" s="8"/>
      <c r="C464" s="3" t="s">
        <v>623</v>
      </c>
      <c r="D464" s="3"/>
      <c r="E464" s="3"/>
      <c r="F464" s="6">
        <v>1827495</v>
      </c>
      <c r="G464" s="7">
        <v>8</v>
      </c>
      <c r="H464" s="6"/>
      <c r="I464" s="7"/>
      <c r="J464" s="6"/>
      <c r="K464" s="7"/>
      <c r="L464" s="6"/>
      <c r="M464" s="7"/>
      <c r="N464" s="6"/>
      <c r="O464" s="7"/>
      <c r="P464" s="6"/>
      <c r="Q464" s="7"/>
      <c r="R464" s="6"/>
      <c r="S464" s="7"/>
      <c r="T464" s="6"/>
      <c r="U464" s="7"/>
      <c r="V464" s="6"/>
      <c r="W464" s="7"/>
      <c r="X464" s="6"/>
      <c r="Y464" s="7"/>
      <c r="Z464" s="6"/>
      <c r="AA464" s="7"/>
      <c r="AB464" s="31">
        <f t="shared" si="14"/>
        <v>0</v>
      </c>
      <c r="AC464" s="29">
        <f t="shared" si="15"/>
        <v>0</v>
      </c>
      <c r="AD464" s="6"/>
      <c r="AE464" s="7"/>
      <c r="AF464" s="6">
        <v>1827495</v>
      </c>
      <c r="AG464" s="26">
        <v>8</v>
      </c>
      <c r="AH464"/>
      <c r="AI464"/>
      <c r="AJ464"/>
      <c r="AK464"/>
      <c r="AL464"/>
      <c r="AM464"/>
      <c r="AN464"/>
      <c r="AO464"/>
      <c r="AP464"/>
      <c r="AQ464"/>
      <c r="AR464"/>
      <c r="AS464"/>
      <c r="AT464"/>
      <c r="AU464"/>
      <c r="AV464"/>
      <c r="AW464"/>
    </row>
    <row r="465" spans="1:49" ht="12.75">
      <c r="A465" s="4"/>
      <c r="B465" s="8"/>
      <c r="C465" s="3" t="s">
        <v>690</v>
      </c>
      <c r="D465" s="3"/>
      <c r="E465" s="3"/>
      <c r="F465" s="6"/>
      <c r="G465" s="7"/>
      <c r="H465" s="6"/>
      <c r="I465" s="7"/>
      <c r="J465" s="6"/>
      <c r="K465" s="7"/>
      <c r="L465" s="6"/>
      <c r="M465" s="7"/>
      <c r="N465" s="6"/>
      <c r="O465" s="7"/>
      <c r="P465" s="6"/>
      <c r="Q465" s="7"/>
      <c r="R465" s="6"/>
      <c r="S465" s="7"/>
      <c r="T465" s="6"/>
      <c r="U465" s="7"/>
      <c r="V465" s="6"/>
      <c r="W465" s="7"/>
      <c r="X465" s="6"/>
      <c r="Y465" s="7"/>
      <c r="Z465" s="6"/>
      <c r="AA465" s="7"/>
      <c r="AB465" s="31">
        <f t="shared" si="14"/>
        <v>0</v>
      </c>
      <c r="AC465" s="29">
        <f t="shared" si="15"/>
        <v>0</v>
      </c>
      <c r="AD465" s="6"/>
      <c r="AE465" s="7"/>
      <c r="AF465" s="6"/>
      <c r="AG465" s="26"/>
      <c r="AH465"/>
      <c r="AI465"/>
      <c r="AJ465"/>
      <c r="AK465"/>
      <c r="AL465"/>
      <c r="AM465"/>
      <c r="AN465"/>
      <c r="AO465"/>
      <c r="AP465"/>
      <c r="AQ465"/>
      <c r="AR465"/>
      <c r="AS465"/>
      <c r="AT465"/>
      <c r="AU465"/>
      <c r="AV465"/>
      <c r="AW465"/>
    </row>
    <row r="466" spans="1:49" ht="12.75">
      <c r="A466" s="4"/>
      <c r="B466" s="8"/>
      <c r="C466" s="5"/>
      <c r="D466" s="5" t="s">
        <v>621</v>
      </c>
      <c r="E466" s="5" t="s">
        <v>622</v>
      </c>
      <c r="F466" s="9"/>
      <c r="G466" s="10"/>
      <c r="H466" s="9"/>
      <c r="I466" s="10"/>
      <c r="J466" s="9"/>
      <c r="K466" s="10"/>
      <c r="L466" s="9"/>
      <c r="M466" s="10"/>
      <c r="N466" s="9"/>
      <c r="O466" s="10"/>
      <c r="P466" s="9"/>
      <c r="Q466" s="10"/>
      <c r="R466" s="9"/>
      <c r="S466" s="10"/>
      <c r="T466" s="9"/>
      <c r="U466" s="10"/>
      <c r="V466" s="9"/>
      <c r="W466" s="10"/>
      <c r="X466" s="9"/>
      <c r="Y466" s="10"/>
      <c r="Z466" s="9"/>
      <c r="AA466" s="10"/>
      <c r="AB466" s="32">
        <f t="shared" si="14"/>
        <v>0</v>
      </c>
      <c r="AC466" s="34">
        <f t="shared" si="15"/>
        <v>0</v>
      </c>
      <c r="AD466" s="9">
        <v>118778</v>
      </c>
      <c r="AE466" s="10">
        <v>0</v>
      </c>
      <c r="AF466" s="9">
        <v>118778</v>
      </c>
      <c r="AG466" s="11">
        <v>0</v>
      </c>
      <c r="AH466"/>
      <c r="AI466"/>
      <c r="AJ466"/>
      <c r="AK466"/>
      <c r="AL466"/>
      <c r="AM466"/>
      <c r="AN466"/>
      <c r="AO466"/>
      <c r="AP466"/>
      <c r="AQ466"/>
      <c r="AR466"/>
      <c r="AS466"/>
      <c r="AT466"/>
      <c r="AU466"/>
      <c r="AV466"/>
      <c r="AW466"/>
    </row>
    <row r="467" spans="1:49" ht="12.75">
      <c r="A467" s="4"/>
      <c r="B467" s="8"/>
      <c r="C467" s="3" t="s">
        <v>691</v>
      </c>
      <c r="D467" s="3"/>
      <c r="E467" s="3"/>
      <c r="F467" s="6"/>
      <c r="G467" s="7"/>
      <c r="H467" s="6"/>
      <c r="I467" s="7"/>
      <c r="J467" s="6"/>
      <c r="K467" s="7"/>
      <c r="L467" s="6"/>
      <c r="M467" s="7"/>
      <c r="N467" s="6"/>
      <c r="O467" s="7"/>
      <c r="P467" s="6"/>
      <c r="Q467" s="7"/>
      <c r="R467" s="6"/>
      <c r="S467" s="7"/>
      <c r="T467" s="6"/>
      <c r="U467" s="7"/>
      <c r="V467" s="6"/>
      <c r="W467" s="7"/>
      <c r="X467" s="6"/>
      <c r="Y467" s="7"/>
      <c r="Z467" s="6"/>
      <c r="AA467" s="7"/>
      <c r="AB467" s="31">
        <f t="shared" si="14"/>
        <v>0</v>
      </c>
      <c r="AC467" s="29">
        <f t="shared" si="15"/>
        <v>0</v>
      </c>
      <c r="AD467" s="6">
        <v>118778</v>
      </c>
      <c r="AE467" s="7">
        <v>0</v>
      </c>
      <c r="AF467" s="6">
        <v>118778</v>
      </c>
      <c r="AG467" s="26">
        <v>0</v>
      </c>
      <c r="AH467"/>
      <c r="AI467"/>
      <c r="AJ467"/>
      <c r="AK467"/>
      <c r="AL467"/>
      <c r="AM467"/>
      <c r="AN467"/>
      <c r="AO467"/>
      <c r="AP467"/>
      <c r="AQ467"/>
      <c r="AR467"/>
      <c r="AS467"/>
      <c r="AT467"/>
      <c r="AU467"/>
      <c r="AV467"/>
      <c r="AW467"/>
    </row>
    <row r="468" spans="1:49" ht="12.75">
      <c r="A468" s="4"/>
      <c r="B468" s="8">
        <v>116</v>
      </c>
      <c r="C468" s="3" t="s">
        <v>624</v>
      </c>
      <c r="D468" s="3"/>
      <c r="E468" s="3"/>
      <c r="F468" s="6"/>
      <c r="G468" s="7"/>
      <c r="H468" s="6"/>
      <c r="I468" s="7"/>
      <c r="J468" s="6"/>
      <c r="K468" s="7"/>
      <c r="L468" s="6"/>
      <c r="M468" s="7"/>
      <c r="N468" s="6"/>
      <c r="O468" s="7"/>
      <c r="P468" s="6"/>
      <c r="Q468" s="7"/>
      <c r="R468" s="6"/>
      <c r="S468" s="7"/>
      <c r="T468" s="6"/>
      <c r="U468" s="7"/>
      <c r="V468" s="6"/>
      <c r="W468" s="7"/>
      <c r="X468" s="6"/>
      <c r="Y468" s="7"/>
      <c r="Z468" s="6"/>
      <c r="AA468" s="7"/>
      <c r="AB468" s="31">
        <f t="shared" si="14"/>
        <v>0</v>
      </c>
      <c r="AC468" s="29">
        <f t="shared" si="15"/>
        <v>0</v>
      </c>
      <c r="AD468" s="6"/>
      <c r="AE468" s="7"/>
      <c r="AF468" s="6"/>
      <c r="AG468" s="26"/>
      <c r="AH468"/>
      <c r="AI468"/>
      <c r="AJ468"/>
      <c r="AK468"/>
      <c r="AL468"/>
      <c r="AM468"/>
      <c r="AN468"/>
      <c r="AO468"/>
      <c r="AP468"/>
      <c r="AQ468"/>
      <c r="AR468"/>
      <c r="AS468"/>
      <c r="AT468"/>
      <c r="AU468"/>
      <c r="AV468"/>
      <c r="AW468"/>
    </row>
    <row r="469" spans="1:49" ht="12.75">
      <c r="A469" s="4"/>
      <c r="B469" s="8"/>
      <c r="C469" s="5"/>
      <c r="D469" s="5" t="s">
        <v>625</v>
      </c>
      <c r="E469" s="5" t="s">
        <v>624</v>
      </c>
      <c r="F469" s="9">
        <v>170553723</v>
      </c>
      <c r="G469" s="10"/>
      <c r="H469" s="9"/>
      <c r="I469" s="10"/>
      <c r="J469" s="9"/>
      <c r="K469" s="10"/>
      <c r="L469" s="9"/>
      <c r="M469" s="10"/>
      <c r="N469" s="9"/>
      <c r="O469" s="10"/>
      <c r="P469" s="9"/>
      <c r="Q469" s="10"/>
      <c r="R469" s="9"/>
      <c r="S469" s="10"/>
      <c r="T469" s="9"/>
      <c r="U469" s="10"/>
      <c r="V469" s="9"/>
      <c r="W469" s="10"/>
      <c r="X469" s="9"/>
      <c r="Y469" s="10"/>
      <c r="Z469" s="9"/>
      <c r="AA469" s="10"/>
      <c r="AB469" s="32">
        <f t="shared" si="14"/>
        <v>0</v>
      </c>
      <c r="AC469" s="34">
        <f t="shared" si="15"/>
        <v>0</v>
      </c>
      <c r="AD469" s="9">
        <v>85729883</v>
      </c>
      <c r="AE469" s="10">
        <v>0</v>
      </c>
      <c r="AF469" s="9">
        <v>256283606</v>
      </c>
      <c r="AG469" s="11">
        <v>0</v>
      </c>
      <c r="AH469"/>
      <c r="AI469"/>
      <c r="AJ469"/>
      <c r="AK469"/>
      <c r="AL469"/>
      <c r="AM469"/>
      <c r="AN469"/>
      <c r="AO469"/>
      <c r="AP469"/>
      <c r="AQ469"/>
      <c r="AR469"/>
      <c r="AS469"/>
      <c r="AT469"/>
      <c r="AU469"/>
      <c r="AV469"/>
      <c r="AW469"/>
    </row>
    <row r="470" spans="1:49" ht="12.75">
      <c r="A470" s="4"/>
      <c r="B470" s="8"/>
      <c r="C470" s="3" t="s">
        <v>626</v>
      </c>
      <c r="D470" s="3"/>
      <c r="E470" s="3"/>
      <c r="F470" s="6">
        <v>170553723</v>
      </c>
      <c r="G470" s="7"/>
      <c r="H470" s="6"/>
      <c r="I470" s="7"/>
      <c r="J470" s="6"/>
      <c r="K470" s="7"/>
      <c r="L470" s="6"/>
      <c r="M470" s="7"/>
      <c r="N470" s="6"/>
      <c r="O470" s="7"/>
      <c r="P470" s="6"/>
      <c r="Q470" s="7"/>
      <c r="R470" s="6"/>
      <c r="S470" s="7"/>
      <c r="T470" s="6"/>
      <c r="U470" s="7"/>
      <c r="V470" s="6"/>
      <c r="W470" s="7"/>
      <c r="X470" s="6"/>
      <c r="Y470" s="7"/>
      <c r="Z470" s="6"/>
      <c r="AA470" s="7"/>
      <c r="AB470" s="31">
        <f t="shared" si="14"/>
        <v>0</v>
      </c>
      <c r="AC470" s="29">
        <f t="shared" si="15"/>
        <v>0</v>
      </c>
      <c r="AD470" s="6">
        <v>85729883</v>
      </c>
      <c r="AE470" s="7">
        <v>0</v>
      </c>
      <c r="AF470" s="6">
        <v>256283606</v>
      </c>
      <c r="AG470" s="26">
        <v>0</v>
      </c>
      <c r="AH470"/>
      <c r="AI470"/>
      <c r="AJ470"/>
      <c r="AK470"/>
      <c r="AL470"/>
      <c r="AM470"/>
      <c r="AN470"/>
      <c r="AO470"/>
      <c r="AP470"/>
      <c r="AQ470"/>
      <c r="AR470"/>
      <c r="AS470"/>
      <c r="AT470"/>
      <c r="AU470"/>
      <c r="AV470"/>
      <c r="AW470"/>
    </row>
    <row r="471" spans="1:49" ht="12.75">
      <c r="A471" s="4"/>
      <c r="B471" s="8">
        <v>117</v>
      </c>
      <c r="C471" s="3" t="s">
        <v>627</v>
      </c>
      <c r="D471" s="3"/>
      <c r="E471" s="3"/>
      <c r="F471" s="6"/>
      <c r="G471" s="7"/>
      <c r="H471" s="6"/>
      <c r="I471" s="7"/>
      <c r="J471" s="6"/>
      <c r="K471" s="7"/>
      <c r="L471" s="6"/>
      <c r="M471" s="7"/>
      <c r="N471" s="6"/>
      <c r="O471" s="7"/>
      <c r="P471" s="6"/>
      <c r="Q471" s="7"/>
      <c r="R471" s="6"/>
      <c r="S471" s="7"/>
      <c r="T471" s="6"/>
      <c r="U471" s="7"/>
      <c r="V471" s="6"/>
      <c r="W471" s="7"/>
      <c r="X471" s="6"/>
      <c r="Y471" s="7"/>
      <c r="Z471" s="6"/>
      <c r="AA471" s="7"/>
      <c r="AB471" s="31">
        <f t="shared" si="14"/>
        <v>0</v>
      </c>
      <c r="AC471" s="29">
        <f t="shared" si="15"/>
        <v>0</v>
      </c>
      <c r="AD471" s="6"/>
      <c r="AE471" s="7"/>
      <c r="AF471" s="6"/>
      <c r="AG471" s="26"/>
      <c r="AH471"/>
      <c r="AI471"/>
      <c r="AJ471"/>
      <c r="AK471"/>
      <c r="AL471"/>
      <c r="AM471"/>
      <c r="AN471"/>
      <c r="AO471"/>
      <c r="AP471"/>
      <c r="AQ471"/>
      <c r="AR471"/>
      <c r="AS471"/>
      <c r="AT471"/>
      <c r="AU471"/>
      <c r="AV471"/>
      <c r="AW471"/>
    </row>
    <row r="472" spans="1:49" ht="12.75">
      <c r="A472" s="4"/>
      <c r="B472" s="8"/>
      <c r="C472" s="5"/>
      <c r="D472" s="5" t="s">
        <v>628</v>
      </c>
      <c r="E472" s="5" t="s">
        <v>627</v>
      </c>
      <c r="F472" s="9">
        <v>22655600</v>
      </c>
      <c r="G472" s="10"/>
      <c r="H472" s="9"/>
      <c r="I472" s="10"/>
      <c r="J472" s="9"/>
      <c r="K472" s="10"/>
      <c r="L472" s="9"/>
      <c r="M472" s="10"/>
      <c r="N472" s="9"/>
      <c r="O472" s="10"/>
      <c r="P472" s="9"/>
      <c r="Q472" s="10"/>
      <c r="R472" s="9"/>
      <c r="S472" s="10"/>
      <c r="T472" s="9"/>
      <c r="U472" s="10"/>
      <c r="V472" s="9"/>
      <c r="W472" s="10"/>
      <c r="X472" s="9"/>
      <c r="Y472" s="10"/>
      <c r="Z472" s="9"/>
      <c r="AA472" s="10"/>
      <c r="AB472" s="32">
        <f t="shared" si="14"/>
        <v>0</v>
      </c>
      <c r="AC472" s="34">
        <f t="shared" si="15"/>
        <v>0</v>
      </c>
      <c r="AD472" s="9"/>
      <c r="AE472" s="10"/>
      <c r="AF472" s="9">
        <v>22655600</v>
      </c>
      <c r="AG472" s="11"/>
      <c r="AH472"/>
      <c r="AI472"/>
      <c r="AJ472"/>
      <c r="AK472"/>
      <c r="AL472"/>
      <c r="AM472"/>
      <c r="AN472"/>
      <c r="AO472"/>
      <c r="AP472"/>
      <c r="AQ472"/>
      <c r="AR472"/>
      <c r="AS472"/>
      <c r="AT472"/>
      <c r="AU472"/>
      <c r="AV472"/>
      <c r="AW472"/>
    </row>
    <row r="473" spans="1:49" ht="12.75">
      <c r="A473" s="4"/>
      <c r="B473" s="8"/>
      <c r="C473" s="3" t="s">
        <v>629</v>
      </c>
      <c r="D473" s="3"/>
      <c r="E473" s="3"/>
      <c r="F473" s="6">
        <v>22655600</v>
      </c>
      <c r="G473" s="7"/>
      <c r="H473" s="6"/>
      <c r="I473" s="7"/>
      <c r="J473" s="6"/>
      <c r="K473" s="7"/>
      <c r="L473" s="6"/>
      <c r="M473" s="7"/>
      <c r="N473" s="6"/>
      <c r="O473" s="7"/>
      <c r="P473" s="6"/>
      <c r="Q473" s="7"/>
      <c r="R473" s="6"/>
      <c r="S473" s="7"/>
      <c r="T473" s="6"/>
      <c r="U473" s="7"/>
      <c r="V473" s="6"/>
      <c r="W473" s="7"/>
      <c r="X473" s="6"/>
      <c r="Y473" s="7"/>
      <c r="Z473" s="6"/>
      <c r="AA473" s="7"/>
      <c r="AB473" s="31">
        <f t="shared" si="14"/>
        <v>0</v>
      </c>
      <c r="AC473" s="29">
        <f t="shared" si="15"/>
        <v>0</v>
      </c>
      <c r="AD473" s="6"/>
      <c r="AE473" s="7"/>
      <c r="AF473" s="6">
        <v>22655600</v>
      </c>
      <c r="AG473" s="26"/>
      <c r="AH473"/>
      <c r="AI473"/>
      <c r="AJ473"/>
      <c r="AK473"/>
      <c r="AL473"/>
      <c r="AM473"/>
      <c r="AN473"/>
      <c r="AO473"/>
      <c r="AP473"/>
      <c r="AQ473"/>
      <c r="AR473"/>
      <c r="AS473"/>
      <c r="AT473"/>
      <c r="AU473"/>
      <c r="AV473"/>
      <c r="AW473"/>
    </row>
    <row r="474" spans="1:49" ht="12.75">
      <c r="A474" s="4"/>
      <c r="B474" s="8">
        <v>118</v>
      </c>
      <c r="C474" s="3" t="s">
        <v>630</v>
      </c>
      <c r="D474" s="3"/>
      <c r="E474" s="3"/>
      <c r="F474" s="6"/>
      <c r="G474" s="7"/>
      <c r="H474" s="6"/>
      <c r="I474" s="7"/>
      <c r="J474" s="6"/>
      <c r="K474" s="7"/>
      <c r="L474" s="6"/>
      <c r="M474" s="7"/>
      <c r="N474" s="6"/>
      <c r="O474" s="7"/>
      <c r="P474" s="6"/>
      <c r="Q474" s="7"/>
      <c r="R474" s="6"/>
      <c r="S474" s="7"/>
      <c r="T474" s="6"/>
      <c r="U474" s="7"/>
      <c r="V474" s="6"/>
      <c r="W474" s="7"/>
      <c r="X474" s="6"/>
      <c r="Y474" s="7"/>
      <c r="Z474" s="6"/>
      <c r="AA474" s="7"/>
      <c r="AB474" s="31">
        <f t="shared" si="14"/>
        <v>0</v>
      </c>
      <c r="AC474" s="29">
        <f t="shared" si="15"/>
        <v>0</v>
      </c>
      <c r="AD474" s="6"/>
      <c r="AE474" s="7"/>
      <c r="AF474" s="6"/>
      <c r="AG474" s="26"/>
      <c r="AH474"/>
      <c r="AI474"/>
      <c r="AJ474"/>
      <c r="AK474"/>
      <c r="AL474"/>
      <c r="AM474"/>
      <c r="AN474"/>
      <c r="AO474"/>
      <c r="AP474"/>
      <c r="AQ474"/>
      <c r="AR474"/>
      <c r="AS474"/>
      <c r="AT474"/>
      <c r="AU474"/>
      <c r="AV474"/>
      <c r="AW474"/>
    </row>
    <row r="475" spans="1:49" ht="12.75">
      <c r="A475" s="4"/>
      <c r="B475" s="8"/>
      <c r="C475" s="5"/>
      <c r="D475" s="5" t="s">
        <v>631</v>
      </c>
      <c r="E475" s="5" t="s">
        <v>630</v>
      </c>
      <c r="F475" s="9">
        <v>1908738</v>
      </c>
      <c r="G475" s="10"/>
      <c r="H475" s="9"/>
      <c r="I475" s="10"/>
      <c r="J475" s="9"/>
      <c r="K475" s="10"/>
      <c r="L475" s="9"/>
      <c r="M475" s="10"/>
      <c r="N475" s="9"/>
      <c r="O475" s="10"/>
      <c r="P475" s="9"/>
      <c r="Q475" s="10"/>
      <c r="R475" s="9"/>
      <c r="S475" s="10"/>
      <c r="T475" s="9"/>
      <c r="U475" s="10"/>
      <c r="V475" s="9"/>
      <c r="W475" s="10"/>
      <c r="X475" s="9"/>
      <c r="Y475" s="10"/>
      <c r="Z475" s="9"/>
      <c r="AA475" s="10"/>
      <c r="AB475" s="32">
        <f t="shared" si="14"/>
        <v>0</v>
      </c>
      <c r="AC475" s="34">
        <f t="shared" si="15"/>
        <v>0</v>
      </c>
      <c r="AD475" s="9"/>
      <c r="AE475" s="10"/>
      <c r="AF475" s="9">
        <v>1908738</v>
      </c>
      <c r="AG475" s="11"/>
      <c r="AH475"/>
      <c r="AI475"/>
      <c r="AJ475"/>
      <c r="AK475"/>
      <c r="AL475"/>
      <c r="AM475"/>
      <c r="AN475"/>
      <c r="AO475"/>
      <c r="AP475"/>
      <c r="AQ475"/>
      <c r="AR475"/>
      <c r="AS475"/>
      <c r="AT475"/>
      <c r="AU475"/>
      <c r="AV475"/>
      <c r="AW475"/>
    </row>
    <row r="476" spans="1:49" ht="12.75">
      <c r="A476" s="4"/>
      <c r="B476" s="8"/>
      <c r="C476" s="3" t="s">
        <v>632</v>
      </c>
      <c r="D476" s="3"/>
      <c r="E476" s="3"/>
      <c r="F476" s="6">
        <v>1908738</v>
      </c>
      <c r="G476" s="7"/>
      <c r="H476" s="6"/>
      <c r="I476" s="7"/>
      <c r="J476" s="6"/>
      <c r="K476" s="7"/>
      <c r="L476" s="6"/>
      <c r="M476" s="7"/>
      <c r="N476" s="6"/>
      <c r="O476" s="7"/>
      <c r="P476" s="6"/>
      <c r="Q476" s="7"/>
      <c r="R476" s="6"/>
      <c r="S476" s="7"/>
      <c r="T476" s="6"/>
      <c r="U476" s="7"/>
      <c r="V476" s="6"/>
      <c r="W476" s="7"/>
      <c r="X476" s="6"/>
      <c r="Y476" s="7"/>
      <c r="Z476" s="6"/>
      <c r="AA476" s="7"/>
      <c r="AB476" s="31">
        <f t="shared" si="14"/>
        <v>0</v>
      </c>
      <c r="AC476" s="29">
        <f t="shared" si="15"/>
        <v>0</v>
      </c>
      <c r="AD476" s="6"/>
      <c r="AE476" s="7"/>
      <c r="AF476" s="6">
        <v>1908738</v>
      </c>
      <c r="AG476" s="26"/>
      <c r="AH476"/>
      <c r="AI476"/>
      <c r="AJ476"/>
      <c r="AK476"/>
      <c r="AL476"/>
      <c r="AM476"/>
      <c r="AN476"/>
      <c r="AO476"/>
      <c r="AP476"/>
      <c r="AQ476"/>
      <c r="AR476"/>
      <c r="AS476"/>
      <c r="AT476"/>
      <c r="AU476"/>
      <c r="AV476"/>
      <c r="AW476"/>
    </row>
    <row r="477" spans="1:49" ht="12.75">
      <c r="A477" s="4"/>
      <c r="B477" s="8">
        <v>119</v>
      </c>
      <c r="C477" s="3" t="s">
        <v>633</v>
      </c>
      <c r="D477" s="3"/>
      <c r="E477" s="3"/>
      <c r="F477" s="6"/>
      <c r="G477" s="7"/>
      <c r="H477" s="6"/>
      <c r="I477" s="7"/>
      <c r="J477" s="6"/>
      <c r="K477" s="7"/>
      <c r="L477" s="6"/>
      <c r="M477" s="7"/>
      <c r="N477" s="6"/>
      <c r="O477" s="7"/>
      <c r="P477" s="6"/>
      <c r="Q477" s="7"/>
      <c r="R477" s="6"/>
      <c r="S477" s="7"/>
      <c r="T477" s="6"/>
      <c r="U477" s="7"/>
      <c r="V477" s="6"/>
      <c r="W477" s="7"/>
      <c r="X477" s="6"/>
      <c r="Y477" s="7"/>
      <c r="Z477" s="6"/>
      <c r="AA477" s="7"/>
      <c r="AB477" s="31">
        <f t="shared" si="14"/>
        <v>0</v>
      </c>
      <c r="AC477" s="29">
        <f t="shared" si="15"/>
        <v>0</v>
      </c>
      <c r="AD477" s="6"/>
      <c r="AE477" s="7"/>
      <c r="AF477" s="6"/>
      <c r="AG477" s="26"/>
      <c r="AH477"/>
      <c r="AI477"/>
      <c r="AJ477"/>
      <c r="AK477"/>
      <c r="AL477"/>
      <c r="AM477"/>
      <c r="AN477"/>
      <c r="AO477"/>
      <c r="AP477"/>
      <c r="AQ477"/>
      <c r="AR477"/>
      <c r="AS477"/>
      <c r="AT477"/>
      <c r="AU477"/>
      <c r="AV477"/>
      <c r="AW477"/>
    </row>
    <row r="478" spans="1:49" ht="12.75">
      <c r="A478" s="4"/>
      <c r="B478" s="8"/>
      <c r="C478" s="5"/>
      <c r="D478" s="5" t="s">
        <v>634</v>
      </c>
      <c r="E478" s="5" t="s">
        <v>633</v>
      </c>
      <c r="F478" s="9">
        <v>188627713</v>
      </c>
      <c r="G478" s="10"/>
      <c r="H478" s="9"/>
      <c r="I478" s="10"/>
      <c r="J478" s="9"/>
      <c r="K478" s="10"/>
      <c r="L478" s="9"/>
      <c r="M478" s="10"/>
      <c r="N478" s="9"/>
      <c r="O478" s="10"/>
      <c r="P478" s="9"/>
      <c r="Q478" s="10"/>
      <c r="R478" s="9"/>
      <c r="S478" s="10"/>
      <c r="T478" s="9"/>
      <c r="U478" s="10"/>
      <c r="V478" s="9"/>
      <c r="W478" s="10"/>
      <c r="X478" s="9"/>
      <c r="Y478" s="10"/>
      <c r="Z478" s="9"/>
      <c r="AA478" s="10"/>
      <c r="AB478" s="32">
        <f t="shared" si="14"/>
        <v>0</v>
      </c>
      <c r="AC478" s="34">
        <f t="shared" si="15"/>
        <v>0</v>
      </c>
      <c r="AD478" s="9"/>
      <c r="AE478" s="10"/>
      <c r="AF478" s="9">
        <v>188627713</v>
      </c>
      <c r="AG478" s="11"/>
      <c r="AH478"/>
      <c r="AI478"/>
      <c r="AJ478"/>
      <c r="AK478"/>
      <c r="AL478"/>
      <c r="AM478"/>
      <c r="AN478"/>
      <c r="AO478"/>
      <c r="AP478"/>
      <c r="AQ478"/>
      <c r="AR478"/>
      <c r="AS478"/>
      <c r="AT478"/>
      <c r="AU478"/>
      <c r="AV478"/>
      <c r="AW478"/>
    </row>
    <row r="479" spans="1:49" ht="12.75">
      <c r="A479" s="4"/>
      <c r="B479" s="8"/>
      <c r="C479" s="3" t="s">
        <v>635</v>
      </c>
      <c r="D479" s="3"/>
      <c r="E479" s="3"/>
      <c r="F479" s="6">
        <v>188627713</v>
      </c>
      <c r="G479" s="7"/>
      <c r="H479" s="6"/>
      <c r="I479" s="7"/>
      <c r="J479" s="6"/>
      <c r="K479" s="7"/>
      <c r="L479" s="6"/>
      <c r="M479" s="7"/>
      <c r="N479" s="6"/>
      <c r="O479" s="7"/>
      <c r="P479" s="6"/>
      <c r="Q479" s="7"/>
      <c r="R479" s="6"/>
      <c r="S479" s="7"/>
      <c r="T479" s="6"/>
      <c r="U479" s="7"/>
      <c r="V479" s="6"/>
      <c r="W479" s="7"/>
      <c r="X479" s="6"/>
      <c r="Y479" s="7"/>
      <c r="Z479" s="6"/>
      <c r="AA479" s="7"/>
      <c r="AB479" s="31">
        <f t="shared" si="14"/>
        <v>0</v>
      </c>
      <c r="AC479" s="29">
        <f t="shared" si="15"/>
        <v>0</v>
      </c>
      <c r="AD479" s="6"/>
      <c r="AE479" s="7"/>
      <c r="AF479" s="6">
        <v>188627713</v>
      </c>
      <c r="AG479" s="26"/>
      <c r="AH479"/>
      <c r="AI479"/>
      <c r="AJ479"/>
      <c r="AK479"/>
      <c r="AL479"/>
      <c r="AM479"/>
      <c r="AN479"/>
      <c r="AO479"/>
      <c r="AP479"/>
      <c r="AQ479"/>
      <c r="AR479"/>
      <c r="AS479"/>
      <c r="AT479"/>
      <c r="AU479"/>
      <c r="AV479"/>
      <c r="AW479"/>
    </row>
    <row r="480" spans="1:49" ht="12.75">
      <c r="A480" s="4"/>
      <c r="B480" s="8">
        <v>120</v>
      </c>
      <c r="C480" s="3" t="s">
        <v>636</v>
      </c>
      <c r="D480" s="3"/>
      <c r="E480" s="3"/>
      <c r="F480" s="6"/>
      <c r="G480" s="7"/>
      <c r="H480" s="6"/>
      <c r="I480" s="7"/>
      <c r="J480" s="6"/>
      <c r="K480" s="7"/>
      <c r="L480" s="6"/>
      <c r="M480" s="7"/>
      <c r="N480" s="6"/>
      <c r="O480" s="7"/>
      <c r="P480" s="6"/>
      <c r="Q480" s="7"/>
      <c r="R480" s="6"/>
      <c r="S480" s="7"/>
      <c r="T480" s="6"/>
      <c r="U480" s="7"/>
      <c r="V480" s="6"/>
      <c r="W480" s="7"/>
      <c r="X480" s="6"/>
      <c r="Y480" s="7"/>
      <c r="Z480" s="6"/>
      <c r="AA480" s="7"/>
      <c r="AB480" s="31">
        <f t="shared" si="14"/>
        <v>0</v>
      </c>
      <c r="AC480" s="29">
        <f t="shared" si="15"/>
        <v>0</v>
      </c>
      <c r="AD480" s="6"/>
      <c r="AE480" s="7"/>
      <c r="AF480" s="6"/>
      <c r="AG480" s="26"/>
      <c r="AH480"/>
      <c r="AI480"/>
      <c r="AJ480"/>
      <c r="AK480"/>
      <c r="AL480"/>
      <c r="AM480"/>
      <c r="AN480"/>
      <c r="AO480"/>
      <c r="AP480"/>
      <c r="AQ480"/>
      <c r="AR480"/>
      <c r="AS480"/>
      <c r="AT480"/>
      <c r="AU480"/>
      <c r="AV480"/>
      <c r="AW480"/>
    </row>
    <row r="481" spans="1:49" ht="12.75">
      <c r="A481" s="4"/>
      <c r="B481" s="8"/>
      <c r="C481" s="5"/>
      <c r="D481" s="5" t="s">
        <v>637</v>
      </c>
      <c r="E481" s="5" t="s">
        <v>638</v>
      </c>
      <c r="F481" s="9">
        <v>111258301</v>
      </c>
      <c r="G481" s="10"/>
      <c r="H481" s="9"/>
      <c r="I481" s="10"/>
      <c r="J481" s="9">
        <v>16087101</v>
      </c>
      <c r="K481" s="10">
        <v>0</v>
      </c>
      <c r="L481" s="9">
        <v>6223896</v>
      </c>
      <c r="M481" s="10"/>
      <c r="N481" s="9"/>
      <c r="O481" s="10"/>
      <c r="P481" s="9"/>
      <c r="Q481" s="10"/>
      <c r="R481" s="9"/>
      <c r="S481" s="10"/>
      <c r="T481" s="9"/>
      <c r="U481" s="10"/>
      <c r="V481" s="9"/>
      <c r="W481" s="10"/>
      <c r="X481" s="9">
        <v>1424395</v>
      </c>
      <c r="Y481" s="10"/>
      <c r="Z481" s="9">
        <v>356278</v>
      </c>
      <c r="AA481" s="10">
        <v>0</v>
      </c>
      <c r="AB481" s="32">
        <f t="shared" si="14"/>
        <v>8004569</v>
      </c>
      <c r="AC481" s="34">
        <f t="shared" si="15"/>
        <v>0</v>
      </c>
      <c r="AD481" s="9">
        <v>447140</v>
      </c>
      <c r="AE481" s="10">
        <v>0</v>
      </c>
      <c r="AF481" s="9">
        <v>135797111</v>
      </c>
      <c r="AG481" s="11">
        <v>0</v>
      </c>
      <c r="AH481"/>
      <c r="AI481"/>
      <c r="AJ481"/>
      <c r="AK481"/>
      <c r="AL481"/>
      <c r="AM481"/>
      <c r="AN481"/>
      <c r="AO481"/>
      <c r="AP481"/>
      <c r="AQ481"/>
      <c r="AR481"/>
      <c r="AS481"/>
      <c r="AT481"/>
      <c r="AU481"/>
      <c r="AV481"/>
      <c r="AW481"/>
    </row>
    <row r="482" spans="1:49" ht="12.75">
      <c r="A482" s="4"/>
      <c r="B482" s="8"/>
      <c r="C482" s="3" t="s">
        <v>639</v>
      </c>
      <c r="D482" s="3"/>
      <c r="E482" s="3"/>
      <c r="F482" s="6">
        <v>111258301</v>
      </c>
      <c r="G482" s="7"/>
      <c r="H482" s="6"/>
      <c r="I482" s="7"/>
      <c r="J482" s="6">
        <v>16087101</v>
      </c>
      <c r="K482" s="7">
        <v>0</v>
      </c>
      <c r="L482" s="6">
        <v>6223896</v>
      </c>
      <c r="M482" s="7"/>
      <c r="N482" s="6"/>
      <c r="O482" s="7"/>
      <c r="P482" s="6"/>
      <c r="Q482" s="7"/>
      <c r="R482" s="6"/>
      <c r="S482" s="7"/>
      <c r="T482" s="6"/>
      <c r="U482" s="7"/>
      <c r="V482" s="6"/>
      <c r="W482" s="7"/>
      <c r="X482" s="6">
        <v>1424395</v>
      </c>
      <c r="Y482" s="7"/>
      <c r="Z482" s="6">
        <v>356278</v>
      </c>
      <c r="AA482" s="7">
        <v>0</v>
      </c>
      <c r="AB482" s="31">
        <f t="shared" si="14"/>
        <v>8004569</v>
      </c>
      <c r="AC482" s="29">
        <f t="shared" si="15"/>
        <v>0</v>
      </c>
      <c r="AD482" s="6">
        <v>447140</v>
      </c>
      <c r="AE482" s="7">
        <v>0</v>
      </c>
      <c r="AF482" s="6">
        <v>135797111</v>
      </c>
      <c r="AG482" s="26">
        <v>0</v>
      </c>
      <c r="AH482"/>
      <c r="AI482"/>
      <c r="AJ482"/>
      <c r="AK482"/>
      <c r="AL482"/>
      <c r="AM482"/>
      <c r="AN482"/>
      <c r="AO482"/>
      <c r="AP482"/>
      <c r="AQ482"/>
      <c r="AR482"/>
      <c r="AS482"/>
      <c r="AT482"/>
      <c r="AU482"/>
      <c r="AV482"/>
      <c r="AW482"/>
    </row>
    <row r="483" spans="1:49" ht="12.75">
      <c r="A483" s="4"/>
      <c r="B483" s="8">
        <v>121</v>
      </c>
      <c r="C483" s="3" t="s">
        <v>640</v>
      </c>
      <c r="D483" s="3"/>
      <c r="E483" s="3"/>
      <c r="F483" s="6"/>
      <c r="G483" s="7"/>
      <c r="H483" s="6"/>
      <c r="I483" s="7"/>
      <c r="J483" s="6"/>
      <c r="K483" s="7"/>
      <c r="L483" s="6"/>
      <c r="M483" s="7"/>
      <c r="N483" s="6"/>
      <c r="O483" s="7"/>
      <c r="P483" s="6"/>
      <c r="Q483" s="7"/>
      <c r="R483" s="6"/>
      <c r="S483" s="7"/>
      <c r="T483" s="6"/>
      <c r="U483" s="7"/>
      <c r="V483" s="6"/>
      <c r="W483" s="7"/>
      <c r="X483" s="6"/>
      <c r="Y483" s="7"/>
      <c r="Z483" s="6"/>
      <c r="AA483" s="7"/>
      <c r="AB483" s="31">
        <f t="shared" si="14"/>
        <v>0</v>
      </c>
      <c r="AC483" s="29">
        <f t="shared" si="15"/>
        <v>0</v>
      </c>
      <c r="AD483" s="6"/>
      <c r="AE483" s="7"/>
      <c r="AF483" s="6"/>
      <c r="AG483" s="26"/>
      <c r="AH483"/>
      <c r="AI483"/>
      <c r="AJ483"/>
      <c r="AK483"/>
      <c r="AL483"/>
      <c r="AM483"/>
      <c r="AN483"/>
      <c r="AO483"/>
      <c r="AP483"/>
      <c r="AQ483"/>
      <c r="AR483"/>
      <c r="AS483"/>
      <c r="AT483"/>
      <c r="AU483"/>
      <c r="AV483"/>
      <c r="AW483"/>
    </row>
    <row r="484" spans="1:49" ht="12.75">
      <c r="A484" s="4"/>
      <c r="B484" s="8"/>
      <c r="C484" s="5"/>
      <c r="D484" s="5" t="s">
        <v>641</v>
      </c>
      <c r="E484" s="5" t="s">
        <v>640</v>
      </c>
      <c r="F484" s="9">
        <v>230768117</v>
      </c>
      <c r="G484" s="10"/>
      <c r="H484" s="9"/>
      <c r="I484" s="10"/>
      <c r="J484" s="9"/>
      <c r="K484" s="10"/>
      <c r="L484" s="9"/>
      <c r="M484" s="10"/>
      <c r="N484" s="9"/>
      <c r="O484" s="10"/>
      <c r="P484" s="9"/>
      <c r="Q484" s="10"/>
      <c r="R484" s="9"/>
      <c r="S484" s="10"/>
      <c r="T484" s="9"/>
      <c r="U484" s="10"/>
      <c r="V484" s="9"/>
      <c r="W484" s="10"/>
      <c r="X484" s="9"/>
      <c r="Y484" s="10"/>
      <c r="Z484" s="9"/>
      <c r="AA484" s="10"/>
      <c r="AB484" s="32">
        <f t="shared" si="14"/>
        <v>0</v>
      </c>
      <c r="AC484" s="34">
        <f t="shared" si="15"/>
        <v>0</v>
      </c>
      <c r="AD484" s="9"/>
      <c r="AE484" s="10"/>
      <c r="AF484" s="9">
        <v>230768117</v>
      </c>
      <c r="AG484" s="11"/>
      <c r="AH484"/>
      <c r="AI484"/>
      <c r="AJ484"/>
      <c r="AK484"/>
      <c r="AL484"/>
      <c r="AM484"/>
      <c r="AN484"/>
      <c r="AO484"/>
      <c r="AP484"/>
      <c r="AQ484"/>
      <c r="AR484"/>
      <c r="AS484"/>
      <c r="AT484"/>
      <c r="AU484"/>
      <c r="AV484"/>
      <c r="AW484"/>
    </row>
    <row r="485" spans="1:49" ht="12.75">
      <c r="A485" s="4"/>
      <c r="B485" s="8"/>
      <c r="C485" s="3" t="s">
        <v>642</v>
      </c>
      <c r="D485" s="3"/>
      <c r="E485" s="3"/>
      <c r="F485" s="6">
        <v>230768117</v>
      </c>
      <c r="G485" s="7"/>
      <c r="H485" s="6"/>
      <c r="I485" s="7"/>
      <c r="J485" s="6"/>
      <c r="K485" s="7"/>
      <c r="L485" s="6"/>
      <c r="M485" s="7"/>
      <c r="N485" s="6"/>
      <c r="O485" s="7"/>
      <c r="P485" s="6"/>
      <c r="Q485" s="7"/>
      <c r="R485" s="6"/>
      <c r="S485" s="7"/>
      <c r="T485" s="6"/>
      <c r="U485" s="7"/>
      <c r="V485" s="6"/>
      <c r="W485" s="7"/>
      <c r="X485" s="6"/>
      <c r="Y485" s="7"/>
      <c r="Z485" s="6"/>
      <c r="AA485" s="7"/>
      <c r="AB485" s="31">
        <f t="shared" si="14"/>
        <v>0</v>
      </c>
      <c r="AC485" s="29">
        <f t="shared" si="15"/>
        <v>0</v>
      </c>
      <c r="AD485" s="6"/>
      <c r="AE485" s="7"/>
      <c r="AF485" s="6">
        <v>230768117</v>
      </c>
      <c r="AG485" s="26"/>
      <c r="AH485"/>
      <c r="AI485"/>
      <c r="AJ485"/>
      <c r="AK485"/>
      <c r="AL485"/>
      <c r="AM485"/>
      <c r="AN485"/>
      <c r="AO485"/>
      <c r="AP485"/>
      <c r="AQ485"/>
      <c r="AR485"/>
      <c r="AS485"/>
      <c r="AT485"/>
      <c r="AU485"/>
      <c r="AV485"/>
      <c r="AW485"/>
    </row>
    <row r="486" spans="1:49" ht="12.75">
      <c r="A486" s="4"/>
      <c r="B486" s="8">
        <v>122</v>
      </c>
      <c r="C486" s="3" t="s">
        <v>643</v>
      </c>
      <c r="D486" s="3"/>
      <c r="E486" s="3"/>
      <c r="F486" s="6"/>
      <c r="G486" s="7"/>
      <c r="H486" s="6"/>
      <c r="I486" s="7"/>
      <c r="J486" s="6"/>
      <c r="K486" s="7"/>
      <c r="L486" s="6"/>
      <c r="M486" s="7"/>
      <c r="N486" s="6"/>
      <c r="O486" s="7"/>
      <c r="P486" s="6"/>
      <c r="Q486" s="7"/>
      <c r="R486" s="6"/>
      <c r="S486" s="7"/>
      <c r="T486" s="6"/>
      <c r="U486" s="7"/>
      <c r="V486" s="6"/>
      <c r="W486" s="7"/>
      <c r="X486" s="6"/>
      <c r="Y486" s="7"/>
      <c r="Z486" s="6"/>
      <c r="AA486" s="7"/>
      <c r="AB486" s="31">
        <f t="shared" si="14"/>
        <v>0</v>
      </c>
      <c r="AC486" s="29">
        <f t="shared" si="15"/>
        <v>0</v>
      </c>
      <c r="AD486" s="6"/>
      <c r="AE486" s="7"/>
      <c r="AF486" s="6"/>
      <c r="AG486" s="26"/>
      <c r="AH486"/>
      <c r="AI486"/>
      <c r="AJ486"/>
      <c r="AK486"/>
      <c r="AL486"/>
      <c r="AM486"/>
      <c r="AN486"/>
      <c r="AO486"/>
      <c r="AP486"/>
      <c r="AQ486"/>
      <c r="AR486"/>
      <c r="AS486"/>
      <c r="AT486"/>
      <c r="AU486"/>
      <c r="AV486"/>
      <c r="AW486"/>
    </row>
    <row r="487" spans="1:49" ht="12.75">
      <c r="A487" s="4"/>
      <c r="B487" s="8"/>
      <c r="C487" s="5"/>
      <c r="D487" s="5" t="s">
        <v>644</v>
      </c>
      <c r="E487" s="5" t="s">
        <v>643</v>
      </c>
      <c r="F487" s="9">
        <v>17063244</v>
      </c>
      <c r="G487" s="10"/>
      <c r="H487" s="9"/>
      <c r="I487" s="10"/>
      <c r="J487" s="9"/>
      <c r="K487" s="10"/>
      <c r="L487" s="9"/>
      <c r="M487" s="10"/>
      <c r="N487" s="9"/>
      <c r="O487" s="10"/>
      <c r="P487" s="9"/>
      <c r="Q487" s="10"/>
      <c r="R487" s="9"/>
      <c r="S487" s="10"/>
      <c r="T487" s="9"/>
      <c r="U487" s="10"/>
      <c r="V487" s="9"/>
      <c r="W487" s="10"/>
      <c r="X487" s="9"/>
      <c r="Y487" s="10"/>
      <c r="Z487" s="9">
        <v>354545</v>
      </c>
      <c r="AA487" s="10">
        <v>0</v>
      </c>
      <c r="AB487" s="32">
        <f t="shared" si="14"/>
        <v>354545</v>
      </c>
      <c r="AC487" s="34">
        <f t="shared" si="15"/>
        <v>0</v>
      </c>
      <c r="AD487" s="9">
        <v>-255987</v>
      </c>
      <c r="AE487" s="10">
        <v>0</v>
      </c>
      <c r="AF487" s="9">
        <v>17161802</v>
      </c>
      <c r="AG487" s="11">
        <v>0</v>
      </c>
      <c r="AH487"/>
      <c r="AI487"/>
      <c r="AJ487"/>
      <c r="AK487"/>
      <c r="AL487"/>
      <c r="AM487"/>
      <c r="AN487"/>
      <c r="AO487"/>
      <c r="AP487"/>
      <c r="AQ487"/>
      <c r="AR487"/>
      <c r="AS487"/>
      <c r="AT487"/>
      <c r="AU487"/>
      <c r="AV487"/>
      <c r="AW487"/>
    </row>
    <row r="488" spans="1:49" ht="12.75">
      <c r="A488" s="4"/>
      <c r="B488" s="8"/>
      <c r="C488" s="3" t="s">
        <v>645</v>
      </c>
      <c r="D488" s="3"/>
      <c r="E488" s="3"/>
      <c r="F488" s="6">
        <v>17063244</v>
      </c>
      <c r="G488" s="7"/>
      <c r="H488" s="6"/>
      <c r="I488" s="7"/>
      <c r="J488" s="6"/>
      <c r="K488" s="7"/>
      <c r="L488" s="6"/>
      <c r="M488" s="7"/>
      <c r="N488" s="6"/>
      <c r="O488" s="7"/>
      <c r="P488" s="6"/>
      <c r="Q488" s="7"/>
      <c r="R488" s="6"/>
      <c r="S488" s="7"/>
      <c r="T488" s="6"/>
      <c r="U488" s="7"/>
      <c r="V488" s="6"/>
      <c r="W488" s="7"/>
      <c r="X488" s="6"/>
      <c r="Y488" s="7"/>
      <c r="Z488" s="6">
        <v>354545</v>
      </c>
      <c r="AA488" s="7">
        <v>0</v>
      </c>
      <c r="AB488" s="31">
        <f t="shared" si="14"/>
        <v>354545</v>
      </c>
      <c r="AC488" s="29">
        <f t="shared" si="15"/>
        <v>0</v>
      </c>
      <c r="AD488" s="6">
        <v>-255987</v>
      </c>
      <c r="AE488" s="7">
        <v>0</v>
      </c>
      <c r="AF488" s="6">
        <v>17161802</v>
      </c>
      <c r="AG488" s="26">
        <v>0</v>
      </c>
      <c r="AH488"/>
      <c r="AI488"/>
      <c r="AJ488"/>
      <c r="AK488"/>
      <c r="AL488"/>
      <c r="AM488"/>
      <c r="AN488"/>
      <c r="AO488"/>
      <c r="AP488"/>
      <c r="AQ488"/>
      <c r="AR488"/>
      <c r="AS488"/>
      <c r="AT488"/>
      <c r="AU488"/>
      <c r="AV488"/>
      <c r="AW488"/>
    </row>
    <row r="489" spans="1:49" ht="12.75">
      <c r="A489" s="4"/>
      <c r="B489" s="8">
        <v>123</v>
      </c>
      <c r="C489" s="3" t="s">
        <v>646</v>
      </c>
      <c r="D489" s="3"/>
      <c r="E489" s="3"/>
      <c r="F489" s="6"/>
      <c r="G489" s="7"/>
      <c r="H489" s="6"/>
      <c r="I489" s="7"/>
      <c r="J489" s="6"/>
      <c r="K489" s="7"/>
      <c r="L489" s="6"/>
      <c r="M489" s="7"/>
      <c r="N489" s="6"/>
      <c r="O489" s="7"/>
      <c r="P489" s="6"/>
      <c r="Q489" s="7"/>
      <c r="R489" s="6"/>
      <c r="S489" s="7"/>
      <c r="T489" s="6"/>
      <c r="U489" s="7"/>
      <c r="V489" s="6"/>
      <c r="W489" s="7"/>
      <c r="X489" s="6"/>
      <c r="Y489" s="7"/>
      <c r="Z489" s="6"/>
      <c r="AA489" s="7"/>
      <c r="AB489" s="31">
        <f t="shared" si="14"/>
        <v>0</v>
      </c>
      <c r="AC489" s="29">
        <f t="shared" si="15"/>
        <v>0</v>
      </c>
      <c r="AD489" s="6"/>
      <c r="AE489" s="7"/>
      <c r="AF489" s="6"/>
      <c r="AG489" s="26"/>
      <c r="AH489"/>
      <c r="AI489"/>
      <c r="AJ489"/>
      <c r="AK489"/>
      <c r="AL489"/>
      <c r="AM489"/>
      <c r="AN489"/>
      <c r="AO489"/>
      <c r="AP489"/>
      <c r="AQ489"/>
      <c r="AR489"/>
      <c r="AS489"/>
      <c r="AT489"/>
      <c r="AU489"/>
      <c r="AV489"/>
      <c r="AW489"/>
    </row>
    <row r="490" spans="1:49" ht="12.75">
      <c r="A490" s="4"/>
      <c r="B490" s="8"/>
      <c r="C490" s="5"/>
      <c r="D490" s="5" t="s">
        <v>647</v>
      </c>
      <c r="E490" s="5" t="s">
        <v>646</v>
      </c>
      <c r="F490" s="9">
        <v>15087392</v>
      </c>
      <c r="G490" s="10"/>
      <c r="H490" s="9"/>
      <c r="I490" s="10"/>
      <c r="J490" s="9">
        <v>-52651</v>
      </c>
      <c r="K490" s="10">
        <v>0</v>
      </c>
      <c r="L490" s="9"/>
      <c r="M490" s="10"/>
      <c r="N490" s="9"/>
      <c r="O490" s="10"/>
      <c r="P490" s="9"/>
      <c r="Q490" s="10"/>
      <c r="R490" s="9"/>
      <c r="S490" s="10"/>
      <c r="T490" s="9"/>
      <c r="U490" s="10"/>
      <c r="V490" s="9"/>
      <c r="W490" s="10"/>
      <c r="X490" s="9"/>
      <c r="Y490" s="10"/>
      <c r="Z490" s="9">
        <v>116448</v>
      </c>
      <c r="AA490" s="10">
        <v>0</v>
      </c>
      <c r="AB490" s="32">
        <f t="shared" si="14"/>
        <v>116448</v>
      </c>
      <c r="AC490" s="34">
        <f t="shared" si="15"/>
        <v>0</v>
      </c>
      <c r="AD490" s="9"/>
      <c r="AE490" s="10"/>
      <c r="AF490" s="9">
        <v>15151189</v>
      </c>
      <c r="AG490" s="11">
        <v>0</v>
      </c>
      <c r="AH490"/>
      <c r="AI490"/>
      <c r="AJ490"/>
      <c r="AK490"/>
      <c r="AL490"/>
      <c r="AM490"/>
      <c r="AN490"/>
      <c r="AO490"/>
      <c r="AP490"/>
      <c r="AQ490"/>
      <c r="AR490"/>
      <c r="AS490"/>
      <c r="AT490"/>
      <c r="AU490"/>
      <c r="AV490"/>
      <c r="AW490"/>
    </row>
    <row r="491" spans="1:49" ht="12.75">
      <c r="A491" s="4"/>
      <c r="B491" s="8"/>
      <c r="C491" s="3" t="s">
        <v>648</v>
      </c>
      <c r="D491" s="3"/>
      <c r="E491" s="3"/>
      <c r="F491" s="6">
        <v>15087392</v>
      </c>
      <c r="G491" s="7"/>
      <c r="H491" s="6"/>
      <c r="I491" s="7"/>
      <c r="J491" s="6">
        <v>-52651</v>
      </c>
      <c r="K491" s="7">
        <v>0</v>
      </c>
      <c r="L491" s="6"/>
      <c r="M491" s="7"/>
      <c r="N491" s="6"/>
      <c r="O491" s="7"/>
      <c r="P491" s="6"/>
      <c r="Q491" s="7"/>
      <c r="R491" s="6"/>
      <c r="S491" s="7"/>
      <c r="T491" s="6"/>
      <c r="U491" s="7"/>
      <c r="V491" s="6"/>
      <c r="W491" s="7"/>
      <c r="X491" s="6"/>
      <c r="Y491" s="7"/>
      <c r="Z491" s="6">
        <v>116448</v>
      </c>
      <c r="AA491" s="7">
        <v>0</v>
      </c>
      <c r="AB491" s="31">
        <f t="shared" si="14"/>
        <v>116448</v>
      </c>
      <c r="AC491" s="29">
        <f t="shared" si="15"/>
        <v>0</v>
      </c>
      <c r="AD491" s="6"/>
      <c r="AE491" s="7"/>
      <c r="AF491" s="6">
        <v>15151189</v>
      </c>
      <c r="AG491" s="26">
        <v>0</v>
      </c>
      <c r="AH491"/>
      <c r="AI491"/>
      <c r="AJ491"/>
      <c r="AK491"/>
      <c r="AL491"/>
      <c r="AM491"/>
      <c r="AN491"/>
      <c r="AO491"/>
      <c r="AP491"/>
      <c r="AQ491"/>
      <c r="AR491"/>
      <c r="AS491"/>
      <c r="AT491"/>
      <c r="AU491"/>
      <c r="AV491"/>
      <c r="AW491"/>
    </row>
    <row r="492" spans="1:49" ht="12.75">
      <c r="A492" s="4"/>
      <c r="B492" s="8">
        <v>126</v>
      </c>
      <c r="C492" s="3" t="s">
        <v>649</v>
      </c>
      <c r="D492" s="3"/>
      <c r="E492" s="3"/>
      <c r="F492" s="6"/>
      <c r="G492" s="7"/>
      <c r="H492" s="6"/>
      <c r="I492" s="7"/>
      <c r="J492" s="6"/>
      <c r="K492" s="7"/>
      <c r="L492" s="6"/>
      <c r="M492" s="7"/>
      <c r="N492" s="6"/>
      <c r="O492" s="7"/>
      <c r="P492" s="6"/>
      <c r="Q492" s="7"/>
      <c r="R492" s="6"/>
      <c r="S492" s="7"/>
      <c r="T492" s="6"/>
      <c r="U492" s="7"/>
      <c r="V492" s="6"/>
      <c r="W492" s="7"/>
      <c r="X492" s="6"/>
      <c r="Y492" s="7"/>
      <c r="Z492" s="6"/>
      <c r="AA492" s="7"/>
      <c r="AB492" s="31">
        <f t="shared" si="14"/>
        <v>0</v>
      </c>
      <c r="AC492" s="29">
        <f t="shared" si="15"/>
        <v>0</v>
      </c>
      <c r="AD492" s="6"/>
      <c r="AE492" s="7"/>
      <c r="AF492" s="6"/>
      <c r="AG492" s="26"/>
      <c r="AH492"/>
      <c r="AI492"/>
      <c r="AJ492"/>
      <c r="AK492"/>
      <c r="AL492"/>
      <c r="AM492"/>
      <c r="AN492"/>
      <c r="AO492"/>
      <c r="AP492"/>
      <c r="AQ492"/>
      <c r="AR492"/>
      <c r="AS492"/>
      <c r="AT492"/>
      <c r="AU492"/>
      <c r="AV492"/>
      <c r="AW492"/>
    </row>
    <row r="493" spans="1:49" ht="12.75">
      <c r="A493" s="4"/>
      <c r="B493" s="8"/>
      <c r="C493" s="5"/>
      <c r="D493" s="5" t="s">
        <v>650</v>
      </c>
      <c r="E493" s="5" t="s">
        <v>651</v>
      </c>
      <c r="F493" s="9"/>
      <c r="G493" s="10"/>
      <c r="H493" s="9"/>
      <c r="I493" s="10"/>
      <c r="J493" s="9">
        <v>-157974</v>
      </c>
      <c r="K493" s="10">
        <v>0</v>
      </c>
      <c r="L493" s="9"/>
      <c r="M493" s="10"/>
      <c r="N493" s="9"/>
      <c r="O493" s="10"/>
      <c r="P493" s="9"/>
      <c r="Q493" s="10"/>
      <c r="R493" s="9"/>
      <c r="S493" s="10"/>
      <c r="T493" s="9"/>
      <c r="U493" s="10"/>
      <c r="V493" s="9"/>
      <c r="W493" s="10"/>
      <c r="X493" s="9"/>
      <c r="Y493" s="10"/>
      <c r="Z493" s="9"/>
      <c r="AA493" s="10"/>
      <c r="AB493" s="32">
        <f t="shared" si="14"/>
        <v>0</v>
      </c>
      <c r="AC493" s="34">
        <f t="shared" si="15"/>
        <v>0</v>
      </c>
      <c r="AD493" s="9">
        <v>-1133810</v>
      </c>
      <c r="AE493" s="10">
        <v>0</v>
      </c>
      <c r="AF493" s="9">
        <v>-1291784</v>
      </c>
      <c r="AG493" s="11">
        <v>0</v>
      </c>
      <c r="AH493"/>
      <c r="AI493"/>
      <c r="AJ493"/>
      <c r="AK493"/>
      <c r="AL493"/>
      <c r="AM493"/>
      <c r="AN493"/>
      <c r="AO493"/>
      <c r="AP493"/>
      <c r="AQ493"/>
      <c r="AR493"/>
      <c r="AS493"/>
      <c r="AT493"/>
      <c r="AU493"/>
      <c r="AV493"/>
      <c r="AW493"/>
    </row>
    <row r="494" spans="1:49" ht="12.75">
      <c r="A494" s="4"/>
      <c r="B494" s="8"/>
      <c r="C494" s="3" t="s">
        <v>652</v>
      </c>
      <c r="D494" s="3"/>
      <c r="E494" s="3"/>
      <c r="F494" s="6"/>
      <c r="G494" s="7"/>
      <c r="H494" s="6"/>
      <c r="I494" s="7"/>
      <c r="J494" s="6">
        <v>-157974</v>
      </c>
      <c r="K494" s="7">
        <v>0</v>
      </c>
      <c r="L494" s="6"/>
      <c r="M494" s="7"/>
      <c r="N494" s="6"/>
      <c r="O494" s="7"/>
      <c r="P494" s="6"/>
      <c r="Q494" s="7"/>
      <c r="R494" s="6"/>
      <c r="S494" s="7"/>
      <c r="T494" s="6"/>
      <c r="U494" s="7"/>
      <c r="V494" s="6"/>
      <c r="W494" s="7"/>
      <c r="X494" s="6"/>
      <c r="Y494" s="7"/>
      <c r="Z494" s="6"/>
      <c r="AA494" s="7"/>
      <c r="AB494" s="31">
        <f t="shared" si="14"/>
        <v>0</v>
      </c>
      <c r="AC494" s="29">
        <f t="shared" si="15"/>
        <v>0</v>
      </c>
      <c r="AD494" s="6">
        <v>-1133810</v>
      </c>
      <c r="AE494" s="7">
        <v>0</v>
      </c>
      <c r="AF494" s="6">
        <v>-1291784</v>
      </c>
      <c r="AG494" s="26">
        <v>0</v>
      </c>
      <c r="AH494"/>
      <c r="AI494"/>
      <c r="AJ494"/>
      <c r="AK494"/>
      <c r="AL494"/>
      <c r="AM494"/>
      <c r="AN494"/>
      <c r="AO494"/>
      <c r="AP494"/>
      <c r="AQ494"/>
      <c r="AR494"/>
      <c r="AS494"/>
      <c r="AT494"/>
      <c r="AU494"/>
      <c r="AV494"/>
      <c r="AW494"/>
    </row>
    <row r="495" spans="1:49" ht="12.75">
      <c r="A495" s="4"/>
      <c r="B495" s="5">
        <v>128</v>
      </c>
      <c r="C495" s="3" t="s">
        <v>692</v>
      </c>
      <c r="D495" s="3"/>
      <c r="E495" s="3"/>
      <c r="F495" s="6"/>
      <c r="G495" s="7"/>
      <c r="H495" s="6"/>
      <c r="I495" s="7"/>
      <c r="J495" s="6"/>
      <c r="K495" s="7"/>
      <c r="L495" s="6"/>
      <c r="M495" s="7"/>
      <c r="N495" s="6"/>
      <c r="O495" s="7"/>
      <c r="P495" s="6"/>
      <c r="Q495" s="7"/>
      <c r="R495" s="6"/>
      <c r="S495" s="7"/>
      <c r="T495" s="6"/>
      <c r="U495" s="7"/>
      <c r="V495" s="6"/>
      <c r="W495" s="7"/>
      <c r="X495" s="6"/>
      <c r="Y495" s="7"/>
      <c r="Z495" s="6"/>
      <c r="AA495" s="7"/>
      <c r="AB495" s="31">
        <f t="shared" si="14"/>
        <v>0</v>
      </c>
      <c r="AC495" s="29">
        <f t="shared" si="15"/>
        <v>0</v>
      </c>
      <c r="AD495" s="6"/>
      <c r="AE495" s="7"/>
      <c r="AF495" s="6"/>
      <c r="AG495" s="26"/>
      <c r="AH495"/>
      <c r="AI495"/>
      <c r="AJ495"/>
      <c r="AK495"/>
      <c r="AL495"/>
      <c r="AM495"/>
      <c r="AN495"/>
      <c r="AO495"/>
      <c r="AP495"/>
      <c r="AQ495"/>
      <c r="AR495"/>
      <c r="AS495"/>
      <c r="AT495"/>
      <c r="AU495"/>
      <c r="AV495"/>
      <c r="AW495"/>
    </row>
    <row r="496" spans="1:49" ht="12.75">
      <c r="A496" s="4"/>
      <c r="B496" s="5"/>
      <c r="C496" s="5"/>
      <c r="D496" s="5" t="s">
        <v>693</v>
      </c>
      <c r="E496" s="5" t="s">
        <v>692</v>
      </c>
      <c r="F496" s="9"/>
      <c r="G496" s="10"/>
      <c r="H496" s="9"/>
      <c r="I496" s="10"/>
      <c r="J496" s="9"/>
      <c r="K496" s="10"/>
      <c r="L496" s="9"/>
      <c r="M496" s="10"/>
      <c r="N496" s="9"/>
      <c r="O496" s="10"/>
      <c r="P496" s="9"/>
      <c r="Q496" s="10"/>
      <c r="R496" s="9"/>
      <c r="S496" s="10"/>
      <c r="T496" s="9"/>
      <c r="U496" s="10"/>
      <c r="V496" s="9"/>
      <c r="W496" s="10"/>
      <c r="X496" s="9"/>
      <c r="Y496" s="10"/>
      <c r="Z496" s="9"/>
      <c r="AA496" s="10"/>
      <c r="AB496" s="32">
        <f t="shared" si="14"/>
        <v>0</v>
      </c>
      <c r="AC496" s="34">
        <f t="shared" si="15"/>
        <v>0</v>
      </c>
      <c r="AD496" s="9">
        <v>-49919</v>
      </c>
      <c r="AE496" s="10">
        <v>0</v>
      </c>
      <c r="AF496" s="9">
        <v>-49919</v>
      </c>
      <c r="AG496" s="11">
        <v>0</v>
      </c>
      <c r="AH496"/>
      <c r="AI496"/>
      <c r="AJ496"/>
      <c r="AK496"/>
      <c r="AL496"/>
      <c r="AM496"/>
      <c r="AN496"/>
      <c r="AO496"/>
      <c r="AP496"/>
      <c r="AQ496"/>
      <c r="AR496"/>
      <c r="AS496"/>
      <c r="AT496"/>
      <c r="AU496"/>
      <c r="AV496"/>
      <c r="AW496"/>
    </row>
    <row r="497" spans="1:49" ht="12.75">
      <c r="A497" s="4"/>
      <c r="B497" s="5"/>
      <c r="C497" s="3" t="s">
        <v>694</v>
      </c>
      <c r="D497" s="3"/>
      <c r="E497" s="3"/>
      <c r="F497" s="6"/>
      <c r="G497" s="7"/>
      <c r="H497" s="6"/>
      <c r="I497" s="7"/>
      <c r="J497" s="6"/>
      <c r="K497" s="7"/>
      <c r="L497" s="6"/>
      <c r="M497" s="7"/>
      <c r="N497" s="6"/>
      <c r="O497" s="7"/>
      <c r="P497" s="6"/>
      <c r="Q497" s="7"/>
      <c r="R497" s="6"/>
      <c r="S497" s="7"/>
      <c r="T497" s="6"/>
      <c r="U497" s="7"/>
      <c r="V497" s="6"/>
      <c r="W497" s="7"/>
      <c r="X497" s="6"/>
      <c r="Y497" s="7"/>
      <c r="Z497" s="6"/>
      <c r="AA497" s="7"/>
      <c r="AB497" s="31">
        <f t="shared" si="14"/>
        <v>0</v>
      </c>
      <c r="AC497" s="29">
        <f t="shared" si="15"/>
        <v>0</v>
      </c>
      <c r="AD497" s="6">
        <v>-49919</v>
      </c>
      <c r="AE497" s="7">
        <v>0</v>
      </c>
      <c r="AF497" s="6">
        <v>-49919</v>
      </c>
      <c r="AG497" s="26">
        <v>0</v>
      </c>
      <c r="AH497"/>
      <c r="AI497"/>
      <c r="AJ497"/>
      <c r="AK497"/>
      <c r="AL497"/>
      <c r="AM497"/>
      <c r="AN497"/>
      <c r="AO497"/>
      <c r="AP497"/>
      <c r="AQ497"/>
      <c r="AR497"/>
      <c r="AS497"/>
      <c r="AT497"/>
      <c r="AU497"/>
      <c r="AV497"/>
      <c r="AW497"/>
    </row>
    <row r="498" spans="1:49" ht="12.75">
      <c r="A498" s="4"/>
      <c r="B498" s="8">
        <v>129</v>
      </c>
      <c r="C498" s="3" t="s">
        <v>653</v>
      </c>
      <c r="D498" s="3"/>
      <c r="E498" s="3"/>
      <c r="F498" s="6"/>
      <c r="G498" s="7"/>
      <c r="H498" s="6"/>
      <c r="I498" s="7"/>
      <c r="J498" s="6"/>
      <c r="K498" s="7"/>
      <c r="L498" s="6"/>
      <c r="M498" s="7"/>
      <c r="N498" s="6"/>
      <c r="O498" s="7"/>
      <c r="P498" s="6"/>
      <c r="Q498" s="7"/>
      <c r="R498" s="6"/>
      <c r="S498" s="7"/>
      <c r="T498" s="6"/>
      <c r="U498" s="7"/>
      <c r="V498" s="6"/>
      <c r="W498" s="7"/>
      <c r="X498" s="6"/>
      <c r="Y498" s="7"/>
      <c r="Z498" s="6"/>
      <c r="AA498" s="7"/>
      <c r="AB498" s="31">
        <f t="shared" si="14"/>
        <v>0</v>
      </c>
      <c r="AC498" s="29">
        <f t="shared" si="15"/>
        <v>0</v>
      </c>
      <c r="AD498" s="6"/>
      <c r="AE498" s="7"/>
      <c r="AF498" s="6"/>
      <c r="AG498" s="26"/>
      <c r="AH498"/>
      <c r="AI498"/>
      <c r="AJ498"/>
      <c r="AK498"/>
      <c r="AL498"/>
      <c r="AM498"/>
      <c r="AN498"/>
      <c r="AO498"/>
      <c r="AP498"/>
      <c r="AQ498"/>
      <c r="AR498"/>
      <c r="AS498"/>
      <c r="AT498"/>
      <c r="AU498"/>
      <c r="AV498"/>
      <c r="AW498"/>
    </row>
    <row r="499" spans="1:49" ht="12.75">
      <c r="A499" s="4"/>
      <c r="B499" s="8"/>
      <c r="C499" s="5"/>
      <c r="D499" s="5" t="s">
        <v>654</v>
      </c>
      <c r="E499" s="5" t="s">
        <v>655</v>
      </c>
      <c r="F499" s="9"/>
      <c r="G499" s="10"/>
      <c r="H499" s="9"/>
      <c r="I499" s="10"/>
      <c r="J499" s="9">
        <v>-7100</v>
      </c>
      <c r="K499" s="10">
        <v>0</v>
      </c>
      <c r="L499" s="9"/>
      <c r="M499" s="10"/>
      <c r="N499" s="9"/>
      <c r="O499" s="10"/>
      <c r="P499" s="9"/>
      <c r="Q499" s="10"/>
      <c r="R499" s="9"/>
      <c r="S499" s="10"/>
      <c r="T499" s="9"/>
      <c r="U499" s="10"/>
      <c r="V499" s="9"/>
      <c r="W499" s="10"/>
      <c r="X499" s="9"/>
      <c r="Y499" s="10"/>
      <c r="Z499" s="9"/>
      <c r="AA499" s="10"/>
      <c r="AB499" s="32">
        <f t="shared" si="14"/>
        <v>0</v>
      </c>
      <c r="AC499" s="34">
        <f t="shared" si="15"/>
        <v>0</v>
      </c>
      <c r="AD499" s="9">
        <v>-109316</v>
      </c>
      <c r="AE499" s="10">
        <v>0</v>
      </c>
      <c r="AF499" s="9">
        <v>-116416</v>
      </c>
      <c r="AG499" s="11">
        <v>0</v>
      </c>
      <c r="AH499"/>
      <c r="AI499"/>
      <c r="AJ499"/>
      <c r="AK499"/>
      <c r="AL499"/>
      <c r="AM499"/>
      <c r="AN499"/>
      <c r="AO499"/>
      <c r="AP499"/>
      <c r="AQ499"/>
      <c r="AR499"/>
      <c r="AS499"/>
      <c r="AT499"/>
      <c r="AU499"/>
      <c r="AV499"/>
      <c r="AW499"/>
    </row>
    <row r="500" spans="1:49" ht="12.75">
      <c r="A500" s="4"/>
      <c r="B500" s="8"/>
      <c r="C500" s="3" t="s">
        <v>656</v>
      </c>
      <c r="D500" s="3"/>
      <c r="E500" s="3"/>
      <c r="F500" s="6"/>
      <c r="G500" s="7"/>
      <c r="H500" s="6"/>
      <c r="I500" s="7"/>
      <c r="J500" s="6">
        <v>-7100</v>
      </c>
      <c r="K500" s="7">
        <v>0</v>
      </c>
      <c r="L500" s="6"/>
      <c r="M500" s="7"/>
      <c r="N500" s="6"/>
      <c r="O500" s="7"/>
      <c r="P500" s="6"/>
      <c r="Q500" s="7"/>
      <c r="R500" s="6"/>
      <c r="S500" s="7"/>
      <c r="T500" s="6"/>
      <c r="U500" s="7"/>
      <c r="V500" s="6"/>
      <c r="W500" s="7"/>
      <c r="X500" s="6"/>
      <c r="Y500" s="7"/>
      <c r="Z500" s="6"/>
      <c r="AA500" s="7"/>
      <c r="AB500" s="31">
        <f t="shared" si="14"/>
        <v>0</v>
      </c>
      <c r="AC500" s="29">
        <f t="shared" si="15"/>
        <v>0</v>
      </c>
      <c r="AD500" s="6">
        <v>-109316</v>
      </c>
      <c r="AE500" s="7">
        <v>0</v>
      </c>
      <c r="AF500" s="6">
        <v>-116416</v>
      </c>
      <c r="AG500" s="26">
        <v>0</v>
      </c>
      <c r="AH500"/>
      <c r="AI500"/>
      <c r="AJ500"/>
      <c r="AK500"/>
      <c r="AL500"/>
      <c r="AM500"/>
      <c r="AN500"/>
      <c r="AO500"/>
      <c r="AP500"/>
      <c r="AQ500"/>
      <c r="AR500"/>
      <c r="AS500"/>
      <c r="AT500"/>
      <c r="AU500"/>
      <c r="AV500"/>
      <c r="AW500"/>
    </row>
    <row r="501" spans="1:49" ht="12.75">
      <c r="A501" s="4"/>
      <c r="B501" s="5">
        <v>131</v>
      </c>
      <c r="C501" s="3" t="s">
        <v>695</v>
      </c>
      <c r="D501" s="3"/>
      <c r="E501" s="3"/>
      <c r="F501" s="6"/>
      <c r="G501" s="7"/>
      <c r="H501" s="6"/>
      <c r="I501" s="7"/>
      <c r="J501" s="6"/>
      <c r="K501" s="7"/>
      <c r="L501" s="6"/>
      <c r="M501" s="7"/>
      <c r="N501" s="6"/>
      <c r="O501" s="7"/>
      <c r="P501" s="6"/>
      <c r="Q501" s="7"/>
      <c r="R501" s="6"/>
      <c r="S501" s="7"/>
      <c r="T501" s="6"/>
      <c r="U501" s="7"/>
      <c r="V501" s="6"/>
      <c r="W501" s="7"/>
      <c r="X501" s="6"/>
      <c r="Y501" s="7"/>
      <c r="Z501" s="6"/>
      <c r="AA501" s="7"/>
      <c r="AB501" s="31">
        <f t="shared" si="14"/>
        <v>0</v>
      </c>
      <c r="AC501" s="29">
        <f t="shared" si="15"/>
        <v>0</v>
      </c>
      <c r="AD501" s="6"/>
      <c r="AE501" s="7"/>
      <c r="AF501" s="6"/>
      <c r="AG501" s="26"/>
      <c r="AH501"/>
      <c r="AI501"/>
      <c r="AJ501"/>
      <c r="AK501"/>
      <c r="AL501"/>
      <c r="AM501"/>
      <c r="AN501"/>
      <c r="AO501"/>
      <c r="AP501"/>
      <c r="AQ501"/>
      <c r="AR501"/>
      <c r="AS501"/>
      <c r="AT501"/>
      <c r="AU501"/>
      <c r="AV501"/>
      <c r="AW501"/>
    </row>
    <row r="502" spans="1:49" ht="12.75">
      <c r="A502" s="4"/>
      <c r="B502" s="5"/>
      <c r="C502" s="5"/>
      <c r="D502" s="5" t="s">
        <v>696</v>
      </c>
      <c r="E502" s="5" t="s">
        <v>697</v>
      </c>
      <c r="F502" s="9"/>
      <c r="G502" s="10"/>
      <c r="H502" s="9"/>
      <c r="I502" s="10"/>
      <c r="J502" s="9"/>
      <c r="K502" s="10"/>
      <c r="L502" s="9"/>
      <c r="M502" s="10"/>
      <c r="N502" s="9"/>
      <c r="O502" s="10"/>
      <c r="P502" s="9"/>
      <c r="Q502" s="10"/>
      <c r="R502" s="9"/>
      <c r="S502" s="10"/>
      <c r="T502" s="9"/>
      <c r="U502" s="10"/>
      <c r="V502" s="9"/>
      <c r="W502" s="10"/>
      <c r="X502" s="9"/>
      <c r="Y502" s="10"/>
      <c r="Z502" s="9"/>
      <c r="AA502" s="10"/>
      <c r="AB502" s="32">
        <f t="shared" si="14"/>
        <v>0</v>
      </c>
      <c r="AC502" s="34">
        <f t="shared" si="15"/>
        <v>0</v>
      </c>
      <c r="AD502" s="9">
        <v>-8261844</v>
      </c>
      <c r="AE502" s="10">
        <v>0</v>
      </c>
      <c r="AF502" s="9">
        <v>-8261844</v>
      </c>
      <c r="AG502" s="11">
        <v>0</v>
      </c>
      <c r="AH502"/>
      <c r="AI502"/>
      <c r="AJ502"/>
      <c r="AK502"/>
      <c r="AL502"/>
      <c r="AM502"/>
      <c r="AN502"/>
      <c r="AO502"/>
      <c r="AP502"/>
      <c r="AQ502"/>
      <c r="AR502"/>
      <c r="AS502"/>
      <c r="AT502"/>
      <c r="AU502"/>
      <c r="AV502"/>
      <c r="AW502"/>
    </row>
    <row r="503" spans="1:49" ht="12.75">
      <c r="A503" s="4"/>
      <c r="B503" s="5"/>
      <c r="C503" s="3" t="s">
        <v>698</v>
      </c>
      <c r="D503" s="3"/>
      <c r="E503" s="3"/>
      <c r="F503" s="6"/>
      <c r="G503" s="7"/>
      <c r="H503" s="6"/>
      <c r="I503" s="7"/>
      <c r="J503" s="6"/>
      <c r="K503" s="7"/>
      <c r="L503" s="6"/>
      <c r="M503" s="7"/>
      <c r="N503" s="6"/>
      <c r="O503" s="7"/>
      <c r="P503" s="6"/>
      <c r="Q503" s="7"/>
      <c r="R503" s="6"/>
      <c r="S503" s="7"/>
      <c r="T503" s="6"/>
      <c r="U503" s="7"/>
      <c r="V503" s="6"/>
      <c r="W503" s="7"/>
      <c r="X503" s="6"/>
      <c r="Y503" s="7"/>
      <c r="Z503" s="6"/>
      <c r="AA503" s="7"/>
      <c r="AB503" s="31">
        <f t="shared" si="14"/>
        <v>0</v>
      </c>
      <c r="AC503" s="29">
        <f t="shared" si="15"/>
        <v>0</v>
      </c>
      <c r="AD503" s="6">
        <v>-8261844</v>
      </c>
      <c r="AE503" s="7">
        <v>0</v>
      </c>
      <c r="AF503" s="6">
        <v>-8261844</v>
      </c>
      <c r="AG503" s="26">
        <v>0</v>
      </c>
      <c r="AH503"/>
      <c r="AI503"/>
      <c r="AJ503"/>
      <c r="AK503"/>
      <c r="AL503"/>
      <c r="AM503"/>
      <c r="AN503"/>
      <c r="AO503"/>
      <c r="AP503"/>
      <c r="AQ503"/>
      <c r="AR503"/>
      <c r="AS503"/>
      <c r="AT503"/>
      <c r="AU503"/>
      <c r="AV503"/>
      <c r="AW503"/>
    </row>
    <row r="504" spans="1:49" ht="12.75">
      <c r="A504" s="4"/>
      <c r="B504" s="5">
        <v>132</v>
      </c>
      <c r="C504" s="3" t="s">
        <v>699</v>
      </c>
      <c r="D504" s="3"/>
      <c r="E504" s="3"/>
      <c r="F504" s="6"/>
      <c r="G504" s="7"/>
      <c r="H504" s="6"/>
      <c r="I504" s="7"/>
      <c r="J504" s="6"/>
      <c r="K504" s="7"/>
      <c r="L504" s="6"/>
      <c r="M504" s="7"/>
      <c r="N504" s="6"/>
      <c r="O504" s="7"/>
      <c r="P504" s="6"/>
      <c r="Q504" s="7"/>
      <c r="R504" s="6"/>
      <c r="S504" s="7"/>
      <c r="T504" s="6"/>
      <c r="U504" s="7"/>
      <c r="V504" s="6"/>
      <c r="W504" s="7"/>
      <c r="X504" s="6"/>
      <c r="Y504" s="7"/>
      <c r="Z504" s="6"/>
      <c r="AA504" s="7"/>
      <c r="AB504" s="31">
        <f t="shared" si="14"/>
        <v>0</v>
      </c>
      <c r="AC504" s="29">
        <f t="shared" si="15"/>
        <v>0</v>
      </c>
      <c r="AD504" s="6"/>
      <c r="AE504" s="7"/>
      <c r="AF504" s="6"/>
      <c r="AG504" s="26"/>
      <c r="AH504"/>
      <c r="AI504"/>
      <c r="AJ504"/>
      <c r="AK504"/>
      <c r="AL504"/>
      <c r="AM504"/>
      <c r="AN504"/>
      <c r="AO504"/>
      <c r="AP504"/>
      <c r="AQ504"/>
      <c r="AR504"/>
      <c r="AS504"/>
      <c r="AT504"/>
      <c r="AU504"/>
      <c r="AV504"/>
      <c r="AW504"/>
    </row>
    <row r="505" spans="1:49" ht="12.75">
      <c r="A505" s="4"/>
      <c r="B505" s="5"/>
      <c r="C505" s="5"/>
      <c r="D505" s="5" t="s">
        <v>696</v>
      </c>
      <c r="E505" s="5" t="s">
        <v>697</v>
      </c>
      <c r="F505" s="9"/>
      <c r="G505" s="10"/>
      <c r="H505" s="9"/>
      <c r="I505" s="10"/>
      <c r="J505" s="9"/>
      <c r="K505" s="10"/>
      <c r="L505" s="9"/>
      <c r="M505" s="10"/>
      <c r="N505" s="9"/>
      <c r="O505" s="10"/>
      <c r="P505" s="9"/>
      <c r="Q505" s="10"/>
      <c r="R505" s="9"/>
      <c r="S505" s="10"/>
      <c r="T505" s="9"/>
      <c r="U505" s="10"/>
      <c r="V505" s="9"/>
      <c r="W505" s="10"/>
      <c r="X505" s="9"/>
      <c r="Y505" s="10"/>
      <c r="Z505" s="9"/>
      <c r="AA505" s="10"/>
      <c r="AB505" s="32">
        <f t="shared" si="14"/>
        <v>0</v>
      </c>
      <c r="AC505" s="34">
        <f t="shared" si="15"/>
        <v>0</v>
      </c>
      <c r="AD505" s="9">
        <v>-238205</v>
      </c>
      <c r="AE505" s="10">
        <v>0</v>
      </c>
      <c r="AF505" s="9">
        <v>-238205</v>
      </c>
      <c r="AG505" s="11">
        <v>0</v>
      </c>
      <c r="AH505"/>
      <c r="AI505"/>
      <c r="AJ505"/>
      <c r="AK505"/>
      <c r="AL505"/>
      <c r="AM505"/>
      <c r="AN505"/>
      <c r="AO505"/>
      <c r="AP505"/>
      <c r="AQ505"/>
      <c r="AR505"/>
      <c r="AS505"/>
      <c r="AT505"/>
      <c r="AU505"/>
      <c r="AV505"/>
      <c r="AW505"/>
    </row>
    <row r="506" spans="1:49" ht="12.75">
      <c r="A506" s="4"/>
      <c r="B506" s="5"/>
      <c r="C506" s="3" t="s">
        <v>700</v>
      </c>
      <c r="D506" s="3"/>
      <c r="E506" s="3"/>
      <c r="F506" s="6"/>
      <c r="G506" s="7"/>
      <c r="H506" s="6"/>
      <c r="I506" s="7"/>
      <c r="J506" s="6"/>
      <c r="K506" s="7"/>
      <c r="L506" s="6"/>
      <c r="M506" s="7"/>
      <c r="N506" s="6"/>
      <c r="O506" s="7"/>
      <c r="P506" s="6"/>
      <c r="Q506" s="7"/>
      <c r="R506" s="6"/>
      <c r="S506" s="7"/>
      <c r="T506" s="6"/>
      <c r="U506" s="7"/>
      <c r="V506" s="6"/>
      <c r="W506" s="7"/>
      <c r="X506" s="6"/>
      <c r="Y506" s="7"/>
      <c r="Z506" s="6"/>
      <c r="AA506" s="7"/>
      <c r="AB506" s="31">
        <f t="shared" si="14"/>
        <v>0</v>
      </c>
      <c r="AC506" s="29">
        <f t="shared" si="15"/>
        <v>0</v>
      </c>
      <c r="AD506" s="6">
        <v>-238205</v>
      </c>
      <c r="AE506" s="7">
        <v>0</v>
      </c>
      <c r="AF506" s="6">
        <v>-238205</v>
      </c>
      <c r="AG506" s="26">
        <v>0</v>
      </c>
      <c r="AH506"/>
      <c r="AI506"/>
      <c r="AJ506"/>
      <c r="AK506"/>
      <c r="AL506"/>
      <c r="AM506"/>
      <c r="AN506"/>
      <c r="AO506"/>
      <c r="AP506"/>
      <c r="AQ506"/>
      <c r="AR506"/>
      <c r="AS506"/>
      <c r="AT506"/>
      <c r="AU506"/>
      <c r="AV506"/>
      <c r="AW506"/>
    </row>
    <row r="507" spans="1:49" ht="12.75">
      <c r="A507" s="4"/>
      <c r="B507" s="5">
        <v>135</v>
      </c>
      <c r="C507" s="3" t="s">
        <v>701</v>
      </c>
      <c r="D507" s="3"/>
      <c r="E507" s="3"/>
      <c r="F507" s="6"/>
      <c r="G507" s="7"/>
      <c r="H507" s="6"/>
      <c r="I507" s="7"/>
      <c r="J507" s="6"/>
      <c r="K507" s="7"/>
      <c r="L507" s="6"/>
      <c r="M507" s="7"/>
      <c r="N507" s="6"/>
      <c r="O507" s="7"/>
      <c r="P507" s="6"/>
      <c r="Q507" s="7"/>
      <c r="R507" s="6"/>
      <c r="S507" s="7"/>
      <c r="T507" s="6"/>
      <c r="U507" s="7"/>
      <c r="V507" s="6"/>
      <c r="W507" s="7"/>
      <c r="X507" s="6"/>
      <c r="Y507" s="7"/>
      <c r="Z507" s="6"/>
      <c r="AA507" s="7"/>
      <c r="AB507" s="31">
        <f t="shared" si="14"/>
        <v>0</v>
      </c>
      <c r="AC507" s="29">
        <f t="shared" si="15"/>
        <v>0</v>
      </c>
      <c r="AD507" s="6"/>
      <c r="AE507" s="7"/>
      <c r="AF507" s="6"/>
      <c r="AG507" s="26"/>
      <c r="AH507"/>
      <c r="AI507"/>
      <c r="AJ507"/>
      <c r="AK507"/>
      <c r="AL507"/>
      <c r="AM507"/>
      <c r="AN507"/>
      <c r="AO507"/>
      <c r="AP507"/>
      <c r="AQ507"/>
      <c r="AR507"/>
      <c r="AS507"/>
      <c r="AT507"/>
      <c r="AU507"/>
      <c r="AV507"/>
      <c r="AW507"/>
    </row>
    <row r="508" spans="1:49" ht="12.75">
      <c r="A508" s="4"/>
      <c r="B508" s="5"/>
      <c r="C508" s="5"/>
      <c r="D508" s="5" t="s">
        <v>702</v>
      </c>
      <c r="E508" s="5" t="s">
        <v>701</v>
      </c>
      <c r="F508" s="9"/>
      <c r="G508" s="10"/>
      <c r="H508" s="9"/>
      <c r="I508" s="10"/>
      <c r="J508" s="9"/>
      <c r="K508" s="10"/>
      <c r="L508" s="9"/>
      <c r="M508" s="10"/>
      <c r="N508" s="9"/>
      <c r="O508" s="10"/>
      <c r="P508" s="9"/>
      <c r="Q508" s="10"/>
      <c r="R508" s="9"/>
      <c r="S508" s="10"/>
      <c r="T508" s="9"/>
      <c r="U508" s="10"/>
      <c r="V508" s="9"/>
      <c r="W508" s="10"/>
      <c r="X508" s="9"/>
      <c r="Y508" s="10"/>
      <c r="Z508" s="9"/>
      <c r="AA508" s="10"/>
      <c r="AB508" s="32">
        <f t="shared" si="14"/>
        <v>0</v>
      </c>
      <c r="AC508" s="34">
        <f t="shared" si="15"/>
        <v>0</v>
      </c>
      <c r="AD508" s="9">
        <v>-131423</v>
      </c>
      <c r="AE508" s="10">
        <v>0</v>
      </c>
      <c r="AF508" s="9">
        <v>-131423</v>
      </c>
      <c r="AG508" s="11">
        <v>0</v>
      </c>
      <c r="AH508"/>
      <c r="AI508"/>
      <c r="AJ508"/>
      <c r="AK508"/>
      <c r="AL508"/>
      <c r="AM508"/>
      <c r="AN508"/>
      <c r="AO508"/>
      <c r="AP508"/>
      <c r="AQ508"/>
      <c r="AR508"/>
      <c r="AS508"/>
      <c r="AT508"/>
      <c r="AU508"/>
      <c r="AV508"/>
      <c r="AW508"/>
    </row>
    <row r="509" spans="1:49" ht="12.75">
      <c r="A509" s="4"/>
      <c r="B509" s="5"/>
      <c r="C509" s="3" t="s">
        <v>703</v>
      </c>
      <c r="D509" s="3"/>
      <c r="E509" s="3"/>
      <c r="F509" s="6"/>
      <c r="G509" s="7"/>
      <c r="H509" s="6"/>
      <c r="I509" s="7"/>
      <c r="J509" s="6"/>
      <c r="K509" s="7"/>
      <c r="L509" s="6"/>
      <c r="M509" s="7"/>
      <c r="N509" s="6"/>
      <c r="O509" s="7"/>
      <c r="P509" s="6"/>
      <c r="Q509" s="7"/>
      <c r="R509" s="6"/>
      <c r="S509" s="7"/>
      <c r="T509" s="6"/>
      <c r="U509" s="7"/>
      <c r="V509" s="6"/>
      <c r="W509" s="7"/>
      <c r="X509" s="6"/>
      <c r="Y509" s="7"/>
      <c r="Z509" s="6"/>
      <c r="AA509" s="7"/>
      <c r="AB509" s="31">
        <f t="shared" si="14"/>
        <v>0</v>
      </c>
      <c r="AC509" s="29">
        <f t="shared" si="15"/>
        <v>0</v>
      </c>
      <c r="AD509" s="6">
        <v>-131423</v>
      </c>
      <c r="AE509" s="7">
        <v>0</v>
      </c>
      <c r="AF509" s="6">
        <v>-131423</v>
      </c>
      <c r="AG509" s="26">
        <v>0</v>
      </c>
      <c r="AH509"/>
      <c r="AI509"/>
      <c r="AJ509"/>
      <c r="AK509"/>
      <c r="AL509"/>
      <c r="AM509"/>
      <c r="AN509"/>
      <c r="AO509"/>
      <c r="AP509"/>
      <c r="AQ509"/>
      <c r="AR509"/>
      <c r="AS509"/>
      <c r="AT509"/>
      <c r="AU509"/>
      <c r="AV509"/>
      <c r="AW509"/>
    </row>
    <row r="510" spans="1:49" ht="12.75">
      <c r="A510" s="4"/>
      <c r="B510" s="5">
        <v>136</v>
      </c>
      <c r="C510" s="3" t="s">
        <v>704</v>
      </c>
      <c r="D510" s="3"/>
      <c r="E510" s="3"/>
      <c r="F510" s="6"/>
      <c r="G510" s="7"/>
      <c r="H510" s="6"/>
      <c r="I510" s="7"/>
      <c r="J510" s="6"/>
      <c r="K510" s="7"/>
      <c r="L510" s="6"/>
      <c r="M510" s="7"/>
      <c r="N510" s="6"/>
      <c r="O510" s="7"/>
      <c r="P510" s="6"/>
      <c r="Q510" s="7"/>
      <c r="R510" s="6"/>
      <c r="S510" s="7"/>
      <c r="T510" s="6"/>
      <c r="U510" s="7"/>
      <c r="V510" s="6"/>
      <c r="W510" s="7"/>
      <c r="X510" s="6"/>
      <c r="Y510" s="7"/>
      <c r="Z510" s="6"/>
      <c r="AA510" s="7"/>
      <c r="AB510" s="31">
        <f t="shared" si="14"/>
        <v>0</v>
      </c>
      <c r="AC510" s="29">
        <f t="shared" si="15"/>
        <v>0</v>
      </c>
      <c r="AD510" s="6"/>
      <c r="AE510" s="7"/>
      <c r="AF510" s="6"/>
      <c r="AG510" s="26"/>
      <c r="AH510"/>
      <c r="AI510"/>
      <c r="AJ510"/>
      <c r="AK510"/>
      <c r="AL510"/>
      <c r="AM510"/>
      <c r="AN510"/>
      <c r="AO510"/>
      <c r="AP510"/>
      <c r="AQ510"/>
      <c r="AR510"/>
      <c r="AS510"/>
      <c r="AT510"/>
      <c r="AU510"/>
      <c r="AV510"/>
      <c r="AW510"/>
    </row>
    <row r="511" spans="1:49" ht="12.75">
      <c r="A511" s="4"/>
      <c r="B511" s="5"/>
      <c r="C511" s="5"/>
      <c r="D511" s="5" t="s">
        <v>705</v>
      </c>
      <c r="E511" s="5" t="s">
        <v>704</v>
      </c>
      <c r="F511" s="9"/>
      <c r="G511" s="10"/>
      <c r="H511" s="9"/>
      <c r="I511" s="10"/>
      <c r="J511" s="9"/>
      <c r="K511" s="10"/>
      <c r="L511" s="9"/>
      <c r="M511" s="10"/>
      <c r="N511" s="9"/>
      <c r="O511" s="10"/>
      <c r="P511" s="9"/>
      <c r="Q511" s="10"/>
      <c r="R511" s="9"/>
      <c r="S511" s="10"/>
      <c r="T511" s="9"/>
      <c r="U511" s="10"/>
      <c r="V511" s="9"/>
      <c r="W511" s="10"/>
      <c r="X511" s="9"/>
      <c r="Y511" s="10"/>
      <c r="Z511" s="9"/>
      <c r="AA511" s="10"/>
      <c r="AB511" s="32">
        <f t="shared" si="14"/>
        <v>0</v>
      </c>
      <c r="AC511" s="34">
        <f t="shared" si="15"/>
        <v>0</v>
      </c>
      <c r="AD511" s="9">
        <v>-43338</v>
      </c>
      <c r="AE511" s="10">
        <v>0</v>
      </c>
      <c r="AF511" s="9">
        <v>-43338</v>
      </c>
      <c r="AG511" s="11">
        <v>0</v>
      </c>
      <c r="AH511"/>
      <c r="AI511"/>
      <c r="AJ511"/>
      <c r="AK511"/>
      <c r="AL511"/>
      <c r="AM511"/>
      <c r="AN511"/>
      <c r="AO511"/>
      <c r="AP511"/>
      <c r="AQ511"/>
      <c r="AR511"/>
      <c r="AS511"/>
      <c r="AT511"/>
      <c r="AU511"/>
      <c r="AV511"/>
      <c r="AW511"/>
    </row>
    <row r="512" spans="1:49" ht="12.75">
      <c r="A512" s="4"/>
      <c r="B512" s="5"/>
      <c r="C512" s="3" t="s">
        <v>706</v>
      </c>
      <c r="D512" s="3"/>
      <c r="E512" s="3"/>
      <c r="F512" s="6"/>
      <c r="G512" s="7"/>
      <c r="H512" s="6"/>
      <c r="I512" s="7"/>
      <c r="J512" s="6"/>
      <c r="K512" s="7"/>
      <c r="L512" s="6"/>
      <c r="M512" s="7"/>
      <c r="N512" s="6"/>
      <c r="O512" s="7"/>
      <c r="P512" s="6"/>
      <c r="Q512" s="7"/>
      <c r="R512" s="6"/>
      <c r="S512" s="7"/>
      <c r="T512" s="6"/>
      <c r="U512" s="7"/>
      <c r="V512" s="6"/>
      <c r="W512" s="7"/>
      <c r="X512" s="6"/>
      <c r="Y512" s="7"/>
      <c r="Z512" s="6"/>
      <c r="AA512" s="7"/>
      <c r="AB512" s="31">
        <f t="shared" si="14"/>
        <v>0</v>
      </c>
      <c r="AC512" s="29">
        <f t="shared" si="15"/>
        <v>0</v>
      </c>
      <c r="AD512" s="6">
        <v>-43338</v>
      </c>
      <c r="AE512" s="7">
        <v>0</v>
      </c>
      <c r="AF512" s="6">
        <v>-43338</v>
      </c>
      <c r="AG512" s="26">
        <v>0</v>
      </c>
      <c r="AH512"/>
      <c r="AI512"/>
      <c r="AJ512"/>
      <c r="AK512"/>
      <c r="AL512"/>
      <c r="AM512"/>
      <c r="AN512"/>
      <c r="AO512"/>
      <c r="AP512"/>
      <c r="AQ512"/>
      <c r="AR512"/>
      <c r="AS512"/>
      <c r="AT512"/>
      <c r="AU512"/>
      <c r="AV512"/>
      <c r="AW512"/>
    </row>
    <row r="513" spans="1:49" ht="12.75">
      <c r="A513" s="4"/>
      <c r="B513" s="5"/>
      <c r="C513" s="3" t="s">
        <v>707</v>
      </c>
      <c r="D513" s="3"/>
      <c r="E513" s="3"/>
      <c r="F513" s="6"/>
      <c r="G513" s="7"/>
      <c r="H513" s="6"/>
      <c r="I513" s="7"/>
      <c r="J513" s="6"/>
      <c r="K513" s="7"/>
      <c r="L513" s="6"/>
      <c r="M513" s="7"/>
      <c r="N513" s="6"/>
      <c r="O513" s="7"/>
      <c r="P513" s="6"/>
      <c r="Q513" s="7"/>
      <c r="R513" s="6"/>
      <c r="S513" s="7"/>
      <c r="T513" s="6"/>
      <c r="U513" s="7"/>
      <c r="V513" s="6"/>
      <c r="W513" s="7"/>
      <c r="X513" s="6"/>
      <c r="Y513" s="7"/>
      <c r="Z513" s="6"/>
      <c r="AA513" s="7"/>
      <c r="AB513" s="31">
        <f t="shared" si="14"/>
        <v>0</v>
      </c>
      <c r="AC513" s="29">
        <f t="shared" si="15"/>
        <v>0</v>
      </c>
      <c r="AD513" s="6"/>
      <c r="AE513" s="7"/>
      <c r="AF513" s="6"/>
      <c r="AG513" s="26"/>
      <c r="AH513"/>
      <c r="AI513"/>
      <c r="AJ513"/>
      <c r="AK513"/>
      <c r="AL513"/>
      <c r="AM513"/>
      <c r="AN513"/>
      <c r="AO513"/>
      <c r="AP513"/>
      <c r="AQ513"/>
      <c r="AR513"/>
      <c r="AS513"/>
      <c r="AT513"/>
      <c r="AU513"/>
      <c r="AV513"/>
      <c r="AW513"/>
    </row>
    <row r="514" spans="1:49" ht="12.75">
      <c r="A514" s="4"/>
      <c r="B514" s="5"/>
      <c r="C514" s="5"/>
      <c r="D514" s="5" t="s">
        <v>705</v>
      </c>
      <c r="E514" s="5" t="s">
        <v>704</v>
      </c>
      <c r="F514" s="9"/>
      <c r="G514" s="10"/>
      <c r="H514" s="9"/>
      <c r="I514" s="10"/>
      <c r="J514" s="9"/>
      <c r="K514" s="10"/>
      <c r="L514" s="9">
        <v>100000</v>
      </c>
      <c r="M514" s="10"/>
      <c r="N514" s="9"/>
      <c r="O514" s="10"/>
      <c r="P514" s="9"/>
      <c r="Q514" s="10"/>
      <c r="R514" s="9"/>
      <c r="S514" s="10"/>
      <c r="T514" s="9"/>
      <c r="U514" s="10"/>
      <c r="V514" s="9"/>
      <c r="W514" s="10"/>
      <c r="X514" s="9"/>
      <c r="Y514" s="10"/>
      <c r="Z514" s="9"/>
      <c r="AA514" s="10"/>
      <c r="AB514" s="32">
        <f t="shared" si="14"/>
        <v>100000</v>
      </c>
      <c r="AC514" s="34">
        <f t="shared" si="15"/>
        <v>0</v>
      </c>
      <c r="AD514" s="9"/>
      <c r="AE514" s="10"/>
      <c r="AF514" s="9">
        <v>100000</v>
      </c>
      <c r="AG514" s="11"/>
      <c r="AH514"/>
      <c r="AI514"/>
      <c r="AJ514"/>
      <c r="AK514"/>
      <c r="AL514"/>
      <c r="AM514"/>
      <c r="AN514"/>
      <c r="AO514"/>
      <c r="AP514"/>
      <c r="AQ514"/>
      <c r="AR514"/>
      <c r="AS514"/>
      <c r="AT514"/>
      <c r="AU514"/>
      <c r="AV514"/>
      <c r="AW514"/>
    </row>
    <row r="515" spans="1:49" ht="12.75">
      <c r="A515" s="4"/>
      <c r="B515" s="5"/>
      <c r="C515" s="3" t="s">
        <v>708</v>
      </c>
      <c r="D515" s="3"/>
      <c r="E515" s="3"/>
      <c r="F515" s="6"/>
      <c r="G515" s="7"/>
      <c r="H515" s="6"/>
      <c r="I515" s="7"/>
      <c r="J515" s="6"/>
      <c r="K515" s="7"/>
      <c r="L515" s="6">
        <v>100000</v>
      </c>
      <c r="M515" s="7"/>
      <c r="N515" s="6"/>
      <c r="O515" s="7"/>
      <c r="P515" s="6"/>
      <c r="Q515" s="7"/>
      <c r="R515" s="6"/>
      <c r="S515" s="7"/>
      <c r="T515" s="6"/>
      <c r="U515" s="7"/>
      <c r="V515" s="6"/>
      <c r="W515" s="7"/>
      <c r="X515" s="6"/>
      <c r="Y515" s="7"/>
      <c r="Z515" s="6"/>
      <c r="AA515" s="7"/>
      <c r="AB515" s="31">
        <f t="shared" si="14"/>
        <v>100000</v>
      </c>
      <c r="AC515" s="29">
        <f t="shared" si="15"/>
        <v>0</v>
      </c>
      <c r="AD515" s="6"/>
      <c r="AE515" s="7"/>
      <c r="AF515" s="6">
        <v>100000</v>
      </c>
      <c r="AG515" s="26"/>
      <c r="AH515"/>
      <c r="AI515"/>
      <c r="AJ515"/>
      <c r="AK515"/>
      <c r="AL515"/>
      <c r="AM515"/>
      <c r="AN515"/>
      <c r="AO515"/>
      <c r="AP515"/>
      <c r="AQ515"/>
      <c r="AR515"/>
      <c r="AS515"/>
      <c r="AT515"/>
      <c r="AU515"/>
      <c r="AV515"/>
      <c r="AW515"/>
    </row>
    <row r="516" spans="1:49" ht="12.75">
      <c r="A516" s="4"/>
      <c r="B516" s="8">
        <v>138</v>
      </c>
      <c r="C516" s="3" t="s">
        <v>657</v>
      </c>
      <c r="D516" s="3"/>
      <c r="E516" s="3"/>
      <c r="F516" s="6"/>
      <c r="G516" s="7"/>
      <c r="H516" s="6"/>
      <c r="I516" s="7"/>
      <c r="J516" s="6"/>
      <c r="K516" s="7"/>
      <c r="L516" s="6"/>
      <c r="M516" s="7"/>
      <c r="N516" s="6"/>
      <c r="O516" s="7"/>
      <c r="P516" s="6"/>
      <c r="Q516" s="7"/>
      <c r="R516" s="6"/>
      <c r="S516" s="7"/>
      <c r="T516" s="6"/>
      <c r="U516" s="7"/>
      <c r="V516" s="6"/>
      <c r="W516" s="7"/>
      <c r="X516" s="6"/>
      <c r="Y516" s="7"/>
      <c r="Z516" s="6"/>
      <c r="AA516" s="7"/>
      <c r="AB516" s="31">
        <f t="shared" si="14"/>
        <v>0</v>
      </c>
      <c r="AC516" s="29">
        <f t="shared" si="15"/>
        <v>0</v>
      </c>
      <c r="AD516" s="6"/>
      <c r="AE516" s="7"/>
      <c r="AF516" s="6"/>
      <c r="AG516" s="26"/>
      <c r="AH516"/>
      <c r="AI516"/>
      <c r="AJ516"/>
      <c r="AK516"/>
      <c r="AL516"/>
      <c r="AM516"/>
      <c r="AN516"/>
      <c r="AO516"/>
      <c r="AP516"/>
      <c r="AQ516"/>
      <c r="AR516"/>
      <c r="AS516"/>
      <c r="AT516"/>
      <c r="AU516"/>
      <c r="AV516"/>
      <c r="AW516"/>
    </row>
    <row r="517" spans="1:49" ht="12.75">
      <c r="A517" s="4"/>
      <c r="B517" s="8"/>
      <c r="C517" s="5"/>
      <c r="D517" s="5" t="s">
        <v>658</v>
      </c>
      <c r="E517" s="5" t="s">
        <v>657</v>
      </c>
      <c r="F517" s="9"/>
      <c r="G517" s="10"/>
      <c r="H517" s="9"/>
      <c r="I517" s="10"/>
      <c r="J517" s="9">
        <v>7763556</v>
      </c>
      <c r="K517" s="10">
        <v>0</v>
      </c>
      <c r="L517" s="9"/>
      <c r="M517" s="10"/>
      <c r="N517" s="9"/>
      <c r="O517" s="10"/>
      <c r="P517" s="9"/>
      <c r="Q517" s="10"/>
      <c r="R517" s="9"/>
      <c r="S517" s="10"/>
      <c r="T517" s="9"/>
      <c r="U517" s="10"/>
      <c r="V517" s="9"/>
      <c r="W517" s="10"/>
      <c r="X517" s="9"/>
      <c r="Y517" s="10"/>
      <c r="Z517" s="9"/>
      <c r="AA517" s="10"/>
      <c r="AB517" s="32">
        <f t="shared" si="14"/>
        <v>0</v>
      </c>
      <c r="AC517" s="34">
        <f t="shared" si="15"/>
        <v>0</v>
      </c>
      <c r="AD517" s="9">
        <v>50500</v>
      </c>
      <c r="AE517" s="10">
        <v>0</v>
      </c>
      <c r="AF517" s="9">
        <v>7814056</v>
      </c>
      <c r="AG517" s="11">
        <v>0</v>
      </c>
      <c r="AH517"/>
      <c r="AI517"/>
      <c r="AJ517"/>
      <c r="AK517"/>
      <c r="AL517"/>
      <c r="AM517"/>
      <c r="AN517"/>
      <c r="AO517"/>
      <c r="AP517"/>
      <c r="AQ517"/>
      <c r="AR517"/>
      <c r="AS517"/>
      <c r="AT517"/>
      <c r="AU517"/>
      <c r="AV517"/>
      <c r="AW517"/>
    </row>
    <row r="518" spans="1:49" ht="12.75">
      <c r="A518" s="4"/>
      <c r="B518" s="8"/>
      <c r="C518" s="3" t="s">
        <v>659</v>
      </c>
      <c r="D518" s="3"/>
      <c r="E518" s="3"/>
      <c r="F518" s="6"/>
      <c r="G518" s="7"/>
      <c r="H518" s="6"/>
      <c r="I518" s="7"/>
      <c r="J518" s="6">
        <v>7763556</v>
      </c>
      <c r="K518" s="7">
        <v>0</v>
      </c>
      <c r="L518" s="6"/>
      <c r="M518" s="7"/>
      <c r="N518" s="6"/>
      <c r="O518" s="7"/>
      <c r="P518" s="6"/>
      <c r="Q518" s="7"/>
      <c r="R518" s="6"/>
      <c r="S518" s="7"/>
      <c r="T518" s="6"/>
      <c r="U518" s="7"/>
      <c r="V518" s="6"/>
      <c r="W518" s="7"/>
      <c r="X518" s="6"/>
      <c r="Y518" s="7"/>
      <c r="Z518" s="6"/>
      <c r="AA518" s="7"/>
      <c r="AB518" s="31">
        <f aca="true" t="shared" si="16" ref="AB518:AB530">Z518+X518+V518+T518+R518+P518+N518+L518+H518+H518</f>
        <v>0</v>
      </c>
      <c r="AC518" s="29">
        <f aca="true" t="shared" si="17" ref="AC518:AC530">AA518+Y518+W518+U518+S518+Q518+O518+M518+I518+I518</f>
        <v>0</v>
      </c>
      <c r="AD518" s="6">
        <v>50500</v>
      </c>
      <c r="AE518" s="7">
        <v>0</v>
      </c>
      <c r="AF518" s="6">
        <v>7814056</v>
      </c>
      <c r="AG518" s="26">
        <v>0</v>
      </c>
      <c r="AH518"/>
      <c r="AI518"/>
      <c r="AJ518"/>
      <c r="AK518"/>
      <c r="AL518"/>
      <c r="AM518"/>
      <c r="AN518"/>
      <c r="AO518"/>
      <c r="AP518"/>
      <c r="AQ518"/>
      <c r="AR518"/>
      <c r="AS518"/>
      <c r="AT518"/>
      <c r="AU518"/>
      <c r="AV518"/>
      <c r="AW518"/>
    </row>
    <row r="519" spans="1:49" ht="12.75">
      <c r="A519" s="4"/>
      <c r="B519" s="8">
        <v>124</v>
      </c>
      <c r="C519" s="3" t="s">
        <v>660</v>
      </c>
      <c r="D519" s="3"/>
      <c r="E519" s="3"/>
      <c r="F519" s="6"/>
      <c r="G519" s="7"/>
      <c r="H519" s="6"/>
      <c r="I519" s="7"/>
      <c r="J519" s="6"/>
      <c r="K519" s="7"/>
      <c r="L519" s="6"/>
      <c r="M519" s="7"/>
      <c r="N519" s="6"/>
      <c r="O519" s="7"/>
      <c r="P519" s="6"/>
      <c r="Q519" s="7"/>
      <c r="R519" s="6"/>
      <c r="S519" s="7"/>
      <c r="T519" s="6"/>
      <c r="U519" s="7"/>
      <c r="V519" s="6"/>
      <c r="W519" s="7"/>
      <c r="X519" s="6"/>
      <c r="Y519" s="7"/>
      <c r="Z519" s="6"/>
      <c r="AA519" s="7"/>
      <c r="AB519" s="31">
        <f t="shared" si="16"/>
        <v>0</v>
      </c>
      <c r="AC519" s="29">
        <f t="shared" si="17"/>
        <v>0</v>
      </c>
      <c r="AD519" s="6"/>
      <c r="AE519" s="7"/>
      <c r="AF519" s="6"/>
      <c r="AG519" s="26"/>
      <c r="AH519"/>
      <c r="AI519"/>
      <c r="AJ519"/>
      <c r="AK519"/>
      <c r="AL519"/>
      <c r="AM519"/>
      <c r="AN519"/>
      <c r="AO519"/>
      <c r="AP519"/>
      <c r="AQ519"/>
      <c r="AR519"/>
      <c r="AS519"/>
      <c r="AT519"/>
      <c r="AU519"/>
      <c r="AV519"/>
      <c r="AW519"/>
    </row>
    <row r="520" spans="1:49" ht="12.75">
      <c r="A520" s="4"/>
      <c r="B520" s="8"/>
      <c r="C520" s="5"/>
      <c r="D520" s="5" t="s">
        <v>661</v>
      </c>
      <c r="E520" s="5" t="s">
        <v>660</v>
      </c>
      <c r="F520" s="9">
        <v>-5814821</v>
      </c>
      <c r="G520" s="10"/>
      <c r="H520" s="9"/>
      <c r="I520" s="10"/>
      <c r="J520" s="9"/>
      <c r="K520" s="10"/>
      <c r="L520" s="9"/>
      <c r="M520" s="10"/>
      <c r="N520" s="9"/>
      <c r="O520" s="10"/>
      <c r="P520" s="9"/>
      <c r="Q520" s="10"/>
      <c r="R520" s="9"/>
      <c r="S520" s="10"/>
      <c r="T520" s="9"/>
      <c r="U520" s="10"/>
      <c r="V520" s="9"/>
      <c r="W520" s="10"/>
      <c r="X520" s="9"/>
      <c r="Y520" s="10"/>
      <c r="Z520" s="9">
        <v>113712</v>
      </c>
      <c r="AA520" s="10">
        <v>0</v>
      </c>
      <c r="AB520" s="32">
        <f t="shared" si="16"/>
        <v>113712</v>
      </c>
      <c r="AC520" s="34">
        <f t="shared" si="17"/>
        <v>0</v>
      </c>
      <c r="AD520" s="9"/>
      <c r="AE520" s="10"/>
      <c r="AF520" s="9">
        <v>-5701109</v>
      </c>
      <c r="AG520" s="11">
        <v>0</v>
      </c>
      <c r="AH520"/>
      <c r="AI520"/>
      <c r="AJ520"/>
      <c r="AK520"/>
      <c r="AL520"/>
      <c r="AM520"/>
      <c r="AN520"/>
      <c r="AO520"/>
      <c r="AP520"/>
      <c r="AQ520"/>
      <c r="AR520"/>
      <c r="AS520"/>
      <c r="AT520"/>
      <c r="AU520"/>
      <c r="AV520"/>
      <c r="AW520"/>
    </row>
    <row r="521" spans="1:49" ht="12.75">
      <c r="A521" s="4"/>
      <c r="B521" s="8"/>
      <c r="C521" s="3" t="s">
        <v>662</v>
      </c>
      <c r="D521" s="3"/>
      <c r="E521" s="3"/>
      <c r="F521" s="6">
        <v>-5814821</v>
      </c>
      <c r="G521" s="7"/>
      <c r="H521" s="6"/>
      <c r="I521" s="7"/>
      <c r="J521" s="6"/>
      <c r="K521" s="7"/>
      <c r="L521" s="6"/>
      <c r="M521" s="7"/>
      <c r="N521" s="6"/>
      <c r="O521" s="7"/>
      <c r="P521" s="6"/>
      <c r="Q521" s="7"/>
      <c r="R521" s="6"/>
      <c r="S521" s="7"/>
      <c r="T521" s="6"/>
      <c r="U521" s="7"/>
      <c r="V521" s="6"/>
      <c r="W521" s="7"/>
      <c r="X521" s="6"/>
      <c r="Y521" s="7"/>
      <c r="Z521" s="6">
        <v>113712</v>
      </c>
      <c r="AA521" s="7">
        <v>0</v>
      </c>
      <c r="AB521" s="31">
        <f t="shared" si="16"/>
        <v>113712</v>
      </c>
      <c r="AC521" s="29">
        <f t="shared" si="17"/>
        <v>0</v>
      </c>
      <c r="AD521" s="6"/>
      <c r="AE521" s="7"/>
      <c r="AF521" s="6">
        <v>-5701109</v>
      </c>
      <c r="AG521" s="26">
        <v>0</v>
      </c>
      <c r="AH521"/>
      <c r="AI521"/>
      <c r="AJ521"/>
      <c r="AK521"/>
      <c r="AL521"/>
      <c r="AM521"/>
      <c r="AN521"/>
      <c r="AO521"/>
      <c r="AP521"/>
      <c r="AQ521"/>
      <c r="AR521"/>
      <c r="AS521"/>
      <c r="AT521"/>
      <c r="AU521"/>
      <c r="AV521"/>
      <c r="AW521"/>
    </row>
    <row r="522" spans="1:49" ht="12.75">
      <c r="A522" s="4"/>
      <c r="B522" s="8">
        <v>999</v>
      </c>
      <c r="C522" s="3" t="s">
        <v>663</v>
      </c>
      <c r="D522" s="3"/>
      <c r="E522" s="3"/>
      <c r="F522" s="6"/>
      <c r="G522" s="7"/>
      <c r="H522" s="6"/>
      <c r="I522" s="7"/>
      <c r="J522" s="6"/>
      <c r="K522" s="7"/>
      <c r="L522" s="6"/>
      <c r="M522" s="7"/>
      <c r="N522" s="6"/>
      <c r="O522" s="7"/>
      <c r="P522" s="6"/>
      <c r="Q522" s="7"/>
      <c r="R522" s="6"/>
      <c r="S522" s="7"/>
      <c r="T522" s="6"/>
      <c r="U522" s="7"/>
      <c r="V522" s="6"/>
      <c r="W522" s="7"/>
      <c r="X522" s="6"/>
      <c r="Y522" s="7"/>
      <c r="Z522" s="6"/>
      <c r="AA522" s="7"/>
      <c r="AB522" s="31">
        <f t="shared" si="16"/>
        <v>0</v>
      </c>
      <c r="AC522" s="29">
        <f t="shared" si="17"/>
        <v>0</v>
      </c>
      <c r="AD522" s="6"/>
      <c r="AE522" s="7"/>
      <c r="AF522" s="6"/>
      <c r="AG522" s="26"/>
      <c r="AH522"/>
      <c r="AI522"/>
      <c r="AJ522"/>
      <c r="AK522"/>
      <c r="AL522"/>
      <c r="AM522"/>
      <c r="AN522"/>
      <c r="AO522"/>
      <c r="AP522"/>
      <c r="AQ522"/>
      <c r="AR522"/>
      <c r="AS522"/>
      <c r="AT522"/>
      <c r="AU522"/>
      <c r="AV522"/>
      <c r="AW522"/>
    </row>
    <row r="523" spans="1:49" ht="12.75">
      <c r="A523" s="4"/>
      <c r="B523" s="8"/>
      <c r="C523" s="5"/>
      <c r="D523" s="5" t="s">
        <v>664</v>
      </c>
      <c r="E523" s="5" t="s">
        <v>663</v>
      </c>
      <c r="F523" s="9"/>
      <c r="G523" s="10"/>
      <c r="H523" s="9"/>
      <c r="I523" s="10"/>
      <c r="J523" s="9">
        <v>94261</v>
      </c>
      <c r="K523" s="10">
        <v>0</v>
      </c>
      <c r="L523" s="9"/>
      <c r="M523" s="10"/>
      <c r="N523" s="9"/>
      <c r="O523" s="10"/>
      <c r="P523" s="9"/>
      <c r="Q523" s="10"/>
      <c r="R523" s="9"/>
      <c r="S523" s="10"/>
      <c r="T523" s="9"/>
      <c r="U523" s="10"/>
      <c r="V523" s="9"/>
      <c r="W523" s="10"/>
      <c r="X523" s="9"/>
      <c r="Y523" s="10"/>
      <c r="Z523" s="9"/>
      <c r="AA523" s="10"/>
      <c r="AB523" s="32">
        <f t="shared" si="16"/>
        <v>0</v>
      </c>
      <c r="AC523" s="34">
        <f t="shared" si="17"/>
        <v>0</v>
      </c>
      <c r="AD523" s="9"/>
      <c r="AE523" s="10"/>
      <c r="AF523" s="9">
        <v>94261</v>
      </c>
      <c r="AG523" s="11">
        <v>0</v>
      </c>
      <c r="AH523"/>
      <c r="AI523"/>
      <c r="AJ523"/>
      <c r="AK523"/>
      <c r="AL523"/>
      <c r="AM523"/>
      <c r="AN523"/>
      <c r="AO523"/>
      <c r="AP523"/>
      <c r="AQ523"/>
      <c r="AR523"/>
      <c r="AS523"/>
      <c r="AT523"/>
      <c r="AU523"/>
      <c r="AV523"/>
      <c r="AW523"/>
    </row>
    <row r="524" spans="1:49" ht="12.75">
      <c r="A524" s="4"/>
      <c r="B524" s="8"/>
      <c r="C524" s="3" t="s">
        <v>665</v>
      </c>
      <c r="D524" s="3"/>
      <c r="E524" s="3"/>
      <c r="F524" s="6"/>
      <c r="G524" s="7"/>
      <c r="H524" s="6"/>
      <c r="I524" s="7"/>
      <c r="J524" s="6">
        <v>94261</v>
      </c>
      <c r="K524" s="7">
        <v>0</v>
      </c>
      <c r="L524" s="6"/>
      <c r="M524" s="7"/>
      <c r="N524" s="6"/>
      <c r="O524" s="7"/>
      <c r="P524" s="6"/>
      <c r="Q524" s="7"/>
      <c r="R524" s="6"/>
      <c r="S524" s="7"/>
      <c r="T524" s="6"/>
      <c r="U524" s="7"/>
      <c r="V524" s="6"/>
      <c r="W524" s="7"/>
      <c r="X524" s="6"/>
      <c r="Y524" s="7"/>
      <c r="Z524" s="6"/>
      <c r="AA524" s="7"/>
      <c r="AB524" s="31">
        <f t="shared" si="16"/>
        <v>0</v>
      </c>
      <c r="AC524" s="29">
        <f t="shared" si="17"/>
        <v>0</v>
      </c>
      <c r="AD524" s="6"/>
      <c r="AE524" s="7"/>
      <c r="AF524" s="6">
        <v>94261</v>
      </c>
      <c r="AG524" s="26">
        <v>0</v>
      </c>
      <c r="AH524"/>
      <c r="AI524"/>
      <c r="AJ524"/>
      <c r="AK524"/>
      <c r="AL524"/>
      <c r="AM524"/>
      <c r="AN524"/>
      <c r="AO524"/>
      <c r="AP524"/>
      <c r="AQ524"/>
      <c r="AR524"/>
      <c r="AS524"/>
      <c r="AT524"/>
      <c r="AU524"/>
      <c r="AV524"/>
      <c r="AW524"/>
    </row>
    <row r="525" spans="1:49" ht="12.75">
      <c r="A525" s="4"/>
      <c r="B525" s="5" t="s">
        <v>709</v>
      </c>
      <c r="C525" s="3" t="s">
        <v>710</v>
      </c>
      <c r="D525" s="3"/>
      <c r="E525" s="3"/>
      <c r="F525" s="6"/>
      <c r="G525" s="7"/>
      <c r="H525" s="6"/>
      <c r="I525" s="7"/>
      <c r="J525" s="6"/>
      <c r="K525" s="7"/>
      <c r="L525" s="6"/>
      <c r="M525" s="7"/>
      <c r="N525" s="6"/>
      <c r="O525" s="7"/>
      <c r="P525" s="6"/>
      <c r="Q525" s="7"/>
      <c r="R525" s="6"/>
      <c r="S525" s="7"/>
      <c r="T525" s="6"/>
      <c r="U525" s="7"/>
      <c r="V525" s="6"/>
      <c r="W525" s="7"/>
      <c r="X525" s="6"/>
      <c r="Y525" s="7"/>
      <c r="Z525" s="6"/>
      <c r="AA525" s="7"/>
      <c r="AB525" s="31">
        <f t="shared" si="16"/>
        <v>0</v>
      </c>
      <c r="AC525" s="29">
        <f t="shared" si="17"/>
        <v>0</v>
      </c>
      <c r="AD525" s="6"/>
      <c r="AE525" s="7"/>
      <c r="AF525" s="6"/>
      <c r="AG525" s="26"/>
      <c r="AH525"/>
      <c r="AI525"/>
      <c r="AJ525"/>
      <c r="AK525"/>
      <c r="AL525"/>
      <c r="AM525"/>
      <c r="AN525"/>
      <c r="AO525"/>
      <c r="AP525"/>
      <c r="AQ525"/>
      <c r="AR525"/>
      <c r="AS525"/>
      <c r="AT525"/>
      <c r="AU525"/>
      <c r="AV525"/>
      <c r="AW525"/>
    </row>
    <row r="526" spans="1:49" ht="12.75">
      <c r="A526" s="4"/>
      <c r="B526" s="5"/>
      <c r="C526" s="5"/>
      <c r="D526" s="5" t="s">
        <v>711</v>
      </c>
      <c r="E526" s="5" t="s">
        <v>712</v>
      </c>
      <c r="F526" s="9"/>
      <c r="G526" s="10"/>
      <c r="H526" s="9"/>
      <c r="I526" s="10"/>
      <c r="J526" s="9"/>
      <c r="K526" s="10"/>
      <c r="L526" s="9"/>
      <c r="M526" s="10"/>
      <c r="N526" s="9"/>
      <c r="O526" s="10"/>
      <c r="P526" s="9"/>
      <c r="Q526" s="10"/>
      <c r="R526" s="9"/>
      <c r="S526" s="10"/>
      <c r="T526" s="9"/>
      <c r="U526" s="10"/>
      <c r="V526" s="9"/>
      <c r="W526" s="10"/>
      <c r="X526" s="9"/>
      <c r="Y526" s="10"/>
      <c r="Z526" s="9"/>
      <c r="AA526" s="10"/>
      <c r="AB526" s="32">
        <f t="shared" si="16"/>
        <v>0</v>
      </c>
      <c r="AC526" s="34">
        <f t="shared" si="17"/>
        <v>0</v>
      </c>
      <c r="AD526" s="9">
        <v>78499</v>
      </c>
      <c r="AE526" s="10">
        <v>0</v>
      </c>
      <c r="AF526" s="9">
        <v>78499</v>
      </c>
      <c r="AG526" s="11">
        <v>0</v>
      </c>
      <c r="AH526"/>
      <c r="AI526"/>
      <c r="AJ526"/>
      <c r="AK526"/>
      <c r="AL526"/>
      <c r="AM526"/>
      <c r="AN526"/>
      <c r="AO526"/>
      <c r="AP526"/>
      <c r="AQ526"/>
      <c r="AR526"/>
      <c r="AS526"/>
      <c r="AT526"/>
      <c r="AU526"/>
      <c r="AV526"/>
      <c r="AW526"/>
    </row>
    <row r="527" spans="1:49" ht="12.75">
      <c r="A527" s="4"/>
      <c r="B527" s="5"/>
      <c r="C527" s="3" t="s">
        <v>713</v>
      </c>
      <c r="D527" s="3"/>
      <c r="E527" s="3"/>
      <c r="F527" s="6"/>
      <c r="G527" s="7"/>
      <c r="H527" s="6"/>
      <c r="I527" s="7"/>
      <c r="J527" s="6"/>
      <c r="K527" s="7"/>
      <c r="L527" s="6"/>
      <c r="M527" s="7"/>
      <c r="N527" s="6"/>
      <c r="O527" s="7"/>
      <c r="P527" s="6"/>
      <c r="Q527" s="7"/>
      <c r="R527" s="6"/>
      <c r="S527" s="7"/>
      <c r="T527" s="6"/>
      <c r="U527" s="7"/>
      <c r="V527" s="6"/>
      <c r="W527" s="7"/>
      <c r="X527" s="6"/>
      <c r="Y527" s="7"/>
      <c r="Z527" s="6"/>
      <c r="AA527" s="7"/>
      <c r="AB527" s="31">
        <f t="shared" si="16"/>
        <v>0</v>
      </c>
      <c r="AC527" s="29">
        <f t="shared" si="17"/>
        <v>0</v>
      </c>
      <c r="AD527" s="6">
        <v>78499</v>
      </c>
      <c r="AE527" s="7">
        <v>0</v>
      </c>
      <c r="AF527" s="6">
        <v>78499</v>
      </c>
      <c r="AG527" s="26">
        <v>0</v>
      </c>
      <c r="AH527"/>
      <c r="AI527"/>
      <c r="AJ527"/>
      <c r="AK527"/>
      <c r="AL527"/>
      <c r="AM527"/>
      <c r="AN527"/>
      <c r="AO527"/>
      <c r="AP527"/>
      <c r="AQ527"/>
      <c r="AR527"/>
      <c r="AS527"/>
      <c r="AT527"/>
      <c r="AU527"/>
      <c r="AV527"/>
      <c r="AW527"/>
    </row>
    <row r="528" spans="1:49" ht="12.75">
      <c r="A528" s="2" t="s">
        <v>666</v>
      </c>
      <c r="B528" s="3"/>
      <c r="C528" s="3"/>
      <c r="D528" s="3"/>
      <c r="E528" s="3"/>
      <c r="F528" s="6">
        <v>2290861734</v>
      </c>
      <c r="G528" s="7">
        <v>4382.24</v>
      </c>
      <c r="H528" s="6"/>
      <c r="I528" s="7"/>
      <c r="J528" s="6">
        <v>66817553</v>
      </c>
      <c r="K528" s="7">
        <v>1.5</v>
      </c>
      <c r="L528" s="6">
        <v>6323896</v>
      </c>
      <c r="M528" s="7"/>
      <c r="N528" s="6"/>
      <c r="O528" s="7"/>
      <c r="P528" s="6"/>
      <c r="Q528" s="7"/>
      <c r="R528" s="6">
        <v>15000</v>
      </c>
      <c r="S528" s="7"/>
      <c r="T528" s="6">
        <v>165508</v>
      </c>
      <c r="U528" s="7"/>
      <c r="V528" s="6"/>
      <c r="W528" s="7"/>
      <c r="X528" s="6">
        <v>1424395</v>
      </c>
      <c r="Y528" s="7"/>
      <c r="Z528" s="6">
        <v>48514559.010000005</v>
      </c>
      <c r="AA528" s="7">
        <v>2</v>
      </c>
      <c r="AB528" s="31">
        <f t="shared" si="16"/>
        <v>56443358.010000005</v>
      </c>
      <c r="AC528" s="29">
        <f t="shared" si="17"/>
        <v>2</v>
      </c>
      <c r="AD528" s="6">
        <f>46356602+124000</f>
        <v>46480602</v>
      </c>
      <c r="AE528" s="7">
        <v>0</v>
      </c>
      <c r="AF528" s="6">
        <f>2460479247+124000</f>
        <v>2460603247</v>
      </c>
      <c r="AG528" s="26">
        <v>4385.74</v>
      </c>
      <c r="AH528"/>
      <c r="AI528"/>
      <c r="AJ528"/>
      <c r="AK528"/>
      <c r="AL528"/>
      <c r="AM528"/>
      <c r="AN528"/>
      <c r="AO528"/>
      <c r="AP528"/>
      <c r="AQ528"/>
      <c r="AR528"/>
      <c r="AS528"/>
      <c r="AT528"/>
      <c r="AU528"/>
      <c r="AV528"/>
      <c r="AW528"/>
    </row>
    <row r="529" spans="1:49" ht="12.75">
      <c r="A529" s="2"/>
      <c r="B529" s="3"/>
      <c r="C529" s="3"/>
      <c r="D529" s="3"/>
      <c r="E529" s="3"/>
      <c r="F529" s="6"/>
      <c r="G529" s="7"/>
      <c r="H529" s="6"/>
      <c r="I529" s="7"/>
      <c r="J529" s="6"/>
      <c r="K529" s="7"/>
      <c r="L529" s="6"/>
      <c r="M529" s="7"/>
      <c r="N529" s="6"/>
      <c r="O529" s="7"/>
      <c r="P529" s="6"/>
      <c r="Q529" s="7"/>
      <c r="R529" s="6"/>
      <c r="S529" s="7"/>
      <c r="T529" s="6"/>
      <c r="U529" s="7"/>
      <c r="V529" s="6"/>
      <c r="W529" s="7"/>
      <c r="X529" s="6"/>
      <c r="Y529" s="7"/>
      <c r="Z529" s="6"/>
      <c r="AA529" s="7"/>
      <c r="AB529" s="31">
        <f t="shared" si="16"/>
        <v>0</v>
      </c>
      <c r="AC529" s="29">
        <f t="shared" si="17"/>
        <v>0</v>
      </c>
      <c r="AD529" s="6"/>
      <c r="AE529" s="7"/>
      <c r="AF529" s="6"/>
      <c r="AG529" s="26"/>
      <c r="AH529"/>
      <c r="AI529"/>
      <c r="AJ529"/>
      <c r="AK529"/>
      <c r="AL529"/>
      <c r="AM529"/>
      <c r="AN529"/>
      <c r="AO529"/>
      <c r="AP529"/>
      <c r="AQ529"/>
      <c r="AR529"/>
      <c r="AS529"/>
      <c r="AT529"/>
      <c r="AU529"/>
      <c r="AV529"/>
      <c r="AW529"/>
    </row>
    <row r="530" spans="1:49" ht="12.75">
      <c r="A530" s="14" t="s">
        <v>667</v>
      </c>
      <c r="B530" s="15"/>
      <c r="C530" s="15"/>
      <c r="D530" s="15"/>
      <c r="E530" s="15"/>
      <c r="F530" s="16">
        <v>2912142782</v>
      </c>
      <c r="G530" s="17">
        <v>8435.140000000001</v>
      </c>
      <c r="H530" s="16">
        <v>0</v>
      </c>
      <c r="I530" s="17">
        <v>0</v>
      </c>
      <c r="J530" s="16">
        <v>69506357</v>
      </c>
      <c r="K530" s="17">
        <v>5.5</v>
      </c>
      <c r="L530" s="16">
        <v>12797792</v>
      </c>
      <c r="M530" s="17"/>
      <c r="N530" s="16">
        <v>848809</v>
      </c>
      <c r="O530" s="17"/>
      <c r="P530" s="16">
        <v>3000000</v>
      </c>
      <c r="Q530" s="17"/>
      <c r="R530" s="16">
        <v>30000</v>
      </c>
      <c r="S530" s="17"/>
      <c r="T530" s="16">
        <v>331016</v>
      </c>
      <c r="U530" s="17"/>
      <c r="V530" s="16">
        <v>4064034</v>
      </c>
      <c r="W530" s="17"/>
      <c r="X530" s="16">
        <v>1649005</v>
      </c>
      <c r="Y530" s="17"/>
      <c r="Z530" s="16">
        <v>49768311.019999996</v>
      </c>
      <c r="AA530" s="17">
        <v>4</v>
      </c>
      <c r="AB530" s="33">
        <f t="shared" si="16"/>
        <v>72488967.02</v>
      </c>
      <c r="AC530" s="35">
        <f t="shared" si="17"/>
        <v>4</v>
      </c>
      <c r="AD530" s="16">
        <f>45897385+35000+96000+96000+28000+28000</f>
        <v>46180385</v>
      </c>
      <c r="AE530" s="17">
        <f>3.5+1</f>
        <v>4.5</v>
      </c>
      <c r="AF530" s="16">
        <f>3100035491+35000+96000+96000+28000+28000</f>
        <v>3100318491</v>
      </c>
      <c r="AG530" s="27">
        <f>8448.14+1</f>
        <v>8449.14</v>
      </c>
      <c r="AH530"/>
      <c r="AI530"/>
      <c r="AJ530"/>
      <c r="AK530"/>
      <c r="AL530"/>
      <c r="AM530"/>
      <c r="AN530"/>
      <c r="AO530"/>
      <c r="AP530"/>
      <c r="AQ530"/>
      <c r="AR530"/>
      <c r="AS530"/>
      <c r="AT530"/>
      <c r="AU530"/>
      <c r="AV530"/>
      <c r="AW530"/>
    </row>
    <row r="531" spans="1:49" ht="12.75">
      <c r="A531"/>
      <c r="B531"/>
      <c r="C531"/>
      <c r="D531"/>
      <c r="E531"/>
      <c r="F531"/>
      <c r="G531"/>
      <c r="H531"/>
      <c r="I531"/>
      <c r="J531"/>
      <c r="K531"/>
      <c r="L531"/>
      <c r="M531"/>
      <c r="N531"/>
      <c r="O531"/>
      <c r="P531"/>
      <c r="Q531"/>
      <c r="R531"/>
      <c r="S531"/>
      <c r="T531"/>
      <c r="U531"/>
      <c r="V531"/>
      <c r="W531"/>
      <c r="X531"/>
      <c r="Y531"/>
      <c r="Z531"/>
      <c r="AA531"/>
      <c r="AB531" s="1"/>
      <c r="AC531" s="20"/>
      <c r="AD531"/>
      <c r="AE531"/>
      <c r="AF531"/>
      <c r="AG531"/>
      <c r="AH531"/>
      <c r="AI531"/>
      <c r="AJ531"/>
      <c r="AK531"/>
      <c r="AL531"/>
      <c r="AM531"/>
      <c r="AN531"/>
      <c r="AO531"/>
      <c r="AP531"/>
      <c r="AQ531"/>
      <c r="AR531"/>
      <c r="AS531"/>
      <c r="AT531"/>
      <c r="AU531"/>
      <c r="AV531"/>
      <c r="AW531"/>
    </row>
    <row r="532" spans="1:49" ht="12.75">
      <c r="A532"/>
      <c r="B532"/>
      <c r="C532"/>
      <c r="D532"/>
      <c r="E532"/>
      <c r="F532"/>
      <c r="G532"/>
      <c r="H532"/>
      <c r="I532"/>
      <c r="J532"/>
      <c r="K532"/>
      <c r="L532"/>
      <c r="M532"/>
      <c r="N532"/>
      <c r="O532"/>
      <c r="P532"/>
      <c r="Q532"/>
      <c r="R532"/>
      <c r="S532"/>
      <c r="T532"/>
      <c r="U532"/>
      <c r="V532"/>
      <c r="W532"/>
      <c r="X532"/>
      <c r="Y532"/>
      <c r="Z532"/>
      <c r="AA532"/>
      <c r="AB532" s="1"/>
      <c r="AC532" s="20"/>
      <c r="AD532"/>
      <c r="AE532"/>
      <c r="AF532"/>
      <c r="AG532"/>
      <c r="AH532"/>
      <c r="AI532"/>
      <c r="AJ532"/>
      <c r="AK532"/>
      <c r="AL532"/>
      <c r="AM532"/>
      <c r="AN532"/>
      <c r="AO532"/>
      <c r="AP532"/>
      <c r="AQ532"/>
      <c r="AR532"/>
      <c r="AS532"/>
      <c r="AT532"/>
      <c r="AU532"/>
      <c r="AV532"/>
      <c r="AW532"/>
    </row>
    <row r="533" spans="1:49" ht="12.75">
      <c r="A533" t="s">
        <v>672</v>
      </c>
      <c r="B533"/>
      <c r="C533"/>
      <c r="D533" s="20"/>
      <c r="E533"/>
      <c r="F533"/>
      <c r="G533"/>
      <c r="H533"/>
      <c r="I533" s="1"/>
      <c r="J533" s="20"/>
      <c r="K533"/>
      <c r="L533" s="20"/>
      <c r="M533"/>
      <c r="N533"/>
      <c r="O533"/>
      <c r="P533"/>
      <c r="Q533"/>
      <c r="R533"/>
      <c r="S533"/>
      <c r="T533"/>
      <c r="U533"/>
      <c r="V533"/>
      <c r="W533"/>
      <c r="X533"/>
      <c r="Y533"/>
      <c r="Z533"/>
      <c r="AA533"/>
      <c r="AB533"/>
      <c r="AC533"/>
      <c r="AD533"/>
      <c r="AE533" s="19"/>
      <c r="AF533"/>
      <c r="AG533"/>
      <c r="AH533"/>
      <c r="AI533"/>
      <c r="AJ533"/>
      <c r="AK533"/>
      <c r="AL533"/>
      <c r="AM533"/>
      <c r="AN533"/>
      <c r="AO533"/>
      <c r="AP533"/>
      <c r="AQ533"/>
      <c r="AR533"/>
      <c r="AS533"/>
      <c r="AT533"/>
      <c r="AU533"/>
      <c r="AV533"/>
      <c r="AW533"/>
    </row>
    <row r="534" spans="1:49" ht="46.8" customHeight="1">
      <c r="A534" s="58" t="s">
        <v>673</v>
      </c>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48"/>
      <c r="AI534" s="48"/>
      <c r="AJ534"/>
      <c r="AK534"/>
      <c r="AL534"/>
      <c r="AM534"/>
      <c r="AN534"/>
      <c r="AO534"/>
      <c r="AP534"/>
      <c r="AQ534"/>
      <c r="AR534"/>
      <c r="AS534"/>
      <c r="AT534"/>
      <c r="AU534"/>
      <c r="AV534"/>
      <c r="AW534"/>
    </row>
    <row r="535" spans="1:49" ht="12.75">
      <c r="A535"/>
      <c r="B535"/>
      <c r="C535"/>
      <c r="D535"/>
      <c r="E535"/>
      <c r="F535"/>
      <c r="G535"/>
      <c r="H535"/>
      <c r="I535"/>
      <c r="J535"/>
      <c r="K535"/>
      <c r="L535"/>
      <c r="M535"/>
      <c r="N535"/>
      <c r="O535"/>
      <c r="P535"/>
      <c r="Q535"/>
      <c r="R535"/>
      <c r="S535"/>
      <c r="T535"/>
      <c r="U535"/>
      <c r="V535"/>
      <c r="W535"/>
      <c r="X535"/>
      <c r="Y535"/>
      <c r="Z535"/>
      <c r="AA535"/>
      <c r="AB535" s="1"/>
      <c r="AC535" s="20"/>
      <c r="AD535"/>
      <c r="AE535"/>
      <c r="AF535"/>
      <c r="AG535"/>
      <c r="AH535"/>
      <c r="AI535"/>
      <c r="AJ535"/>
      <c r="AK535"/>
      <c r="AL535"/>
      <c r="AM535"/>
      <c r="AN535"/>
      <c r="AO535"/>
      <c r="AP535"/>
      <c r="AQ535"/>
      <c r="AR535"/>
      <c r="AS535"/>
      <c r="AT535"/>
      <c r="AU535"/>
      <c r="AV535"/>
      <c r="AW535"/>
    </row>
    <row r="536" spans="1:49" ht="12.75">
      <c r="A536"/>
      <c r="B536"/>
      <c r="C536"/>
      <c r="D536"/>
      <c r="E536"/>
      <c r="F536"/>
      <c r="G536"/>
      <c r="H536"/>
      <c r="I536"/>
      <c r="J536"/>
      <c r="K536"/>
      <c r="L536"/>
      <c r="M536"/>
      <c r="N536"/>
      <c r="O536"/>
      <c r="P536"/>
      <c r="Q536"/>
      <c r="R536"/>
      <c r="S536"/>
      <c r="T536"/>
      <c r="U536"/>
      <c r="V536"/>
      <c r="W536"/>
      <c r="X536"/>
      <c r="Y536"/>
      <c r="Z536"/>
      <c r="AA536"/>
      <c r="AB536" s="1"/>
      <c r="AC536" s="20"/>
      <c r="AD536"/>
      <c r="AE536"/>
      <c r="AF536"/>
      <c r="AG536"/>
      <c r="AH536"/>
      <c r="AI536"/>
      <c r="AJ536"/>
      <c r="AK536"/>
      <c r="AL536"/>
      <c r="AM536"/>
      <c r="AN536"/>
      <c r="AO536"/>
      <c r="AP536"/>
      <c r="AQ536"/>
      <c r="AR536"/>
      <c r="AS536"/>
      <c r="AT536"/>
      <c r="AU536"/>
      <c r="AV536"/>
      <c r="AW536"/>
    </row>
    <row r="537" spans="1:49" ht="12.75">
      <c r="A537"/>
      <c r="B537"/>
      <c r="C537"/>
      <c r="D537"/>
      <c r="E537"/>
      <c r="F537"/>
      <c r="G537"/>
      <c r="H537"/>
      <c r="I537"/>
      <c r="J537"/>
      <c r="K537"/>
      <c r="L537"/>
      <c r="M537"/>
      <c r="N537"/>
      <c r="O537"/>
      <c r="P537"/>
      <c r="Q537"/>
      <c r="R537"/>
      <c r="S537"/>
      <c r="T537"/>
      <c r="U537"/>
      <c r="V537"/>
      <c r="W537"/>
      <c r="X537"/>
      <c r="Y537"/>
      <c r="Z537"/>
      <c r="AA537"/>
      <c r="AB537" s="1"/>
      <c r="AC537" s="20"/>
      <c r="AD537"/>
      <c r="AE537"/>
      <c r="AF537"/>
      <c r="AG537"/>
      <c r="AH537"/>
      <c r="AI537"/>
      <c r="AJ537"/>
      <c r="AK537"/>
      <c r="AL537"/>
      <c r="AM537"/>
      <c r="AN537"/>
      <c r="AO537"/>
      <c r="AP537"/>
      <c r="AQ537"/>
      <c r="AR537"/>
      <c r="AS537"/>
      <c r="AT537"/>
      <c r="AU537"/>
      <c r="AV537"/>
      <c r="AW537"/>
    </row>
    <row r="538" spans="1:49" ht="12.75">
      <c r="A538"/>
      <c r="B538"/>
      <c r="C538"/>
      <c r="D538"/>
      <c r="E538"/>
      <c r="F538"/>
      <c r="G538"/>
      <c r="H538"/>
      <c r="I538"/>
      <c r="J538"/>
      <c r="K538"/>
      <c r="L538"/>
      <c r="M538"/>
      <c r="N538"/>
      <c r="O538"/>
      <c r="P538"/>
      <c r="Q538"/>
      <c r="R538"/>
      <c r="S538"/>
      <c r="T538"/>
      <c r="U538"/>
      <c r="V538"/>
      <c r="W538"/>
      <c r="X538"/>
      <c r="Y538"/>
      <c r="Z538"/>
      <c r="AA538"/>
      <c r="AB538" s="1"/>
      <c r="AC538" s="20"/>
      <c r="AD538"/>
      <c r="AE538"/>
      <c r="AF538"/>
      <c r="AG538"/>
      <c r="AH538"/>
      <c r="AI538"/>
      <c r="AJ538"/>
      <c r="AK538"/>
      <c r="AL538"/>
      <c r="AM538"/>
      <c r="AN538"/>
      <c r="AO538"/>
      <c r="AP538"/>
      <c r="AQ538"/>
      <c r="AR538"/>
      <c r="AS538"/>
      <c r="AT538"/>
      <c r="AU538"/>
      <c r="AV538"/>
      <c r="AW538"/>
    </row>
    <row r="539" spans="1:49" ht="12.75">
      <c r="A539"/>
      <c r="B539"/>
      <c r="C539"/>
      <c r="D539"/>
      <c r="E539"/>
      <c r="F539"/>
      <c r="G539"/>
      <c r="H539"/>
      <c r="I539"/>
      <c r="J539"/>
      <c r="K539"/>
      <c r="L539"/>
      <c r="M539"/>
      <c r="N539"/>
      <c r="O539"/>
      <c r="P539"/>
      <c r="Q539"/>
      <c r="R539"/>
      <c r="S539"/>
      <c r="T539"/>
      <c r="U539"/>
      <c r="V539"/>
      <c r="W539"/>
      <c r="X539"/>
      <c r="Y539"/>
      <c r="Z539"/>
      <c r="AA539"/>
      <c r="AB539" s="1"/>
      <c r="AC539" s="20"/>
      <c r="AD539"/>
      <c r="AE539"/>
      <c r="AF539"/>
      <c r="AG539"/>
      <c r="AH539"/>
      <c r="AI539"/>
      <c r="AJ539"/>
      <c r="AK539"/>
      <c r="AL539"/>
      <c r="AM539"/>
      <c r="AN539"/>
      <c r="AO539"/>
      <c r="AP539"/>
      <c r="AQ539"/>
      <c r="AR539"/>
      <c r="AS539"/>
      <c r="AT539"/>
      <c r="AU539"/>
      <c r="AV539"/>
      <c r="AW539"/>
    </row>
    <row r="540" spans="1:49" ht="12.75">
      <c r="A540"/>
      <c r="B540"/>
      <c r="C540"/>
      <c r="D540"/>
      <c r="E540"/>
      <c r="F540"/>
      <c r="G540"/>
      <c r="H540"/>
      <c r="I540"/>
      <c r="J540"/>
      <c r="K540"/>
      <c r="L540"/>
      <c r="M540"/>
      <c r="N540"/>
      <c r="O540"/>
      <c r="P540"/>
      <c r="Q540"/>
      <c r="R540"/>
      <c r="S540"/>
      <c r="T540"/>
      <c r="U540"/>
      <c r="V540"/>
      <c r="W540"/>
      <c r="X540"/>
      <c r="Y540"/>
      <c r="Z540"/>
      <c r="AA540"/>
      <c r="AB540" s="1"/>
      <c r="AC540" s="20"/>
      <c r="AD540"/>
      <c r="AE540"/>
      <c r="AF540"/>
      <c r="AG540"/>
      <c r="AH540"/>
      <c r="AI540"/>
      <c r="AJ540"/>
      <c r="AK540"/>
      <c r="AL540"/>
      <c r="AM540"/>
      <c r="AN540"/>
      <c r="AO540"/>
      <c r="AP540"/>
      <c r="AQ540"/>
      <c r="AR540"/>
      <c r="AS540"/>
      <c r="AT540"/>
      <c r="AU540"/>
      <c r="AV540"/>
      <c r="AW540"/>
    </row>
    <row r="541" spans="1:49" ht="12.75">
      <c r="A541"/>
      <c r="B541"/>
      <c r="C541"/>
      <c r="D541"/>
      <c r="E541"/>
      <c r="F541"/>
      <c r="G541"/>
      <c r="H541"/>
      <c r="I541"/>
      <c r="J541"/>
      <c r="K541"/>
      <c r="L541"/>
      <c r="M541"/>
      <c r="N541"/>
      <c r="O541"/>
      <c r="P541"/>
      <c r="Q541"/>
      <c r="R541"/>
      <c r="S541"/>
      <c r="T541"/>
      <c r="U541"/>
      <c r="V541"/>
      <c r="W541"/>
      <c r="X541"/>
      <c r="Y541"/>
      <c r="Z541"/>
      <c r="AA541"/>
      <c r="AB541" s="1"/>
      <c r="AC541" s="20"/>
      <c r="AD541"/>
      <c r="AE541"/>
      <c r="AF541"/>
      <c r="AG541"/>
      <c r="AH541"/>
      <c r="AI541"/>
      <c r="AJ541"/>
      <c r="AK541"/>
      <c r="AL541"/>
      <c r="AM541"/>
      <c r="AN541"/>
      <c r="AO541"/>
      <c r="AP541"/>
      <c r="AQ541"/>
      <c r="AR541"/>
      <c r="AS541"/>
      <c r="AT541"/>
      <c r="AU541"/>
      <c r="AV541"/>
      <c r="AW541"/>
    </row>
    <row r="542" spans="1:49" ht="12.75">
      <c r="A542"/>
      <c r="B542"/>
      <c r="C542"/>
      <c r="D542"/>
      <c r="E542"/>
      <c r="F542"/>
      <c r="G542"/>
      <c r="H542"/>
      <c r="I542"/>
      <c r="J542"/>
      <c r="K542"/>
      <c r="L542"/>
      <c r="M542"/>
      <c r="N542"/>
      <c r="O542"/>
      <c r="P542"/>
      <c r="Q542"/>
      <c r="R542"/>
      <c r="S542"/>
      <c r="T542"/>
      <c r="U542"/>
      <c r="V542"/>
      <c r="W542"/>
      <c r="X542"/>
      <c r="Y542"/>
      <c r="Z542"/>
      <c r="AA542"/>
      <c r="AB542" s="1"/>
      <c r="AC542" s="20"/>
      <c r="AD542"/>
      <c r="AE542"/>
      <c r="AF542"/>
      <c r="AG542"/>
      <c r="AH542"/>
      <c r="AI542"/>
      <c r="AJ542"/>
      <c r="AK542"/>
      <c r="AL542"/>
      <c r="AM542"/>
      <c r="AN542"/>
      <c r="AO542"/>
      <c r="AP542"/>
      <c r="AQ542"/>
      <c r="AR542"/>
      <c r="AS542"/>
      <c r="AT542"/>
      <c r="AU542"/>
      <c r="AV542"/>
      <c r="AW542"/>
    </row>
    <row r="543" spans="1:49" ht="12.75">
      <c r="A543"/>
      <c r="B543"/>
      <c r="C543"/>
      <c r="D543"/>
      <c r="E543"/>
      <c r="F543"/>
      <c r="G543"/>
      <c r="H543"/>
      <c r="I543"/>
      <c r="J543"/>
      <c r="K543"/>
      <c r="L543"/>
      <c r="M543"/>
      <c r="N543"/>
      <c r="O543"/>
      <c r="P543"/>
      <c r="Q543"/>
      <c r="R543"/>
      <c r="S543"/>
      <c r="T543"/>
      <c r="U543"/>
      <c r="V543"/>
      <c r="W543"/>
      <c r="X543"/>
      <c r="Y543"/>
      <c r="Z543"/>
      <c r="AA543"/>
      <c r="AB543" s="1"/>
      <c r="AC543" s="20"/>
      <c r="AD543"/>
      <c r="AE543"/>
      <c r="AF543"/>
      <c r="AG543"/>
      <c r="AH543"/>
      <c r="AI543"/>
      <c r="AJ543"/>
      <c r="AK543"/>
      <c r="AL543"/>
      <c r="AM543"/>
      <c r="AN543"/>
      <c r="AO543"/>
      <c r="AP543"/>
      <c r="AQ543"/>
      <c r="AR543"/>
      <c r="AS543"/>
      <c r="AT543"/>
      <c r="AU543"/>
      <c r="AV543"/>
      <c r="AW543"/>
    </row>
    <row r="544" spans="1:49" ht="12.75">
      <c r="A544"/>
      <c r="B544"/>
      <c r="C544"/>
      <c r="D544"/>
      <c r="E544"/>
      <c r="F544"/>
      <c r="G544"/>
      <c r="H544"/>
      <c r="I544"/>
      <c r="J544"/>
      <c r="K544"/>
      <c r="L544"/>
      <c r="M544"/>
      <c r="N544"/>
      <c r="O544"/>
      <c r="P544"/>
      <c r="Q544"/>
      <c r="R544"/>
      <c r="S544"/>
      <c r="T544"/>
      <c r="U544"/>
      <c r="V544"/>
      <c r="W544"/>
      <c r="X544"/>
      <c r="Y544"/>
      <c r="Z544"/>
      <c r="AA544"/>
      <c r="AB544" s="1"/>
      <c r="AC544" s="20"/>
      <c r="AD544"/>
      <c r="AE544"/>
      <c r="AF544"/>
      <c r="AG544"/>
      <c r="AH544"/>
      <c r="AI544"/>
      <c r="AJ544"/>
      <c r="AK544"/>
      <c r="AL544"/>
      <c r="AM544"/>
      <c r="AN544"/>
      <c r="AO544"/>
      <c r="AP544"/>
      <c r="AQ544"/>
      <c r="AR544"/>
      <c r="AS544"/>
      <c r="AT544"/>
      <c r="AU544"/>
      <c r="AV544"/>
      <c r="AW544"/>
    </row>
    <row r="545" spans="1:49" ht="12.75">
      <c r="A545"/>
      <c r="B545"/>
      <c r="C545"/>
      <c r="D545"/>
      <c r="E545"/>
      <c r="F545"/>
      <c r="G545"/>
      <c r="H545"/>
      <c r="I545"/>
      <c r="J545"/>
      <c r="K545"/>
      <c r="L545"/>
      <c r="M545"/>
      <c r="N545"/>
      <c r="O545"/>
      <c r="P545"/>
      <c r="Q545"/>
      <c r="R545"/>
      <c r="S545"/>
      <c r="T545"/>
      <c r="U545"/>
      <c r="V545"/>
      <c r="W545"/>
      <c r="X545"/>
      <c r="Y545"/>
      <c r="Z545"/>
      <c r="AA545"/>
      <c r="AB545" s="1"/>
      <c r="AC545" s="20"/>
      <c r="AD545"/>
      <c r="AE545"/>
      <c r="AF545"/>
      <c r="AG545"/>
      <c r="AH545"/>
      <c r="AI545"/>
      <c r="AJ545"/>
      <c r="AK545"/>
      <c r="AL545"/>
      <c r="AM545"/>
      <c r="AN545"/>
      <c r="AO545"/>
      <c r="AP545"/>
      <c r="AQ545"/>
      <c r="AR545"/>
      <c r="AS545"/>
      <c r="AT545"/>
      <c r="AU545"/>
      <c r="AV545"/>
      <c r="AW545"/>
    </row>
    <row r="546" spans="1:49" ht="12.75">
      <c r="A546"/>
      <c r="B546"/>
      <c r="C546"/>
      <c r="D546"/>
      <c r="E546"/>
      <c r="F546"/>
      <c r="G546"/>
      <c r="H546"/>
      <c r="I546"/>
      <c r="J546"/>
      <c r="K546"/>
      <c r="L546"/>
      <c r="M546"/>
      <c r="N546"/>
      <c r="O546"/>
      <c r="P546"/>
      <c r="Q546"/>
      <c r="R546"/>
      <c r="S546"/>
      <c r="T546"/>
      <c r="U546"/>
      <c r="V546"/>
      <c r="W546"/>
      <c r="X546"/>
      <c r="Y546"/>
      <c r="Z546"/>
      <c r="AA546"/>
      <c r="AB546" s="1"/>
      <c r="AC546" s="20"/>
      <c r="AD546"/>
      <c r="AE546"/>
      <c r="AF546"/>
      <c r="AG546"/>
      <c r="AH546"/>
      <c r="AI546"/>
      <c r="AJ546"/>
      <c r="AK546"/>
      <c r="AL546"/>
      <c r="AM546"/>
      <c r="AN546"/>
      <c r="AO546"/>
      <c r="AP546"/>
      <c r="AQ546"/>
      <c r="AR546"/>
      <c r="AS546"/>
      <c r="AT546"/>
      <c r="AU546"/>
      <c r="AV546"/>
      <c r="AW546"/>
    </row>
    <row r="547" spans="1:49" ht="12.75">
      <c r="A547"/>
      <c r="B547"/>
      <c r="C547"/>
      <c r="D547"/>
      <c r="E547"/>
      <c r="F547"/>
      <c r="G547"/>
      <c r="H547"/>
      <c r="I547"/>
      <c r="J547"/>
      <c r="K547"/>
      <c r="L547"/>
      <c r="M547"/>
      <c r="N547"/>
      <c r="O547"/>
      <c r="P547"/>
      <c r="Q547"/>
      <c r="R547"/>
      <c r="S547"/>
      <c r="T547"/>
      <c r="U547"/>
      <c r="V547"/>
      <c r="W547"/>
      <c r="X547"/>
      <c r="Y547"/>
      <c r="Z547"/>
      <c r="AA547"/>
      <c r="AB547" s="1"/>
      <c r="AC547" s="20"/>
      <c r="AD547"/>
      <c r="AE547"/>
      <c r="AF547"/>
      <c r="AG547"/>
      <c r="AH547"/>
      <c r="AI547"/>
      <c r="AJ547"/>
      <c r="AK547"/>
      <c r="AL547"/>
      <c r="AM547"/>
      <c r="AN547"/>
      <c r="AO547"/>
      <c r="AP547"/>
      <c r="AQ547"/>
      <c r="AR547"/>
      <c r="AS547"/>
      <c r="AT547"/>
      <c r="AU547"/>
      <c r="AV547"/>
      <c r="AW547"/>
    </row>
    <row r="548" spans="1:49" ht="12.75">
      <c r="A548"/>
      <c r="B548"/>
      <c r="C548"/>
      <c r="D548"/>
      <c r="E548"/>
      <c r="F548"/>
      <c r="G548"/>
      <c r="H548"/>
      <c r="I548"/>
      <c r="J548"/>
      <c r="K548"/>
      <c r="L548"/>
      <c r="M548"/>
      <c r="N548"/>
      <c r="O548"/>
      <c r="P548"/>
      <c r="Q548"/>
      <c r="R548"/>
      <c r="S548"/>
      <c r="T548"/>
      <c r="U548"/>
      <c r="V548"/>
      <c r="W548"/>
      <c r="X548"/>
      <c r="Y548"/>
      <c r="Z548"/>
      <c r="AA548"/>
      <c r="AB548" s="1"/>
      <c r="AC548" s="20"/>
      <c r="AD548"/>
      <c r="AE548"/>
      <c r="AF548"/>
      <c r="AG548"/>
      <c r="AH548"/>
      <c r="AI548"/>
      <c r="AJ548"/>
      <c r="AK548"/>
      <c r="AL548"/>
      <c r="AM548"/>
      <c r="AN548"/>
      <c r="AO548"/>
      <c r="AP548"/>
      <c r="AQ548"/>
      <c r="AR548"/>
      <c r="AS548"/>
      <c r="AT548"/>
      <c r="AU548"/>
      <c r="AV548"/>
      <c r="AW548"/>
    </row>
    <row r="549" spans="1:49" ht="12.75">
      <c r="A549"/>
      <c r="B549"/>
      <c r="C549"/>
      <c r="D549"/>
      <c r="E549"/>
      <c r="F549"/>
      <c r="G549"/>
      <c r="H549"/>
      <c r="I549"/>
      <c r="J549"/>
      <c r="K549"/>
      <c r="L549"/>
      <c r="M549"/>
      <c r="N549"/>
      <c r="O549"/>
      <c r="P549"/>
      <c r="Q549"/>
      <c r="R549"/>
      <c r="S549"/>
      <c r="T549"/>
      <c r="U549"/>
      <c r="V549"/>
      <c r="W549"/>
      <c r="X549"/>
      <c r="Y549"/>
      <c r="Z549"/>
      <c r="AA549"/>
      <c r="AB549" s="1"/>
      <c r="AC549" s="20"/>
      <c r="AD549"/>
      <c r="AE549"/>
      <c r="AF549"/>
      <c r="AG549"/>
      <c r="AH549"/>
      <c r="AI549"/>
      <c r="AJ549"/>
      <c r="AK549"/>
      <c r="AL549"/>
      <c r="AM549"/>
      <c r="AN549"/>
      <c r="AO549"/>
      <c r="AP549"/>
      <c r="AQ549"/>
      <c r="AR549"/>
      <c r="AS549"/>
      <c r="AT549"/>
      <c r="AU549"/>
      <c r="AV549"/>
      <c r="AW549"/>
    </row>
    <row r="550" spans="1:49" ht="12.75">
      <c r="A550"/>
      <c r="B550"/>
      <c r="C550"/>
      <c r="D550"/>
      <c r="E550"/>
      <c r="F550"/>
      <c r="G550"/>
      <c r="H550"/>
      <c r="I550"/>
      <c r="J550"/>
      <c r="K550"/>
      <c r="L550"/>
      <c r="M550"/>
      <c r="N550"/>
      <c r="O550"/>
      <c r="P550"/>
      <c r="Q550"/>
      <c r="R550"/>
      <c r="S550"/>
      <c r="T550"/>
      <c r="U550"/>
      <c r="V550"/>
      <c r="W550"/>
      <c r="X550"/>
      <c r="Y550"/>
      <c r="Z550"/>
      <c r="AA550"/>
      <c r="AB550" s="1"/>
      <c r="AC550" s="20"/>
      <c r="AD550"/>
      <c r="AE550"/>
      <c r="AF550"/>
      <c r="AG550"/>
      <c r="AH550"/>
      <c r="AI550"/>
      <c r="AJ550"/>
      <c r="AK550"/>
      <c r="AL550"/>
      <c r="AM550"/>
      <c r="AN550"/>
      <c r="AO550"/>
      <c r="AP550"/>
      <c r="AQ550"/>
      <c r="AR550"/>
      <c r="AS550"/>
      <c r="AT550"/>
      <c r="AU550"/>
      <c r="AV550"/>
      <c r="AW550"/>
    </row>
    <row r="551" spans="1:49" ht="12.75">
      <c r="A551"/>
      <c r="B551"/>
      <c r="C551"/>
      <c r="D551"/>
      <c r="E551"/>
      <c r="F551"/>
      <c r="G551"/>
      <c r="H551"/>
      <c r="I551"/>
      <c r="J551"/>
      <c r="K551"/>
      <c r="L551"/>
      <c r="M551"/>
      <c r="N551"/>
      <c r="O551"/>
      <c r="P551"/>
      <c r="Q551"/>
      <c r="R551"/>
      <c r="S551"/>
      <c r="T551"/>
      <c r="U551"/>
      <c r="V551"/>
      <c r="W551"/>
      <c r="X551"/>
      <c r="Y551"/>
      <c r="Z551"/>
      <c r="AA551"/>
      <c r="AB551" s="1"/>
      <c r="AC551" s="20"/>
      <c r="AD551"/>
      <c r="AE551"/>
      <c r="AF551"/>
      <c r="AG551"/>
      <c r="AH551"/>
      <c r="AI551"/>
      <c r="AJ551"/>
      <c r="AK551"/>
      <c r="AL551"/>
      <c r="AM551"/>
      <c r="AN551"/>
      <c r="AO551"/>
      <c r="AP551"/>
      <c r="AQ551"/>
      <c r="AR551"/>
      <c r="AS551"/>
      <c r="AT551"/>
      <c r="AU551"/>
      <c r="AV551"/>
      <c r="AW551"/>
    </row>
    <row r="552" spans="1:49" ht="12.75">
      <c r="A552"/>
      <c r="B552"/>
      <c r="C552"/>
      <c r="D552"/>
      <c r="E552"/>
      <c r="F552"/>
      <c r="G552"/>
      <c r="H552"/>
      <c r="I552"/>
      <c r="J552"/>
      <c r="K552"/>
      <c r="L552"/>
      <c r="M552"/>
      <c r="N552"/>
      <c r="O552"/>
      <c r="P552"/>
      <c r="Q552"/>
      <c r="R552"/>
      <c r="S552"/>
      <c r="T552"/>
      <c r="U552"/>
      <c r="V552"/>
      <c r="W552"/>
      <c r="X552"/>
      <c r="Y552"/>
      <c r="Z552"/>
      <c r="AA552"/>
      <c r="AB552" s="1"/>
      <c r="AC552" s="20"/>
      <c r="AD552"/>
      <c r="AE552"/>
      <c r="AF552"/>
      <c r="AG552"/>
      <c r="AH552"/>
      <c r="AI552"/>
      <c r="AJ552"/>
      <c r="AK552"/>
      <c r="AL552"/>
      <c r="AM552"/>
      <c r="AN552"/>
      <c r="AO552"/>
      <c r="AP552"/>
      <c r="AQ552"/>
      <c r="AR552"/>
      <c r="AS552"/>
      <c r="AT552"/>
      <c r="AU552"/>
      <c r="AV552"/>
      <c r="AW552"/>
    </row>
    <row r="553" spans="1:49" ht="12.75">
      <c r="A553"/>
      <c r="B553"/>
      <c r="C553"/>
      <c r="D553"/>
      <c r="E553"/>
      <c r="F553"/>
      <c r="G553"/>
      <c r="H553"/>
      <c r="I553"/>
      <c r="J553"/>
      <c r="K553"/>
      <c r="L553"/>
      <c r="M553"/>
      <c r="N553"/>
      <c r="O553"/>
      <c r="P553"/>
      <c r="Q553"/>
      <c r="R553"/>
      <c r="S553"/>
      <c r="T553"/>
      <c r="U553"/>
      <c r="V553"/>
      <c r="W553"/>
      <c r="X553"/>
      <c r="Y553"/>
      <c r="Z553"/>
      <c r="AA553"/>
      <c r="AB553" s="1"/>
      <c r="AC553" s="20"/>
      <c r="AD553"/>
      <c r="AE553"/>
      <c r="AF553"/>
      <c r="AG553"/>
      <c r="AH553"/>
      <c r="AI553"/>
      <c r="AJ553"/>
      <c r="AK553"/>
      <c r="AL553"/>
      <c r="AM553"/>
      <c r="AN553"/>
      <c r="AO553"/>
      <c r="AP553"/>
      <c r="AQ553"/>
      <c r="AR553"/>
      <c r="AS553"/>
      <c r="AT553"/>
      <c r="AU553"/>
      <c r="AV553"/>
      <c r="AW553"/>
    </row>
    <row r="554" spans="1:49" ht="12.75">
      <c r="A554"/>
      <c r="B554"/>
      <c r="C554"/>
      <c r="D554"/>
      <c r="E554"/>
      <c r="F554"/>
      <c r="G554"/>
      <c r="H554"/>
      <c r="I554"/>
      <c r="J554"/>
      <c r="K554"/>
      <c r="L554"/>
      <c r="M554"/>
      <c r="N554"/>
      <c r="O554"/>
      <c r="P554"/>
      <c r="Q554"/>
      <c r="R554"/>
      <c r="S554"/>
      <c r="T554"/>
      <c r="U554"/>
      <c r="V554"/>
      <c r="W554"/>
      <c r="X554"/>
      <c r="Y554"/>
      <c r="Z554"/>
      <c r="AA554"/>
      <c r="AB554" s="1"/>
      <c r="AC554" s="20"/>
      <c r="AD554"/>
      <c r="AE554"/>
      <c r="AF554"/>
      <c r="AG554"/>
      <c r="AH554"/>
      <c r="AI554"/>
      <c r="AJ554"/>
      <c r="AK554"/>
      <c r="AL554"/>
      <c r="AM554"/>
      <c r="AN554"/>
      <c r="AO554"/>
      <c r="AP554"/>
      <c r="AQ554"/>
      <c r="AR554"/>
      <c r="AS554"/>
      <c r="AT554"/>
      <c r="AU554"/>
      <c r="AV554"/>
      <c r="AW554"/>
    </row>
    <row r="555" spans="1:49" ht="12.75">
      <c r="A555"/>
      <c r="B555"/>
      <c r="C555"/>
      <c r="D555"/>
      <c r="E555"/>
      <c r="F555"/>
      <c r="G555"/>
      <c r="H555"/>
      <c r="I555"/>
      <c r="J555"/>
      <c r="K555"/>
      <c r="L555"/>
      <c r="M555"/>
      <c r="N555"/>
      <c r="O555"/>
      <c r="P555"/>
      <c r="Q555"/>
      <c r="R555"/>
      <c r="S555"/>
      <c r="T555"/>
      <c r="U555"/>
      <c r="V555"/>
      <c r="W555"/>
      <c r="X555"/>
      <c r="Y555"/>
      <c r="Z555"/>
      <c r="AA555"/>
      <c r="AB555" s="1"/>
      <c r="AC555" s="20"/>
      <c r="AD555"/>
      <c r="AE555"/>
      <c r="AF555"/>
      <c r="AG555"/>
      <c r="AH555"/>
      <c r="AI555"/>
      <c r="AJ555"/>
      <c r="AK555"/>
      <c r="AL555"/>
      <c r="AM555"/>
      <c r="AN555"/>
      <c r="AO555"/>
      <c r="AP555"/>
      <c r="AQ555"/>
      <c r="AR555"/>
      <c r="AS555"/>
      <c r="AT555"/>
      <c r="AU555"/>
      <c r="AV555"/>
      <c r="AW555"/>
    </row>
    <row r="556" spans="1:49" ht="12.75">
      <c r="A556"/>
      <c r="B556"/>
      <c r="C556"/>
      <c r="D556"/>
      <c r="E556"/>
      <c r="F556"/>
      <c r="G556"/>
      <c r="H556"/>
      <c r="I556"/>
      <c r="J556"/>
      <c r="K556"/>
      <c r="L556"/>
      <c r="M556"/>
      <c r="N556"/>
      <c r="O556"/>
      <c r="P556"/>
      <c r="Q556"/>
      <c r="R556"/>
      <c r="S556"/>
      <c r="T556"/>
      <c r="U556"/>
      <c r="V556"/>
      <c r="W556"/>
      <c r="X556"/>
      <c r="Y556"/>
      <c r="Z556"/>
      <c r="AA556"/>
      <c r="AB556" s="1"/>
      <c r="AC556" s="20"/>
      <c r="AD556"/>
      <c r="AE556"/>
      <c r="AF556"/>
      <c r="AG556"/>
      <c r="AH556"/>
      <c r="AI556"/>
      <c r="AJ556"/>
      <c r="AK556"/>
      <c r="AL556"/>
      <c r="AM556"/>
      <c r="AN556"/>
      <c r="AO556"/>
      <c r="AP556"/>
      <c r="AQ556"/>
      <c r="AR556"/>
      <c r="AS556"/>
      <c r="AT556"/>
      <c r="AU556"/>
      <c r="AV556"/>
      <c r="AW556"/>
    </row>
    <row r="557" spans="1:49" ht="12.75">
      <c r="A557"/>
      <c r="B557"/>
      <c r="C557"/>
      <c r="D557"/>
      <c r="E557"/>
      <c r="F557"/>
      <c r="G557"/>
      <c r="H557"/>
      <c r="I557"/>
      <c r="J557"/>
      <c r="K557"/>
      <c r="L557"/>
      <c r="M557"/>
      <c r="N557"/>
      <c r="O557"/>
      <c r="P557"/>
      <c r="Q557"/>
      <c r="R557"/>
      <c r="S557"/>
      <c r="T557"/>
      <c r="U557"/>
      <c r="V557"/>
      <c r="W557"/>
      <c r="X557"/>
      <c r="Y557"/>
      <c r="Z557"/>
      <c r="AA557"/>
      <c r="AB557" s="1"/>
      <c r="AC557" s="20"/>
      <c r="AD557"/>
      <c r="AE557"/>
      <c r="AF557"/>
      <c r="AG557"/>
      <c r="AH557"/>
      <c r="AI557"/>
      <c r="AJ557"/>
      <c r="AK557"/>
      <c r="AL557"/>
      <c r="AM557"/>
      <c r="AN557"/>
      <c r="AO557"/>
      <c r="AP557"/>
      <c r="AQ557"/>
      <c r="AR557"/>
      <c r="AS557"/>
      <c r="AT557"/>
      <c r="AU557"/>
      <c r="AV557"/>
      <c r="AW557"/>
    </row>
    <row r="558" spans="1:49" ht="12.75">
      <c r="A558"/>
      <c r="B558"/>
      <c r="C558"/>
      <c r="D558"/>
      <c r="E558"/>
      <c r="F558"/>
      <c r="G558"/>
      <c r="H558"/>
      <c r="I558"/>
      <c r="J558"/>
      <c r="K558"/>
      <c r="L558"/>
      <c r="M558"/>
      <c r="N558"/>
      <c r="O558"/>
      <c r="P558"/>
      <c r="Q558"/>
      <c r="R558"/>
      <c r="S558"/>
      <c r="T558"/>
      <c r="U558"/>
      <c r="V558"/>
      <c r="W558"/>
      <c r="X558"/>
      <c r="Y558"/>
      <c r="Z558"/>
      <c r="AA558"/>
      <c r="AB558" s="1"/>
      <c r="AC558" s="20"/>
      <c r="AD558"/>
      <c r="AE558"/>
      <c r="AF558"/>
      <c r="AG558"/>
      <c r="AH558"/>
      <c r="AI558"/>
      <c r="AJ558"/>
      <c r="AK558"/>
      <c r="AL558"/>
      <c r="AM558"/>
      <c r="AN558"/>
      <c r="AO558"/>
      <c r="AP558"/>
      <c r="AQ558"/>
      <c r="AR558"/>
      <c r="AS558"/>
      <c r="AT558"/>
      <c r="AU558"/>
      <c r="AV558"/>
      <c r="AW558"/>
    </row>
    <row r="559" spans="1:49" ht="12.75">
      <c r="A559"/>
      <c r="B559"/>
      <c r="C559"/>
      <c r="D559"/>
      <c r="E559"/>
      <c r="F559"/>
      <c r="G559"/>
      <c r="H559"/>
      <c r="I559"/>
      <c r="J559"/>
      <c r="K559"/>
      <c r="L559"/>
      <c r="M559"/>
      <c r="N559"/>
      <c r="O559"/>
      <c r="P559"/>
      <c r="Q559"/>
      <c r="R559"/>
      <c r="S559"/>
      <c r="T559"/>
      <c r="U559"/>
      <c r="V559"/>
      <c r="W559"/>
      <c r="X559"/>
      <c r="Y559"/>
      <c r="Z559"/>
      <c r="AA559"/>
      <c r="AB559" s="1"/>
      <c r="AC559" s="20"/>
      <c r="AD559"/>
      <c r="AE559"/>
      <c r="AF559"/>
      <c r="AG559"/>
      <c r="AH559"/>
      <c r="AI559"/>
      <c r="AJ559"/>
      <c r="AK559"/>
      <c r="AL559"/>
      <c r="AM559"/>
      <c r="AN559"/>
      <c r="AO559"/>
      <c r="AP559"/>
      <c r="AQ559"/>
      <c r="AR559"/>
      <c r="AS559"/>
      <c r="AT559"/>
      <c r="AU559"/>
      <c r="AV559"/>
      <c r="AW559"/>
    </row>
    <row r="560" spans="1:49" ht="12.75">
      <c r="A560"/>
      <c r="B560"/>
      <c r="C560"/>
      <c r="D560"/>
      <c r="E560"/>
      <c r="F560"/>
      <c r="G560"/>
      <c r="H560"/>
      <c r="I560"/>
      <c r="J560"/>
      <c r="K560"/>
      <c r="L560"/>
      <c r="M560"/>
      <c r="N560"/>
      <c r="O560"/>
      <c r="P560"/>
      <c r="Q560"/>
      <c r="R560"/>
      <c r="S560"/>
      <c r="T560"/>
      <c r="U560"/>
      <c r="V560"/>
      <c r="W560"/>
      <c r="X560"/>
      <c r="Y560"/>
      <c r="Z560"/>
      <c r="AA560"/>
      <c r="AB560" s="1"/>
      <c r="AC560" s="20"/>
      <c r="AD560"/>
      <c r="AE560"/>
      <c r="AF560"/>
      <c r="AG560"/>
      <c r="AH560"/>
      <c r="AI560"/>
      <c r="AJ560"/>
      <c r="AK560"/>
      <c r="AL560"/>
      <c r="AM560"/>
      <c r="AN560"/>
      <c r="AO560"/>
      <c r="AP560"/>
      <c r="AQ560"/>
      <c r="AR560"/>
      <c r="AS560"/>
      <c r="AT560"/>
      <c r="AU560"/>
      <c r="AV560"/>
      <c r="AW560"/>
    </row>
    <row r="561" spans="1:49" ht="12.75">
      <c r="A561"/>
      <c r="B561"/>
      <c r="C561"/>
      <c r="D561"/>
      <c r="E561"/>
      <c r="F561"/>
      <c r="G561"/>
      <c r="H561"/>
      <c r="I561"/>
      <c r="J561"/>
      <c r="K561"/>
      <c r="L561"/>
      <c r="M561"/>
      <c r="N561"/>
      <c r="O561"/>
      <c r="P561"/>
      <c r="Q561"/>
      <c r="R561"/>
      <c r="S561"/>
      <c r="T561"/>
      <c r="U561"/>
      <c r="V561"/>
      <c r="W561"/>
      <c r="X561"/>
      <c r="Y561"/>
      <c r="Z561"/>
      <c r="AA561"/>
      <c r="AB561" s="1"/>
      <c r="AC561" s="20"/>
      <c r="AD561"/>
      <c r="AE561"/>
      <c r="AF561"/>
      <c r="AG561"/>
      <c r="AH561"/>
      <c r="AI561"/>
      <c r="AJ561"/>
      <c r="AK561"/>
      <c r="AL561"/>
      <c r="AM561"/>
      <c r="AN561"/>
      <c r="AO561"/>
      <c r="AP561"/>
      <c r="AQ561"/>
      <c r="AR561"/>
      <c r="AS561"/>
      <c r="AT561"/>
      <c r="AU561"/>
      <c r="AV561"/>
      <c r="AW561"/>
    </row>
    <row r="562" spans="1:49" ht="12.75">
      <c r="A562"/>
      <c r="B562"/>
      <c r="C562"/>
      <c r="D562"/>
      <c r="E562"/>
      <c r="F562"/>
      <c r="G562"/>
      <c r="H562"/>
      <c r="I562"/>
      <c r="J562"/>
      <c r="K562"/>
      <c r="L562"/>
      <c r="M562"/>
      <c r="N562"/>
      <c r="O562"/>
      <c r="P562"/>
      <c r="Q562"/>
      <c r="R562"/>
      <c r="S562"/>
      <c r="T562"/>
      <c r="U562"/>
      <c r="V562"/>
      <c r="W562"/>
      <c r="X562"/>
      <c r="Y562"/>
      <c r="Z562"/>
      <c r="AA562"/>
      <c r="AB562" s="1"/>
      <c r="AC562" s="20"/>
      <c r="AD562"/>
      <c r="AE562"/>
      <c r="AF562"/>
      <c r="AG562"/>
      <c r="AH562"/>
      <c r="AI562"/>
      <c r="AJ562"/>
      <c r="AK562"/>
      <c r="AL562"/>
      <c r="AM562"/>
      <c r="AN562"/>
      <c r="AO562"/>
      <c r="AP562"/>
      <c r="AQ562"/>
      <c r="AR562"/>
      <c r="AS562"/>
      <c r="AT562"/>
      <c r="AU562"/>
      <c r="AV562"/>
      <c r="AW562"/>
    </row>
    <row r="563" spans="1:49" ht="12.75">
      <c r="A563"/>
      <c r="B563"/>
      <c r="C563"/>
      <c r="D563"/>
      <c r="E563"/>
      <c r="F563"/>
      <c r="G563"/>
      <c r="H563"/>
      <c r="I563"/>
      <c r="J563"/>
      <c r="K563"/>
      <c r="L563"/>
      <c r="M563"/>
      <c r="N563"/>
      <c r="O563"/>
      <c r="P563"/>
      <c r="Q563"/>
      <c r="R563"/>
      <c r="S563"/>
      <c r="T563"/>
      <c r="U563"/>
      <c r="V563"/>
      <c r="W563"/>
      <c r="X563"/>
      <c r="Y563"/>
      <c r="Z563"/>
      <c r="AA563"/>
      <c r="AB563" s="1"/>
      <c r="AC563" s="20"/>
      <c r="AD563"/>
      <c r="AE563"/>
      <c r="AF563"/>
      <c r="AG563"/>
      <c r="AH563"/>
      <c r="AI563"/>
      <c r="AJ563"/>
      <c r="AK563"/>
      <c r="AL563"/>
      <c r="AM563"/>
      <c r="AN563"/>
      <c r="AO563"/>
      <c r="AP563"/>
      <c r="AQ563"/>
      <c r="AR563"/>
      <c r="AS563"/>
      <c r="AT563"/>
      <c r="AU563"/>
      <c r="AV563"/>
      <c r="AW563"/>
    </row>
    <row r="564" spans="1:49" ht="12.75">
      <c r="A564"/>
      <c r="B564"/>
      <c r="C564"/>
      <c r="D564"/>
      <c r="E564"/>
      <c r="F564"/>
      <c r="G564"/>
      <c r="H564"/>
      <c r="I564"/>
      <c r="J564"/>
      <c r="K564"/>
      <c r="L564"/>
      <c r="M564"/>
      <c r="N564"/>
      <c r="O564"/>
      <c r="P564"/>
      <c r="Q564"/>
      <c r="R564"/>
      <c r="S564"/>
      <c r="T564"/>
      <c r="U564"/>
      <c r="V564"/>
      <c r="W564"/>
      <c r="X564"/>
      <c r="Y564"/>
      <c r="Z564"/>
      <c r="AA564"/>
      <c r="AB564" s="1"/>
      <c r="AC564" s="20"/>
      <c r="AD564"/>
      <c r="AE564"/>
      <c r="AF564"/>
      <c r="AG564"/>
      <c r="AH564"/>
      <c r="AI564"/>
      <c r="AJ564"/>
      <c r="AK564"/>
      <c r="AL564"/>
      <c r="AM564"/>
      <c r="AN564"/>
      <c r="AO564"/>
      <c r="AP564"/>
      <c r="AQ564"/>
      <c r="AR564"/>
      <c r="AS564"/>
      <c r="AT564"/>
      <c r="AU564"/>
      <c r="AV564"/>
      <c r="AW564"/>
    </row>
    <row r="565" spans="1:49" ht="12.75">
      <c r="A565"/>
      <c r="B565"/>
      <c r="C565"/>
      <c r="D565"/>
      <c r="E565"/>
      <c r="F565"/>
      <c r="G565"/>
      <c r="H565"/>
      <c r="I565"/>
      <c r="J565"/>
      <c r="K565"/>
      <c r="L565"/>
      <c r="M565"/>
      <c r="N565"/>
      <c r="O565"/>
      <c r="P565"/>
      <c r="Q565"/>
      <c r="R565"/>
      <c r="S565"/>
      <c r="T565"/>
      <c r="U565"/>
      <c r="V565"/>
      <c r="W565"/>
      <c r="X565"/>
      <c r="Y565"/>
      <c r="Z565"/>
      <c r="AA565"/>
      <c r="AB565" s="1"/>
      <c r="AC565" s="20"/>
      <c r="AD565"/>
      <c r="AE565"/>
      <c r="AF565"/>
      <c r="AG565"/>
      <c r="AH565"/>
      <c r="AI565"/>
      <c r="AJ565"/>
      <c r="AK565"/>
      <c r="AL565"/>
      <c r="AM565"/>
      <c r="AN565"/>
      <c r="AO565"/>
      <c r="AP565"/>
      <c r="AQ565"/>
      <c r="AR565"/>
      <c r="AS565"/>
      <c r="AT565"/>
      <c r="AU565"/>
      <c r="AV565"/>
      <c r="AW565"/>
    </row>
    <row r="566" spans="1:49" ht="12.75">
      <c r="A566"/>
      <c r="B566"/>
      <c r="C566"/>
      <c r="D566"/>
      <c r="E566"/>
      <c r="F566"/>
      <c r="G566"/>
      <c r="H566"/>
      <c r="I566"/>
      <c r="J566"/>
      <c r="K566"/>
      <c r="L566"/>
      <c r="M566"/>
      <c r="N566"/>
      <c r="O566"/>
      <c r="P566"/>
      <c r="Q566"/>
      <c r="R566"/>
      <c r="S566"/>
      <c r="T566"/>
      <c r="U566"/>
      <c r="V566"/>
      <c r="W566"/>
      <c r="X566"/>
      <c r="Y566"/>
      <c r="Z566"/>
      <c r="AA566"/>
      <c r="AB566" s="1"/>
      <c r="AC566" s="20"/>
      <c r="AD566"/>
      <c r="AE566"/>
      <c r="AF566"/>
      <c r="AG566"/>
      <c r="AH566"/>
      <c r="AI566"/>
      <c r="AJ566"/>
      <c r="AK566"/>
      <c r="AL566"/>
      <c r="AM566"/>
      <c r="AN566"/>
      <c r="AO566"/>
      <c r="AP566"/>
      <c r="AQ566"/>
      <c r="AR566"/>
      <c r="AS566"/>
      <c r="AT566"/>
      <c r="AU566"/>
      <c r="AV566"/>
      <c r="AW566"/>
    </row>
    <row r="567" spans="1:49" ht="12.75">
      <c r="A567"/>
      <c r="B567"/>
      <c r="C567"/>
      <c r="D567"/>
      <c r="E567"/>
      <c r="F567"/>
      <c r="G567"/>
      <c r="H567"/>
      <c r="I567"/>
      <c r="J567"/>
      <c r="K567"/>
      <c r="L567"/>
      <c r="M567"/>
      <c r="N567"/>
      <c r="O567"/>
      <c r="P567"/>
      <c r="Q567"/>
      <c r="R567"/>
      <c r="S567"/>
      <c r="T567"/>
      <c r="U567"/>
      <c r="V567"/>
      <c r="W567"/>
      <c r="X567"/>
      <c r="Y567"/>
      <c r="Z567"/>
      <c r="AA567"/>
      <c r="AB567" s="1"/>
      <c r="AC567" s="20"/>
      <c r="AD567"/>
      <c r="AE567"/>
      <c r="AF567"/>
      <c r="AG567"/>
      <c r="AH567"/>
      <c r="AI567"/>
      <c r="AJ567"/>
      <c r="AK567"/>
      <c r="AL567"/>
      <c r="AM567"/>
      <c r="AN567"/>
      <c r="AO567"/>
      <c r="AP567"/>
      <c r="AQ567"/>
      <c r="AR567"/>
      <c r="AS567"/>
      <c r="AT567"/>
      <c r="AU567"/>
      <c r="AV567"/>
      <c r="AW567"/>
    </row>
    <row r="568" spans="1:49" ht="12.75">
      <c r="A568"/>
      <c r="B568"/>
      <c r="C568"/>
      <c r="D568"/>
      <c r="E568"/>
      <c r="F568"/>
      <c r="G568"/>
      <c r="H568"/>
      <c r="I568"/>
      <c r="J568"/>
      <c r="K568"/>
      <c r="L568"/>
      <c r="M568"/>
      <c r="N568"/>
      <c r="O568"/>
      <c r="P568"/>
      <c r="Q568"/>
      <c r="R568"/>
      <c r="S568"/>
      <c r="T568"/>
      <c r="U568"/>
      <c r="V568"/>
      <c r="W568"/>
      <c r="X568"/>
      <c r="Y568"/>
      <c r="Z568"/>
      <c r="AA568"/>
      <c r="AB568" s="1"/>
      <c r="AC568" s="20"/>
      <c r="AD568"/>
      <c r="AE568"/>
      <c r="AF568"/>
      <c r="AG568"/>
      <c r="AH568"/>
      <c r="AI568"/>
      <c r="AJ568"/>
      <c r="AK568"/>
      <c r="AL568"/>
      <c r="AM568"/>
      <c r="AN568"/>
      <c r="AO568"/>
      <c r="AP568"/>
      <c r="AQ568"/>
      <c r="AR568"/>
      <c r="AS568"/>
      <c r="AT568"/>
      <c r="AU568"/>
      <c r="AV568"/>
      <c r="AW568"/>
    </row>
    <row r="569" spans="1:49" ht="12.75">
      <c r="A569"/>
      <c r="B569"/>
      <c r="C569"/>
      <c r="D569"/>
      <c r="E569"/>
      <c r="F569"/>
      <c r="G569"/>
      <c r="H569"/>
      <c r="I569"/>
      <c r="J569"/>
      <c r="K569"/>
      <c r="L569"/>
      <c r="M569"/>
      <c r="N569"/>
      <c r="O569"/>
      <c r="P569"/>
      <c r="Q569"/>
      <c r="R569"/>
      <c r="S569"/>
      <c r="T569"/>
      <c r="U569"/>
      <c r="V569"/>
      <c r="W569"/>
      <c r="X569"/>
      <c r="Y569"/>
      <c r="Z569"/>
      <c r="AA569"/>
      <c r="AB569" s="1"/>
      <c r="AC569" s="20"/>
      <c r="AD569"/>
      <c r="AE569"/>
      <c r="AF569"/>
      <c r="AG569"/>
      <c r="AH569"/>
      <c r="AI569"/>
      <c r="AJ569"/>
      <c r="AK569"/>
      <c r="AL569"/>
      <c r="AM569"/>
      <c r="AN569"/>
      <c r="AO569"/>
      <c r="AP569"/>
      <c r="AQ569"/>
      <c r="AR569"/>
      <c r="AS569"/>
      <c r="AT569"/>
      <c r="AU569"/>
      <c r="AV569"/>
      <c r="AW569"/>
    </row>
    <row r="570" spans="3:8" ht="12.75">
      <c r="C570" s="23"/>
      <c r="F570" s="23"/>
      <c r="G570" s="23"/>
      <c r="H570" s="23"/>
    </row>
    <row r="571" spans="3:8" ht="12.75">
      <c r="C571" s="23"/>
      <c r="F571" s="23"/>
      <c r="G571" s="23"/>
      <c r="H571" s="23"/>
    </row>
    <row r="572" spans="3:8" ht="12.75">
      <c r="C572" s="23"/>
      <c r="F572" s="23"/>
      <c r="G572" s="23"/>
      <c r="H572" s="23"/>
    </row>
    <row r="573" spans="3:8" ht="12.75">
      <c r="C573" s="23"/>
      <c r="F573" s="23"/>
      <c r="G573" s="23"/>
      <c r="H573" s="23"/>
    </row>
    <row r="574" spans="3:8" ht="12.75">
      <c r="C574" s="23"/>
      <c r="F574" s="23"/>
      <c r="G574" s="23"/>
      <c r="H574" s="23"/>
    </row>
    <row r="575" spans="3:8" ht="12.75">
      <c r="C575" s="23"/>
      <c r="F575" s="23"/>
      <c r="G575" s="23"/>
      <c r="H575" s="23"/>
    </row>
    <row r="576" spans="3:8" ht="12.75">
      <c r="C576" s="23"/>
      <c r="F576" s="23"/>
      <c r="G576" s="23"/>
      <c r="H576" s="23"/>
    </row>
    <row r="577" spans="3:8" ht="12.75">
      <c r="C577" s="23"/>
      <c r="F577" s="23"/>
      <c r="G577" s="23"/>
      <c r="H577" s="23"/>
    </row>
    <row r="578" spans="3:8" ht="12.75">
      <c r="C578" s="23"/>
      <c r="F578" s="23"/>
      <c r="G578" s="23"/>
      <c r="H578" s="23"/>
    </row>
    <row r="579" spans="3:8" ht="12.75">
      <c r="C579" s="23"/>
      <c r="F579" s="23"/>
      <c r="G579" s="23"/>
      <c r="H579" s="23"/>
    </row>
    <row r="580" spans="3:8" ht="12.75">
      <c r="C580" s="23"/>
      <c r="F580" s="23"/>
      <c r="G580" s="23"/>
      <c r="H580" s="23"/>
    </row>
    <row r="581" spans="3:8" ht="12.75">
      <c r="C581" s="23"/>
      <c r="F581" s="23"/>
      <c r="G581" s="23"/>
      <c r="H581" s="23"/>
    </row>
    <row r="582" spans="3:8" ht="12.75">
      <c r="C582" s="23"/>
      <c r="F582" s="23"/>
      <c r="G582" s="23"/>
      <c r="H582" s="23"/>
    </row>
    <row r="583" spans="3:8" ht="12.75">
      <c r="C583" s="23"/>
      <c r="F583" s="23"/>
      <c r="G583" s="23"/>
      <c r="H583" s="23"/>
    </row>
    <row r="584" spans="3:8" ht="12.75">
      <c r="C584" s="23"/>
      <c r="F584" s="23"/>
      <c r="G584" s="23"/>
      <c r="H584" s="23"/>
    </row>
    <row r="585" spans="3:8" ht="12.75">
      <c r="C585" s="23"/>
      <c r="F585" s="23"/>
      <c r="G585" s="23"/>
      <c r="H585" s="23"/>
    </row>
    <row r="586" spans="3:8" ht="12.75">
      <c r="C586" s="23"/>
      <c r="F586" s="23"/>
      <c r="G586" s="23"/>
      <c r="H586" s="23"/>
    </row>
    <row r="587" spans="3:8" ht="12.75">
      <c r="C587" s="23"/>
      <c r="F587" s="23"/>
      <c r="G587" s="23"/>
      <c r="H587" s="23"/>
    </row>
    <row r="588" spans="3:8" ht="12.75">
      <c r="C588" s="23"/>
      <c r="F588" s="23"/>
      <c r="G588" s="23"/>
      <c r="H588" s="23"/>
    </row>
    <row r="589" spans="3:8" ht="12.75">
      <c r="C589" s="23"/>
      <c r="F589" s="23"/>
      <c r="G589" s="23"/>
      <c r="H589" s="23"/>
    </row>
    <row r="590" spans="3:8" ht="12.75">
      <c r="C590" s="23"/>
      <c r="F590" s="23"/>
      <c r="G590" s="23"/>
      <c r="H590" s="23"/>
    </row>
    <row r="591" spans="3:8" ht="12.75">
      <c r="C591" s="23"/>
      <c r="F591" s="23"/>
      <c r="G591" s="23"/>
      <c r="H591" s="23"/>
    </row>
    <row r="592" spans="3:8" ht="12.75">
      <c r="C592" s="23"/>
      <c r="F592" s="23"/>
      <c r="G592" s="23"/>
      <c r="H592" s="23"/>
    </row>
    <row r="593" spans="3:8" ht="12.75">
      <c r="C593" s="23"/>
      <c r="F593" s="23"/>
      <c r="G593" s="23"/>
      <c r="H593" s="23"/>
    </row>
    <row r="594" spans="3:8" ht="12.75">
      <c r="C594" s="23"/>
      <c r="F594" s="23"/>
      <c r="G594" s="23"/>
      <c r="H594" s="23"/>
    </row>
    <row r="595" spans="3:8" ht="12.75">
      <c r="C595" s="23"/>
      <c r="F595" s="23"/>
      <c r="G595" s="23"/>
      <c r="H595" s="23"/>
    </row>
    <row r="596" spans="3:8" ht="12.75">
      <c r="C596" s="23"/>
      <c r="F596" s="23"/>
      <c r="G596" s="23"/>
      <c r="H596" s="23"/>
    </row>
    <row r="597" spans="3:8" ht="12.75">
      <c r="C597" s="23"/>
      <c r="F597" s="23"/>
      <c r="G597" s="23"/>
      <c r="H597" s="23"/>
    </row>
    <row r="598" spans="3:8" ht="12.75">
      <c r="C598" s="23"/>
      <c r="F598" s="23"/>
      <c r="G598" s="23"/>
      <c r="H598" s="23"/>
    </row>
    <row r="599" spans="3:8" ht="12.75">
      <c r="C599" s="23"/>
      <c r="F599" s="23"/>
      <c r="G599" s="23"/>
      <c r="H599" s="23"/>
    </row>
    <row r="600" spans="3:8" ht="12.75">
      <c r="C600" s="23"/>
      <c r="F600" s="23"/>
      <c r="G600" s="23"/>
      <c r="H600" s="23"/>
    </row>
    <row r="601" spans="3:8" ht="12.75">
      <c r="C601" s="23"/>
      <c r="F601" s="23"/>
      <c r="G601" s="23"/>
      <c r="H601" s="23"/>
    </row>
    <row r="602" spans="3:8" ht="12.75">
      <c r="C602" s="23"/>
      <c r="F602" s="23"/>
      <c r="G602" s="23"/>
      <c r="H602" s="23"/>
    </row>
    <row r="603" spans="3:8" ht="12.75">
      <c r="C603" s="23"/>
      <c r="F603" s="23"/>
      <c r="G603" s="23"/>
      <c r="H603" s="23"/>
    </row>
    <row r="604" spans="3:8" ht="12.75">
      <c r="C604" s="23"/>
      <c r="F604" s="23"/>
      <c r="G604" s="23"/>
      <c r="H604" s="23"/>
    </row>
    <row r="605" spans="3:8" ht="12.75">
      <c r="C605" s="23"/>
      <c r="F605" s="23"/>
      <c r="G605" s="23"/>
      <c r="H605" s="23"/>
    </row>
    <row r="606" spans="3:8" ht="12.75">
      <c r="C606" s="23"/>
      <c r="F606" s="23"/>
      <c r="G606" s="23"/>
      <c r="H606" s="23"/>
    </row>
    <row r="607" spans="3:8" ht="12.75">
      <c r="C607" s="23"/>
      <c r="F607" s="23"/>
      <c r="G607" s="23"/>
      <c r="H607" s="23"/>
    </row>
    <row r="608" spans="3:8" ht="12.75">
      <c r="C608" s="23"/>
      <c r="F608" s="23"/>
      <c r="G608" s="23"/>
      <c r="H608" s="23"/>
    </row>
    <row r="609" spans="3:8" ht="12.75">
      <c r="C609" s="23"/>
      <c r="F609" s="23"/>
      <c r="G609" s="23"/>
      <c r="H609" s="23"/>
    </row>
    <row r="610" spans="3:8" ht="12.75">
      <c r="C610" s="23"/>
      <c r="F610" s="23"/>
      <c r="G610" s="23"/>
      <c r="H610" s="23"/>
    </row>
    <row r="611" spans="3:8" ht="12.75">
      <c r="C611" s="23"/>
      <c r="F611" s="23"/>
      <c r="G611" s="23"/>
      <c r="H611" s="23"/>
    </row>
    <row r="612" spans="3:8" ht="12.75">
      <c r="C612" s="23"/>
      <c r="F612" s="23"/>
      <c r="G612" s="23"/>
      <c r="H612" s="23"/>
    </row>
    <row r="613" spans="3:8" ht="12.75">
      <c r="C613" s="23"/>
      <c r="F613" s="23"/>
      <c r="G613" s="23"/>
      <c r="H613" s="23"/>
    </row>
    <row r="614" spans="3:8" ht="12.75">
      <c r="C614" s="23"/>
      <c r="F614" s="23"/>
      <c r="G614" s="23"/>
      <c r="H614" s="23"/>
    </row>
    <row r="615" spans="3:8" ht="12.75">
      <c r="C615" s="23"/>
      <c r="F615" s="23"/>
      <c r="G615" s="23"/>
      <c r="H615" s="23"/>
    </row>
    <row r="616" spans="3:8" ht="12.75">
      <c r="C616" s="23"/>
      <c r="F616" s="23"/>
      <c r="G616" s="23"/>
      <c r="H616" s="23"/>
    </row>
    <row r="617" spans="3:8" ht="12.75">
      <c r="C617" s="23"/>
      <c r="F617" s="23"/>
      <c r="G617" s="23"/>
      <c r="H617" s="23"/>
    </row>
    <row r="618" spans="3:8" ht="12.75">
      <c r="C618" s="23"/>
      <c r="F618" s="23"/>
      <c r="G618" s="23"/>
      <c r="H618" s="23"/>
    </row>
    <row r="619" spans="3:8" ht="12.75">
      <c r="C619" s="23"/>
      <c r="F619" s="23"/>
      <c r="G619" s="23"/>
      <c r="H619" s="23"/>
    </row>
    <row r="620" spans="3:8" ht="12.75">
      <c r="C620" s="23"/>
      <c r="F620" s="23"/>
      <c r="G620" s="23"/>
      <c r="H620" s="23"/>
    </row>
    <row r="621" spans="3:8" ht="12.75">
      <c r="C621" s="23"/>
      <c r="F621" s="23"/>
      <c r="G621" s="23"/>
      <c r="H621" s="23"/>
    </row>
    <row r="622" spans="3:8" ht="12.75">
      <c r="C622" s="23"/>
      <c r="F622" s="23"/>
      <c r="G622" s="23"/>
      <c r="H622" s="23"/>
    </row>
    <row r="623" spans="3:8" ht="12.75">
      <c r="C623" s="23"/>
      <c r="F623" s="23"/>
      <c r="G623" s="23"/>
      <c r="H623" s="23"/>
    </row>
    <row r="624" spans="3:8" ht="12.75">
      <c r="C624" s="23"/>
      <c r="F624" s="23"/>
      <c r="G624" s="23"/>
      <c r="H624" s="23"/>
    </row>
    <row r="625" spans="3:8" ht="12.75">
      <c r="C625" s="23"/>
      <c r="F625" s="23"/>
      <c r="G625" s="23"/>
      <c r="H625" s="23"/>
    </row>
    <row r="626" spans="3:8" ht="12.75">
      <c r="C626" s="23"/>
      <c r="F626" s="23"/>
      <c r="G626" s="23"/>
      <c r="H626" s="23"/>
    </row>
    <row r="627" spans="3:8" ht="12.75">
      <c r="C627" s="23"/>
      <c r="F627" s="23"/>
      <c r="G627" s="23"/>
      <c r="H627" s="23"/>
    </row>
    <row r="628" spans="3:8" ht="12.75">
      <c r="C628" s="23"/>
      <c r="F628" s="23"/>
      <c r="G628" s="23"/>
      <c r="H628" s="23"/>
    </row>
    <row r="629" spans="3:8" ht="12.75">
      <c r="C629" s="23"/>
      <c r="F629" s="23"/>
      <c r="G629" s="23"/>
      <c r="H629" s="23"/>
    </row>
    <row r="630" spans="3:8" ht="12.75">
      <c r="C630" s="23"/>
      <c r="F630" s="23"/>
      <c r="G630" s="23"/>
      <c r="H630" s="23"/>
    </row>
    <row r="631" spans="3:8" ht="12.75">
      <c r="C631" s="23"/>
      <c r="F631" s="23"/>
      <c r="G631" s="23"/>
      <c r="H631" s="23"/>
    </row>
    <row r="632" spans="3:8" ht="12.75">
      <c r="C632" s="23"/>
      <c r="F632" s="23"/>
      <c r="G632" s="23"/>
      <c r="H632" s="23"/>
    </row>
    <row r="633" spans="3:8" ht="12.75">
      <c r="C633" s="23"/>
      <c r="F633" s="23"/>
      <c r="G633" s="23"/>
      <c r="H633" s="23"/>
    </row>
    <row r="634" spans="3:8" ht="12.75">
      <c r="C634" s="23"/>
      <c r="F634" s="23"/>
      <c r="G634" s="23"/>
      <c r="H634" s="23"/>
    </row>
    <row r="635" spans="3:8" ht="12.75">
      <c r="C635" s="23"/>
      <c r="F635" s="23"/>
      <c r="G635" s="23"/>
      <c r="H635" s="23"/>
    </row>
    <row r="636" spans="3:8" ht="12.75">
      <c r="C636" s="23"/>
      <c r="F636" s="23"/>
      <c r="G636" s="23"/>
      <c r="H636" s="23"/>
    </row>
    <row r="637" spans="3:8" ht="12.75">
      <c r="C637" s="23"/>
      <c r="F637" s="23"/>
      <c r="G637" s="23"/>
      <c r="H637" s="23"/>
    </row>
    <row r="638" spans="3:8" ht="12.75">
      <c r="C638" s="23"/>
      <c r="F638" s="23"/>
      <c r="G638" s="23"/>
      <c r="H638" s="23"/>
    </row>
    <row r="639" spans="3:8" ht="12.75">
      <c r="C639" s="23"/>
      <c r="F639" s="23"/>
      <c r="G639" s="23"/>
      <c r="H639" s="23"/>
    </row>
    <row r="640" spans="3:8" ht="12.75">
      <c r="C640" s="23"/>
      <c r="F640" s="23"/>
      <c r="G640" s="23"/>
      <c r="H640" s="23"/>
    </row>
    <row r="641" spans="3:8" ht="12.75">
      <c r="C641" s="23"/>
      <c r="F641" s="23"/>
      <c r="G641" s="23"/>
      <c r="H641" s="23"/>
    </row>
    <row r="642" spans="3:8" ht="12.75">
      <c r="C642" s="23"/>
      <c r="F642" s="23"/>
      <c r="G642" s="23"/>
      <c r="H642" s="23"/>
    </row>
    <row r="643" spans="3:8" ht="12.75">
      <c r="C643" s="23"/>
      <c r="F643" s="23"/>
      <c r="G643" s="23"/>
      <c r="H643" s="23"/>
    </row>
    <row r="644" spans="3:8" ht="12.75">
      <c r="C644" s="23"/>
      <c r="F644" s="23"/>
      <c r="G644" s="23"/>
      <c r="H644" s="23"/>
    </row>
    <row r="645" spans="3:8" ht="12.75">
      <c r="C645" s="23"/>
      <c r="F645" s="23"/>
      <c r="G645" s="23"/>
      <c r="H645" s="23"/>
    </row>
    <row r="646" spans="3:8" ht="12.75">
      <c r="C646" s="23"/>
      <c r="F646" s="23"/>
      <c r="G646" s="23"/>
      <c r="H646" s="23"/>
    </row>
    <row r="647" spans="3:8" ht="12.75">
      <c r="C647" s="23"/>
      <c r="F647" s="23"/>
      <c r="G647" s="23"/>
      <c r="H647" s="23"/>
    </row>
    <row r="648" spans="3:8" ht="12.75">
      <c r="C648" s="23"/>
      <c r="F648" s="23"/>
      <c r="G648" s="23"/>
      <c r="H648" s="23"/>
    </row>
    <row r="649" spans="3:8" ht="12.75">
      <c r="C649" s="23"/>
      <c r="F649" s="23"/>
      <c r="G649" s="23"/>
      <c r="H649" s="23"/>
    </row>
    <row r="650" spans="3:8" ht="12.75">
      <c r="C650" s="23"/>
      <c r="F650" s="23"/>
      <c r="G650" s="23"/>
      <c r="H650" s="23"/>
    </row>
    <row r="651" spans="3:8" ht="12.75">
      <c r="C651" s="23"/>
      <c r="F651" s="23"/>
      <c r="G651" s="23"/>
      <c r="H651" s="23"/>
    </row>
    <row r="652" spans="3:8" ht="12.75">
      <c r="C652" s="23"/>
      <c r="F652" s="23"/>
      <c r="G652" s="23"/>
      <c r="H652" s="23"/>
    </row>
    <row r="653" spans="3:8" ht="12.75">
      <c r="C653" s="23"/>
      <c r="F653" s="23"/>
      <c r="G653" s="23"/>
      <c r="H653" s="23"/>
    </row>
    <row r="654" spans="3:8" ht="12.75">
      <c r="C654" s="23"/>
      <c r="F654" s="23"/>
      <c r="G654" s="23"/>
      <c r="H654" s="23"/>
    </row>
    <row r="655" spans="3:8" ht="12.75">
      <c r="C655" s="23"/>
      <c r="F655" s="23"/>
      <c r="G655" s="23"/>
      <c r="H655" s="23"/>
    </row>
    <row r="656" spans="3:8" ht="12.75">
      <c r="C656" s="23"/>
      <c r="F656" s="23"/>
      <c r="G656" s="23"/>
      <c r="H656" s="23"/>
    </row>
    <row r="657" spans="3:8" ht="12.75">
      <c r="C657" s="23"/>
      <c r="F657" s="23"/>
      <c r="G657" s="23"/>
      <c r="H657" s="23"/>
    </row>
    <row r="658" spans="3:8" ht="12.75">
      <c r="C658" s="23"/>
      <c r="F658" s="23"/>
      <c r="G658" s="23"/>
      <c r="H658" s="23"/>
    </row>
    <row r="659" spans="3:8" ht="12.75">
      <c r="C659" s="23"/>
      <c r="F659" s="23"/>
      <c r="G659" s="23"/>
      <c r="H659" s="23"/>
    </row>
    <row r="660" spans="3:8" ht="12.75">
      <c r="C660" s="23"/>
      <c r="F660" s="23"/>
      <c r="G660" s="23"/>
      <c r="H660" s="23"/>
    </row>
    <row r="661" spans="3:8" ht="12.75">
      <c r="C661" s="23"/>
      <c r="F661" s="23"/>
      <c r="G661" s="23"/>
      <c r="H661" s="23"/>
    </row>
    <row r="662" spans="3:8" ht="12.75">
      <c r="C662" s="23"/>
      <c r="F662" s="23"/>
      <c r="G662" s="23"/>
      <c r="H662" s="23"/>
    </row>
    <row r="663" spans="3:8" ht="12.75">
      <c r="C663" s="23"/>
      <c r="F663" s="23"/>
      <c r="G663" s="23"/>
      <c r="H663" s="23"/>
    </row>
    <row r="664" spans="3:8" ht="12.75">
      <c r="C664" s="23"/>
      <c r="F664" s="23"/>
      <c r="G664" s="23"/>
      <c r="H664" s="23"/>
    </row>
    <row r="665" spans="3:8" ht="12.75">
      <c r="C665" s="23"/>
      <c r="F665" s="23"/>
      <c r="G665" s="23"/>
      <c r="H665" s="23"/>
    </row>
    <row r="666" spans="3:8" ht="12.75">
      <c r="C666" s="23"/>
      <c r="F666" s="23"/>
      <c r="G666" s="23"/>
      <c r="H666" s="23"/>
    </row>
    <row r="667" spans="3:8" ht="12.75">
      <c r="C667" s="23"/>
      <c r="F667" s="23"/>
      <c r="G667" s="23"/>
      <c r="H667" s="23"/>
    </row>
    <row r="668" spans="3:8" ht="12.75">
      <c r="C668" s="23"/>
      <c r="F668" s="23"/>
      <c r="G668" s="23"/>
      <c r="H668" s="23"/>
    </row>
    <row r="669" spans="3:8" ht="12.75">
      <c r="C669" s="23"/>
      <c r="F669" s="23"/>
      <c r="G669" s="23"/>
      <c r="H669" s="23"/>
    </row>
    <row r="670" spans="3:8" ht="12.75">
      <c r="C670" s="23"/>
      <c r="F670" s="23"/>
      <c r="G670" s="23"/>
      <c r="H670" s="23"/>
    </row>
    <row r="671" spans="3:8" ht="12.75">
      <c r="C671" s="23"/>
      <c r="F671" s="23"/>
      <c r="G671" s="23"/>
      <c r="H671" s="23"/>
    </row>
    <row r="672" spans="3:8" ht="12.75">
      <c r="C672" s="23"/>
      <c r="F672" s="23"/>
      <c r="G672" s="23"/>
      <c r="H672" s="23"/>
    </row>
    <row r="673" spans="3:8" ht="12.75">
      <c r="C673" s="23"/>
      <c r="F673" s="23"/>
      <c r="G673" s="23"/>
      <c r="H673" s="23"/>
    </row>
    <row r="674" spans="3:8" ht="12.75">
      <c r="C674" s="23"/>
      <c r="F674" s="23"/>
      <c r="G674" s="23"/>
      <c r="H674" s="23"/>
    </row>
    <row r="675" spans="3:8" ht="12.75">
      <c r="C675" s="23"/>
      <c r="F675" s="23"/>
      <c r="G675" s="23"/>
      <c r="H675" s="23"/>
    </row>
    <row r="676" spans="3:8" ht="12.75">
      <c r="C676" s="23"/>
      <c r="F676" s="23"/>
      <c r="G676" s="23"/>
      <c r="H676" s="23"/>
    </row>
    <row r="677" spans="3:8" ht="12.75">
      <c r="C677" s="23"/>
      <c r="F677" s="23"/>
      <c r="G677" s="23"/>
      <c r="H677" s="23"/>
    </row>
    <row r="678" spans="3:8" ht="12.75">
      <c r="C678" s="23"/>
      <c r="F678" s="23"/>
      <c r="G678" s="23"/>
      <c r="H678" s="23"/>
    </row>
    <row r="679" spans="3:8" ht="12.75">
      <c r="C679" s="23"/>
      <c r="F679" s="23"/>
      <c r="G679" s="23"/>
      <c r="H679" s="23"/>
    </row>
    <row r="680" spans="3:8" ht="12.75">
      <c r="C680" s="23"/>
      <c r="F680" s="23"/>
      <c r="G680" s="23"/>
      <c r="H680" s="23"/>
    </row>
    <row r="681" spans="3:8" ht="12.75">
      <c r="C681" s="23"/>
      <c r="F681" s="23"/>
      <c r="G681" s="23"/>
      <c r="H681" s="23"/>
    </row>
    <row r="682" spans="3:8" ht="12.75">
      <c r="C682" s="23"/>
      <c r="F682" s="23"/>
      <c r="G682" s="23"/>
      <c r="H682" s="23"/>
    </row>
    <row r="683" spans="3:8" ht="12.75">
      <c r="C683" s="23"/>
      <c r="F683" s="23"/>
      <c r="G683" s="23"/>
      <c r="H683" s="23"/>
    </row>
    <row r="684" spans="3:8" ht="12.75">
      <c r="C684" s="23"/>
      <c r="F684" s="23"/>
      <c r="G684" s="23"/>
      <c r="H684" s="23"/>
    </row>
    <row r="685" spans="3:8" ht="12.75">
      <c r="C685" s="23"/>
      <c r="F685" s="23"/>
      <c r="G685" s="23"/>
      <c r="H685" s="23"/>
    </row>
    <row r="686" spans="3:8" ht="12.75">
      <c r="C686" s="23"/>
      <c r="F686" s="23"/>
      <c r="G686" s="23"/>
      <c r="H686" s="23"/>
    </row>
    <row r="687" spans="3:8" ht="12.75">
      <c r="C687" s="23"/>
      <c r="F687" s="23"/>
      <c r="G687" s="23"/>
      <c r="H687" s="23"/>
    </row>
    <row r="688" spans="3:8" ht="12.75">
      <c r="C688" s="23"/>
      <c r="F688" s="23"/>
      <c r="G688" s="23"/>
      <c r="H688" s="23"/>
    </row>
    <row r="689" spans="3:8" ht="12.75">
      <c r="C689" s="23"/>
      <c r="F689" s="23"/>
      <c r="G689" s="23"/>
      <c r="H689" s="23"/>
    </row>
    <row r="690" spans="3:8" ht="12.75">
      <c r="C690" s="23"/>
      <c r="F690" s="23"/>
      <c r="G690" s="23"/>
      <c r="H690" s="23"/>
    </row>
    <row r="691" spans="3:8" ht="12.75">
      <c r="C691" s="23"/>
      <c r="F691" s="23"/>
      <c r="G691" s="23"/>
      <c r="H691" s="23"/>
    </row>
    <row r="692" spans="3:8" ht="12.75">
      <c r="C692" s="23"/>
      <c r="F692" s="23"/>
      <c r="G692" s="23"/>
      <c r="H692" s="23"/>
    </row>
    <row r="693" spans="3:8" ht="12.75">
      <c r="C693" s="23"/>
      <c r="F693" s="23"/>
      <c r="G693" s="23"/>
      <c r="H693" s="23"/>
    </row>
    <row r="694" spans="3:8" ht="12.75">
      <c r="C694" s="23"/>
      <c r="F694" s="23"/>
      <c r="G694" s="23"/>
      <c r="H694" s="23"/>
    </row>
    <row r="695" spans="3:8" ht="12.75">
      <c r="C695" s="23"/>
      <c r="F695" s="23"/>
      <c r="G695" s="23"/>
      <c r="H695" s="23"/>
    </row>
    <row r="696" spans="3:8" ht="12.75">
      <c r="C696" s="23"/>
      <c r="F696" s="23"/>
      <c r="G696" s="23"/>
      <c r="H696" s="23"/>
    </row>
    <row r="697" spans="3:8" ht="12.75">
      <c r="C697" s="23"/>
      <c r="F697" s="23"/>
      <c r="G697" s="23"/>
      <c r="H697" s="23"/>
    </row>
    <row r="698" spans="3:8" ht="12.75">
      <c r="C698" s="23"/>
      <c r="F698" s="23"/>
      <c r="G698" s="23"/>
      <c r="H698" s="23"/>
    </row>
    <row r="699" spans="3:8" ht="12.75">
      <c r="C699" s="23"/>
      <c r="F699" s="23"/>
      <c r="G699" s="23"/>
      <c r="H699" s="23"/>
    </row>
    <row r="700" spans="3:8" ht="12.75">
      <c r="C700" s="23"/>
      <c r="F700" s="23"/>
      <c r="G700" s="23"/>
      <c r="H700" s="23"/>
    </row>
    <row r="701" spans="3:8" ht="12.75">
      <c r="C701" s="23"/>
      <c r="F701" s="23"/>
      <c r="G701" s="23"/>
      <c r="H701" s="23"/>
    </row>
    <row r="702" spans="3:8" ht="12.75">
      <c r="C702" s="23"/>
      <c r="F702" s="23"/>
      <c r="G702" s="23"/>
      <c r="H702" s="23"/>
    </row>
    <row r="703" spans="3:8" ht="12.75">
      <c r="C703" s="23"/>
      <c r="F703" s="23"/>
      <c r="G703" s="23"/>
      <c r="H703" s="23"/>
    </row>
    <row r="704" spans="3:8" ht="12.75">
      <c r="C704" s="23"/>
      <c r="F704" s="23"/>
      <c r="G704" s="23"/>
      <c r="H704" s="23"/>
    </row>
    <row r="705" spans="3:8" ht="12.75">
      <c r="C705" s="23"/>
      <c r="F705" s="23"/>
      <c r="G705" s="23"/>
      <c r="H705" s="23"/>
    </row>
    <row r="706" spans="3:8" ht="12.75">
      <c r="C706" s="23"/>
      <c r="F706" s="23"/>
      <c r="G706" s="23"/>
      <c r="H706" s="23"/>
    </row>
    <row r="707" spans="3:8" ht="12.75">
      <c r="C707" s="23"/>
      <c r="F707" s="23"/>
      <c r="G707" s="23"/>
      <c r="H707" s="23"/>
    </row>
    <row r="708" spans="3:8" ht="12.75">
      <c r="C708" s="23"/>
      <c r="F708" s="23"/>
      <c r="G708" s="23"/>
      <c r="H708" s="23"/>
    </row>
    <row r="709" spans="3:8" ht="12.75">
      <c r="C709" s="23"/>
      <c r="F709" s="23"/>
      <c r="G709" s="23"/>
      <c r="H709" s="23"/>
    </row>
    <row r="710" spans="3:8" ht="12.75">
      <c r="C710" s="23"/>
      <c r="F710" s="23"/>
      <c r="G710" s="23"/>
      <c r="H710" s="23"/>
    </row>
    <row r="711" spans="3:8" ht="12.75">
      <c r="C711" s="23"/>
      <c r="F711" s="23"/>
      <c r="G711" s="23"/>
      <c r="H711" s="23"/>
    </row>
    <row r="712" spans="3:8" ht="12.75">
      <c r="C712" s="23"/>
      <c r="F712" s="23"/>
      <c r="G712" s="23"/>
      <c r="H712" s="23"/>
    </row>
    <row r="713" spans="3:8" ht="12.75">
      <c r="C713" s="23"/>
      <c r="F713" s="23"/>
      <c r="G713" s="23"/>
      <c r="H713" s="23"/>
    </row>
    <row r="714" spans="3:8" ht="12.75">
      <c r="C714" s="23"/>
      <c r="F714" s="23"/>
      <c r="G714" s="23"/>
      <c r="H714" s="23"/>
    </row>
    <row r="715" spans="3:8" ht="12.75">
      <c r="C715" s="23"/>
      <c r="F715" s="23"/>
      <c r="G715" s="23"/>
      <c r="H715" s="23"/>
    </row>
    <row r="716" spans="3:8" ht="12.75">
      <c r="C716" s="23"/>
      <c r="F716" s="23"/>
      <c r="G716" s="23"/>
      <c r="H716" s="23"/>
    </row>
    <row r="717" spans="3:8" ht="12.75">
      <c r="C717" s="23"/>
      <c r="F717" s="23"/>
      <c r="G717" s="23"/>
      <c r="H717" s="23"/>
    </row>
    <row r="718" spans="3:8" ht="12.75">
      <c r="C718" s="23"/>
      <c r="F718" s="23"/>
      <c r="G718" s="23"/>
      <c r="H718" s="23"/>
    </row>
    <row r="719" spans="3:8" ht="12.75">
      <c r="C719" s="23"/>
      <c r="F719" s="23"/>
      <c r="G719" s="23"/>
      <c r="H719" s="23"/>
    </row>
    <row r="720" spans="3:8" ht="12.75">
      <c r="C720" s="23"/>
      <c r="F720" s="23"/>
      <c r="G720" s="23"/>
      <c r="H720" s="23"/>
    </row>
    <row r="721" spans="3:8" ht="12.75">
      <c r="C721" s="23"/>
      <c r="F721" s="23"/>
      <c r="G721" s="23"/>
      <c r="H721" s="23"/>
    </row>
    <row r="722" spans="3:8" ht="12.75">
      <c r="C722" s="23"/>
      <c r="F722" s="23"/>
      <c r="G722" s="23"/>
      <c r="H722" s="23"/>
    </row>
    <row r="723" spans="3:8" ht="12.75">
      <c r="C723" s="23"/>
      <c r="F723" s="23"/>
      <c r="G723" s="23"/>
      <c r="H723" s="23"/>
    </row>
    <row r="724" spans="3:8" ht="12.75">
      <c r="C724" s="23"/>
      <c r="F724" s="23"/>
      <c r="G724" s="23"/>
      <c r="H724" s="23"/>
    </row>
    <row r="725" spans="3:8" ht="12.75">
      <c r="C725" s="23"/>
      <c r="F725" s="23"/>
      <c r="G725" s="23"/>
      <c r="H725" s="23"/>
    </row>
    <row r="726" spans="3:8" ht="12.75">
      <c r="C726" s="23"/>
      <c r="F726" s="23"/>
      <c r="G726" s="23"/>
      <c r="H726" s="23"/>
    </row>
    <row r="727" spans="3:8" ht="12.75">
      <c r="C727" s="23"/>
      <c r="F727" s="23"/>
      <c r="G727" s="23"/>
      <c r="H727" s="23"/>
    </row>
    <row r="728" spans="3:8" ht="12.75">
      <c r="C728" s="23"/>
      <c r="F728" s="23"/>
      <c r="G728" s="23"/>
      <c r="H728" s="23"/>
    </row>
    <row r="729" spans="3:8" ht="12.75">
      <c r="C729" s="23"/>
      <c r="F729" s="23"/>
      <c r="G729" s="23"/>
      <c r="H729" s="23"/>
    </row>
    <row r="730" spans="3:8" ht="12.75">
      <c r="C730" s="23"/>
      <c r="F730" s="23"/>
      <c r="G730" s="23"/>
      <c r="H730" s="23"/>
    </row>
    <row r="731" spans="3:8" ht="12.75">
      <c r="C731" s="23"/>
      <c r="F731" s="23"/>
      <c r="G731" s="23"/>
      <c r="H731" s="23"/>
    </row>
    <row r="732" spans="3:8" ht="12.75">
      <c r="C732" s="23"/>
      <c r="F732" s="23"/>
      <c r="G732" s="23"/>
      <c r="H732" s="23"/>
    </row>
    <row r="733" spans="3:8" ht="12.75">
      <c r="C733" s="23"/>
      <c r="F733" s="23"/>
      <c r="G733" s="23"/>
      <c r="H733" s="23"/>
    </row>
    <row r="734" spans="3:8" ht="12.75">
      <c r="C734" s="23"/>
      <c r="F734" s="23"/>
      <c r="G734" s="23"/>
      <c r="H734" s="23"/>
    </row>
    <row r="735" spans="3:8" ht="12.75">
      <c r="C735" s="23"/>
      <c r="F735" s="23"/>
      <c r="G735" s="23"/>
      <c r="H735" s="23"/>
    </row>
    <row r="736" spans="3:8" ht="12.75">
      <c r="C736" s="23"/>
      <c r="F736" s="23"/>
      <c r="G736" s="23"/>
      <c r="H736" s="23"/>
    </row>
    <row r="737" spans="3:8" ht="12.75">
      <c r="C737" s="23"/>
      <c r="F737" s="23"/>
      <c r="G737" s="23"/>
      <c r="H737" s="23"/>
    </row>
    <row r="738" spans="3:8" ht="12.75">
      <c r="C738" s="23"/>
      <c r="F738" s="23"/>
      <c r="G738" s="23"/>
      <c r="H738" s="23"/>
    </row>
    <row r="739" spans="3:8" ht="12.75">
      <c r="C739" s="23"/>
      <c r="F739" s="23"/>
      <c r="G739" s="23"/>
      <c r="H739" s="23"/>
    </row>
    <row r="740" spans="3:8" ht="12.75">
      <c r="C740" s="23"/>
      <c r="F740" s="23"/>
      <c r="G740" s="23"/>
      <c r="H740" s="23"/>
    </row>
    <row r="741" spans="3:8" ht="12.75">
      <c r="C741" s="23"/>
      <c r="F741" s="23"/>
      <c r="G741" s="23"/>
      <c r="H741" s="23"/>
    </row>
    <row r="742" spans="3:8" ht="12.75">
      <c r="C742" s="23"/>
      <c r="F742" s="23"/>
      <c r="G742" s="23"/>
      <c r="H742" s="23"/>
    </row>
    <row r="743" spans="3:8" ht="12.75">
      <c r="C743" s="23"/>
      <c r="F743" s="23"/>
      <c r="G743" s="23"/>
      <c r="H743" s="23"/>
    </row>
    <row r="744" spans="3:8" ht="12.75">
      <c r="C744" s="23"/>
      <c r="F744" s="23"/>
      <c r="G744" s="23"/>
      <c r="H744" s="23"/>
    </row>
    <row r="745" spans="3:8" ht="12.75">
      <c r="C745" s="23"/>
      <c r="F745" s="23"/>
      <c r="G745" s="23"/>
      <c r="H745" s="23"/>
    </row>
    <row r="746" spans="3:8" ht="12.75">
      <c r="C746" s="23"/>
      <c r="F746" s="23"/>
      <c r="G746" s="23"/>
      <c r="H746" s="23"/>
    </row>
    <row r="747" spans="3:8" ht="12.75">
      <c r="C747" s="23"/>
      <c r="F747" s="23"/>
      <c r="G747" s="23"/>
      <c r="H747" s="23"/>
    </row>
    <row r="748" spans="3:8" ht="12.75">
      <c r="C748" s="23"/>
      <c r="F748" s="23"/>
      <c r="G748" s="23"/>
      <c r="H748" s="23"/>
    </row>
    <row r="749" spans="3:8" ht="12.75">
      <c r="C749" s="23"/>
      <c r="F749" s="23"/>
      <c r="G749" s="23"/>
      <c r="H749" s="23"/>
    </row>
    <row r="750" spans="3:8" ht="12.75">
      <c r="C750" s="23"/>
      <c r="F750" s="23"/>
      <c r="G750" s="23"/>
      <c r="H750" s="23"/>
    </row>
    <row r="751" spans="3:8" ht="12.75">
      <c r="C751" s="23"/>
      <c r="F751" s="23"/>
      <c r="G751" s="23"/>
      <c r="H751" s="23"/>
    </row>
    <row r="752" spans="3:8" ht="12.75">
      <c r="C752" s="23"/>
      <c r="F752" s="23"/>
      <c r="G752" s="23"/>
      <c r="H752" s="23"/>
    </row>
    <row r="753" spans="3:8" ht="12.75">
      <c r="C753" s="23"/>
      <c r="F753" s="23"/>
      <c r="G753" s="23"/>
      <c r="H753" s="23"/>
    </row>
    <row r="754" spans="3:8" ht="12.75">
      <c r="C754" s="23"/>
      <c r="F754" s="23"/>
      <c r="G754" s="23"/>
      <c r="H754" s="23"/>
    </row>
    <row r="755" spans="3:8" ht="12.75">
      <c r="C755" s="23"/>
      <c r="F755" s="23"/>
      <c r="G755" s="23"/>
      <c r="H755" s="23"/>
    </row>
    <row r="756" spans="3:8" ht="12.75">
      <c r="C756" s="23"/>
      <c r="F756" s="23"/>
      <c r="G756" s="23"/>
      <c r="H756" s="23"/>
    </row>
    <row r="757" spans="3:8" ht="12.75">
      <c r="C757" s="23"/>
      <c r="F757" s="23"/>
      <c r="G757" s="23"/>
      <c r="H757" s="23"/>
    </row>
    <row r="758" spans="3:8" ht="12.75">
      <c r="C758" s="23"/>
      <c r="F758" s="23"/>
      <c r="G758" s="23"/>
      <c r="H758" s="23"/>
    </row>
    <row r="759" spans="3:8" ht="12.75">
      <c r="C759" s="23"/>
      <c r="F759" s="23"/>
      <c r="G759" s="23"/>
      <c r="H759" s="23"/>
    </row>
    <row r="760" spans="3:8" ht="12.75">
      <c r="C760" s="23"/>
      <c r="F760" s="23"/>
      <c r="G760" s="23"/>
      <c r="H760" s="23"/>
    </row>
    <row r="761" spans="3:8" ht="12.75">
      <c r="C761" s="23"/>
      <c r="F761" s="23"/>
      <c r="G761" s="23"/>
      <c r="H761" s="23"/>
    </row>
    <row r="762" spans="3:8" ht="12.75">
      <c r="C762" s="23"/>
      <c r="F762" s="23"/>
      <c r="G762" s="23"/>
      <c r="H762" s="23"/>
    </row>
    <row r="763" spans="3:8" ht="12.75">
      <c r="C763" s="23"/>
      <c r="F763" s="23"/>
      <c r="G763" s="23"/>
      <c r="H763" s="23"/>
    </row>
    <row r="764" spans="3:8" ht="12.75">
      <c r="C764" s="23"/>
      <c r="F764" s="23"/>
      <c r="G764" s="23"/>
      <c r="H764" s="23"/>
    </row>
    <row r="765" spans="3:8" ht="12.75">
      <c r="C765" s="23"/>
      <c r="F765" s="23"/>
      <c r="G765" s="23"/>
      <c r="H765" s="23"/>
    </row>
    <row r="766" spans="3:8" ht="12.75">
      <c r="C766" s="23"/>
      <c r="F766" s="23"/>
      <c r="G766" s="23"/>
      <c r="H766" s="23"/>
    </row>
    <row r="767" spans="3:8" ht="12.75">
      <c r="C767" s="23"/>
      <c r="F767" s="23"/>
      <c r="G767" s="23"/>
      <c r="H767" s="23"/>
    </row>
    <row r="768" spans="3:8" ht="12.75">
      <c r="C768" s="23"/>
      <c r="F768" s="23"/>
      <c r="G768" s="23"/>
      <c r="H768" s="23"/>
    </row>
    <row r="769" spans="3:8" ht="12.75">
      <c r="C769" s="23"/>
      <c r="F769" s="23"/>
      <c r="G769" s="23"/>
      <c r="H769" s="23"/>
    </row>
    <row r="770" spans="3:8" ht="12.75">
      <c r="C770" s="23"/>
      <c r="F770" s="23"/>
      <c r="G770" s="23"/>
      <c r="H770" s="23"/>
    </row>
    <row r="771" spans="3:8" ht="12.75">
      <c r="C771" s="23"/>
      <c r="F771" s="23"/>
      <c r="G771" s="23"/>
      <c r="H771" s="23"/>
    </row>
    <row r="772" spans="3:8" ht="12.75">
      <c r="C772" s="23"/>
      <c r="F772" s="23"/>
      <c r="G772" s="23"/>
      <c r="H772" s="23"/>
    </row>
    <row r="773" spans="3:8" ht="12.75">
      <c r="C773" s="23"/>
      <c r="F773" s="23"/>
      <c r="G773" s="23"/>
      <c r="H773" s="23"/>
    </row>
    <row r="774" spans="3:8" ht="12.75">
      <c r="C774" s="23"/>
      <c r="F774" s="23"/>
      <c r="G774" s="23"/>
      <c r="H774" s="23"/>
    </row>
    <row r="775" spans="3:8" ht="12.75">
      <c r="C775" s="23"/>
      <c r="F775" s="23"/>
      <c r="G775" s="23"/>
      <c r="H775" s="23"/>
    </row>
    <row r="776" spans="3:8" ht="12.75">
      <c r="C776" s="23"/>
      <c r="F776" s="23"/>
      <c r="G776" s="23"/>
      <c r="H776" s="23"/>
    </row>
    <row r="777" spans="3:8" ht="12.75">
      <c r="C777" s="23"/>
      <c r="F777" s="23"/>
      <c r="G777" s="23"/>
      <c r="H777" s="23"/>
    </row>
    <row r="778" spans="3:8" ht="12.75">
      <c r="C778" s="23"/>
      <c r="F778" s="23"/>
      <c r="G778" s="23"/>
      <c r="H778" s="23"/>
    </row>
    <row r="779" spans="3:8" ht="12.75">
      <c r="C779" s="23"/>
      <c r="F779" s="23"/>
      <c r="G779" s="23"/>
      <c r="H779" s="23"/>
    </row>
    <row r="780" spans="3:8" ht="12.75">
      <c r="C780" s="23"/>
      <c r="F780" s="23"/>
      <c r="G780" s="23"/>
      <c r="H780" s="23"/>
    </row>
    <row r="781" spans="3:8" ht="12.75">
      <c r="C781" s="23"/>
      <c r="F781" s="23"/>
      <c r="G781" s="23"/>
      <c r="H781" s="23"/>
    </row>
    <row r="782" spans="3:8" ht="12.75">
      <c r="C782" s="23"/>
      <c r="F782" s="23"/>
      <c r="G782" s="23"/>
      <c r="H782" s="23"/>
    </row>
    <row r="783" spans="3:8" ht="12.75">
      <c r="C783" s="23"/>
      <c r="F783" s="23"/>
      <c r="G783" s="23"/>
      <c r="H783" s="23"/>
    </row>
    <row r="784" spans="3:8" ht="12.75">
      <c r="C784" s="23"/>
      <c r="F784" s="23"/>
      <c r="G784" s="23"/>
      <c r="H784" s="23"/>
    </row>
    <row r="785" spans="3:8" ht="12.75">
      <c r="C785" s="23"/>
      <c r="F785" s="23"/>
      <c r="G785" s="23"/>
      <c r="H785" s="23"/>
    </row>
    <row r="786" spans="3:8" ht="12.75">
      <c r="C786" s="23"/>
      <c r="F786" s="23"/>
      <c r="G786" s="23"/>
      <c r="H786" s="23"/>
    </row>
    <row r="787" spans="3:8" ht="12.75">
      <c r="C787" s="23"/>
      <c r="F787" s="23"/>
      <c r="G787" s="23"/>
      <c r="H787" s="23"/>
    </row>
    <row r="788" spans="3:8" ht="12.75">
      <c r="C788" s="23"/>
      <c r="F788" s="23"/>
      <c r="G788" s="23"/>
      <c r="H788" s="23"/>
    </row>
    <row r="789" spans="3:8" ht="12.75">
      <c r="C789" s="23"/>
      <c r="F789" s="23"/>
      <c r="G789" s="23"/>
      <c r="H789" s="23"/>
    </row>
    <row r="790" spans="3:8" ht="12.75">
      <c r="C790" s="23"/>
      <c r="F790" s="23"/>
      <c r="G790" s="23"/>
      <c r="H790" s="23"/>
    </row>
    <row r="791" spans="3:8" ht="12.75">
      <c r="C791" s="23"/>
      <c r="F791" s="23"/>
      <c r="G791" s="23"/>
      <c r="H791" s="23"/>
    </row>
    <row r="792" spans="3:8" ht="12.75">
      <c r="C792" s="23"/>
      <c r="F792" s="23"/>
      <c r="G792" s="23"/>
      <c r="H792" s="23"/>
    </row>
    <row r="793" spans="3:8" ht="12.75">
      <c r="C793" s="23"/>
      <c r="F793" s="23"/>
      <c r="G793" s="23"/>
      <c r="H793" s="23"/>
    </row>
    <row r="794" spans="3:8" ht="12.75">
      <c r="C794" s="23"/>
      <c r="F794" s="23"/>
      <c r="G794" s="23"/>
      <c r="H794" s="23"/>
    </row>
    <row r="795" spans="3:8" ht="12.75">
      <c r="C795" s="23"/>
      <c r="F795" s="23"/>
      <c r="G795" s="23"/>
      <c r="H795" s="23"/>
    </row>
    <row r="796" spans="3:8" ht="12.75">
      <c r="C796" s="23"/>
      <c r="F796" s="23"/>
      <c r="G796" s="23"/>
      <c r="H796" s="23"/>
    </row>
    <row r="797" spans="3:8" ht="12.75">
      <c r="C797" s="23"/>
      <c r="F797" s="23"/>
      <c r="G797" s="23"/>
      <c r="H797" s="23"/>
    </row>
    <row r="798" spans="3:8" ht="12.75">
      <c r="C798" s="23"/>
      <c r="F798" s="23"/>
      <c r="G798" s="23"/>
      <c r="H798" s="23"/>
    </row>
    <row r="799" spans="3:8" ht="12.75">
      <c r="C799" s="23"/>
      <c r="F799" s="23"/>
      <c r="G799" s="23"/>
      <c r="H799" s="23"/>
    </row>
    <row r="800" spans="3:8" ht="12.75">
      <c r="C800" s="23"/>
      <c r="F800" s="23"/>
      <c r="G800" s="23"/>
      <c r="H800" s="23"/>
    </row>
    <row r="801" spans="3:8" ht="12.75">
      <c r="C801" s="23"/>
      <c r="F801" s="23"/>
      <c r="G801" s="23"/>
      <c r="H801" s="23"/>
    </row>
    <row r="802" spans="3:8" ht="12.75">
      <c r="C802" s="23"/>
      <c r="F802" s="23"/>
      <c r="G802" s="23"/>
      <c r="H802" s="23"/>
    </row>
    <row r="803" spans="3:8" ht="12.75">
      <c r="C803" s="23"/>
      <c r="F803" s="23"/>
      <c r="G803" s="23"/>
      <c r="H803" s="23"/>
    </row>
    <row r="804" spans="3:8" ht="12.75">
      <c r="C804" s="23"/>
      <c r="F804" s="23"/>
      <c r="G804" s="23"/>
      <c r="H804" s="23"/>
    </row>
    <row r="805" spans="3:8" ht="12.75">
      <c r="C805" s="23"/>
      <c r="F805" s="23"/>
      <c r="G805" s="23"/>
      <c r="H805" s="23"/>
    </row>
    <row r="806" spans="3:8" ht="12.75">
      <c r="C806" s="23"/>
      <c r="F806" s="23"/>
      <c r="G806" s="23"/>
      <c r="H806" s="23"/>
    </row>
    <row r="807" spans="3:8" ht="12.75">
      <c r="C807" s="23"/>
      <c r="F807" s="23"/>
      <c r="G807" s="23"/>
      <c r="H807" s="23"/>
    </row>
    <row r="808" spans="3:8" ht="12.75">
      <c r="C808" s="23"/>
      <c r="F808" s="23"/>
      <c r="G808" s="23"/>
      <c r="H808" s="23"/>
    </row>
    <row r="809" spans="3:8" ht="12.75">
      <c r="C809" s="23"/>
      <c r="F809" s="23"/>
      <c r="G809" s="23"/>
      <c r="H809" s="23"/>
    </row>
    <row r="810" spans="3:8" ht="12.75">
      <c r="C810" s="23"/>
      <c r="F810" s="23"/>
      <c r="G810" s="23"/>
      <c r="H810" s="23"/>
    </row>
    <row r="811" spans="3:8" ht="12.75">
      <c r="C811" s="23"/>
      <c r="F811" s="23"/>
      <c r="G811" s="23"/>
      <c r="H811" s="23"/>
    </row>
    <row r="812" spans="3:8" ht="12.75">
      <c r="C812" s="23"/>
      <c r="F812" s="23"/>
      <c r="G812" s="23"/>
      <c r="H812" s="23"/>
    </row>
    <row r="813" spans="3:8" ht="12.75">
      <c r="C813" s="23"/>
      <c r="F813" s="23"/>
      <c r="G813" s="23"/>
      <c r="H813" s="23"/>
    </row>
    <row r="814" spans="3:8" ht="12.75">
      <c r="C814" s="23"/>
      <c r="F814" s="23"/>
      <c r="G814" s="23"/>
      <c r="H814" s="23"/>
    </row>
    <row r="815" spans="3:8" ht="12.75">
      <c r="C815" s="23"/>
      <c r="F815" s="23"/>
      <c r="G815" s="23"/>
      <c r="H815" s="23"/>
    </row>
    <row r="816" spans="3:8" ht="12.75">
      <c r="C816" s="23"/>
      <c r="F816" s="23"/>
      <c r="G816" s="23"/>
      <c r="H816" s="23"/>
    </row>
    <row r="817" spans="3:8" ht="12.75">
      <c r="C817" s="23"/>
      <c r="F817" s="23"/>
      <c r="G817" s="23"/>
      <c r="H817" s="23"/>
    </row>
    <row r="818" spans="3:8" ht="12.75">
      <c r="C818" s="23"/>
      <c r="F818" s="23"/>
      <c r="G818" s="23"/>
      <c r="H818" s="23"/>
    </row>
    <row r="819" spans="3:8" ht="12.75">
      <c r="C819" s="23"/>
      <c r="F819" s="23"/>
      <c r="G819" s="23"/>
      <c r="H819" s="23"/>
    </row>
    <row r="820" spans="3:8" ht="12.75">
      <c r="C820" s="23"/>
      <c r="F820" s="23"/>
      <c r="G820" s="23"/>
      <c r="H820" s="23"/>
    </row>
    <row r="821" spans="3:8" ht="12.75">
      <c r="C821" s="23"/>
      <c r="F821" s="23"/>
      <c r="G821" s="23"/>
      <c r="H821" s="23"/>
    </row>
    <row r="822" spans="3:8" ht="12.75">
      <c r="C822" s="23"/>
      <c r="F822" s="23"/>
      <c r="G822" s="23"/>
      <c r="H822" s="23"/>
    </row>
    <row r="823" spans="3:8" ht="12.75">
      <c r="C823" s="23"/>
      <c r="F823" s="23"/>
      <c r="G823" s="23"/>
      <c r="H823" s="23"/>
    </row>
    <row r="824" spans="3:8" ht="12.75">
      <c r="C824" s="23"/>
      <c r="F824" s="23"/>
      <c r="G824" s="23"/>
      <c r="H824" s="23"/>
    </row>
    <row r="825" spans="3:8" ht="12.75">
      <c r="C825" s="23"/>
      <c r="F825" s="23"/>
      <c r="G825" s="23"/>
      <c r="H825" s="23"/>
    </row>
    <row r="826" spans="3:8" ht="12.75">
      <c r="C826" s="23"/>
      <c r="F826" s="23"/>
      <c r="G826" s="23"/>
      <c r="H826" s="23"/>
    </row>
    <row r="827" spans="3:8" ht="12.75">
      <c r="C827" s="23"/>
      <c r="F827" s="23"/>
      <c r="G827" s="23"/>
      <c r="H827" s="23"/>
    </row>
    <row r="828" spans="3:8" ht="12.75">
      <c r="C828" s="23"/>
      <c r="F828" s="23"/>
      <c r="G828" s="23"/>
      <c r="H828" s="23"/>
    </row>
    <row r="829" spans="3:8" ht="12.75">
      <c r="C829" s="23"/>
      <c r="F829" s="23"/>
      <c r="G829" s="23"/>
      <c r="H829" s="23"/>
    </row>
    <row r="830" spans="3:8" ht="12.75">
      <c r="C830" s="23"/>
      <c r="F830" s="23"/>
      <c r="G830" s="23"/>
      <c r="H830" s="23"/>
    </row>
    <row r="831" spans="3:8" ht="12.75">
      <c r="C831" s="23"/>
      <c r="F831" s="23"/>
      <c r="G831" s="23"/>
      <c r="H831" s="23"/>
    </row>
    <row r="832" spans="3:8" ht="12.75">
      <c r="C832" s="23"/>
      <c r="F832" s="23"/>
      <c r="G832" s="23"/>
      <c r="H832" s="23"/>
    </row>
    <row r="833" spans="3:8" ht="12.75">
      <c r="C833" s="23"/>
      <c r="F833" s="23"/>
      <c r="G833" s="23"/>
      <c r="H833" s="23"/>
    </row>
    <row r="834" spans="3:8" ht="12.75">
      <c r="C834" s="23"/>
      <c r="F834" s="23"/>
      <c r="G834" s="23"/>
      <c r="H834" s="23"/>
    </row>
    <row r="835" spans="3:8" ht="12.75">
      <c r="C835" s="23"/>
      <c r="F835" s="23"/>
      <c r="G835" s="23"/>
      <c r="H835" s="23"/>
    </row>
    <row r="836" spans="3:8" ht="12.75">
      <c r="C836" s="23"/>
      <c r="F836" s="23"/>
      <c r="G836" s="23"/>
      <c r="H836" s="23"/>
    </row>
    <row r="837" spans="3:8" ht="12.75">
      <c r="C837" s="23"/>
      <c r="F837" s="23"/>
      <c r="G837" s="23"/>
      <c r="H837" s="23"/>
    </row>
    <row r="838" spans="3:8" ht="12.75">
      <c r="C838" s="23"/>
      <c r="F838" s="23"/>
      <c r="G838" s="23"/>
      <c r="H838" s="23"/>
    </row>
    <row r="839" spans="3:8" ht="12.75">
      <c r="C839" s="23"/>
      <c r="F839" s="23"/>
      <c r="G839" s="23"/>
      <c r="H839" s="23"/>
    </row>
    <row r="840" spans="3:8" ht="12.75">
      <c r="C840" s="23"/>
      <c r="F840" s="23"/>
      <c r="G840" s="23"/>
      <c r="H840" s="23"/>
    </row>
    <row r="841" spans="3:8" ht="12.75">
      <c r="C841" s="23"/>
      <c r="F841" s="23"/>
      <c r="G841" s="23"/>
      <c r="H841" s="23"/>
    </row>
    <row r="842" spans="3:8" ht="12.75">
      <c r="C842" s="23"/>
      <c r="F842" s="23"/>
      <c r="G842" s="23"/>
      <c r="H842" s="23"/>
    </row>
    <row r="843" spans="3:8" ht="12.75">
      <c r="C843" s="23"/>
      <c r="F843" s="23"/>
      <c r="G843" s="23"/>
      <c r="H843" s="23"/>
    </row>
    <row r="844" spans="3:8" ht="12.75">
      <c r="C844" s="23"/>
      <c r="F844" s="23"/>
      <c r="G844" s="23"/>
      <c r="H844" s="23"/>
    </row>
    <row r="845" spans="3:8" ht="12.75">
      <c r="C845" s="23"/>
      <c r="F845" s="23"/>
      <c r="G845" s="23"/>
      <c r="H845" s="23"/>
    </row>
    <row r="846" spans="3:8" ht="12.75">
      <c r="C846" s="23"/>
      <c r="F846" s="23"/>
      <c r="G846" s="23"/>
      <c r="H846" s="23"/>
    </row>
    <row r="847" spans="3:8" ht="12.75">
      <c r="C847" s="23"/>
      <c r="F847" s="23"/>
      <c r="G847" s="23"/>
      <c r="H847" s="23"/>
    </row>
    <row r="848" spans="3:8" ht="12.75">
      <c r="C848" s="23"/>
      <c r="F848" s="23"/>
      <c r="G848" s="23"/>
      <c r="H848" s="23"/>
    </row>
    <row r="849" spans="3:8" ht="12.75">
      <c r="C849" s="23"/>
      <c r="F849" s="23"/>
      <c r="G849" s="23"/>
      <c r="H849" s="23"/>
    </row>
    <row r="850" spans="3:8" ht="12.75">
      <c r="C850" s="23"/>
      <c r="F850" s="23"/>
      <c r="G850" s="23"/>
      <c r="H850" s="23"/>
    </row>
    <row r="851" spans="3:8" ht="12.75">
      <c r="C851" s="23"/>
      <c r="F851" s="23"/>
      <c r="G851" s="23"/>
      <c r="H851" s="23"/>
    </row>
    <row r="852" spans="3:8" ht="12.75">
      <c r="C852" s="23"/>
      <c r="F852" s="23"/>
      <c r="G852" s="23"/>
      <c r="H852" s="23"/>
    </row>
    <row r="853" spans="3:8" ht="12.75">
      <c r="C853" s="23"/>
      <c r="F853" s="23"/>
      <c r="G853" s="23"/>
      <c r="H853" s="23"/>
    </row>
    <row r="854" spans="3:8" ht="12.75">
      <c r="C854" s="23"/>
      <c r="F854" s="23"/>
      <c r="G854" s="23"/>
      <c r="H854" s="23"/>
    </row>
    <row r="855" spans="3:8" ht="12.75">
      <c r="C855" s="23"/>
      <c r="F855" s="23"/>
      <c r="G855" s="23"/>
      <c r="H855" s="23"/>
    </row>
    <row r="856" spans="3:8" ht="12.75">
      <c r="C856" s="23"/>
      <c r="F856" s="23"/>
      <c r="G856" s="23"/>
      <c r="H856" s="23"/>
    </row>
    <row r="857" spans="3:8" ht="12.75">
      <c r="C857" s="23"/>
      <c r="F857" s="23"/>
      <c r="G857" s="23"/>
      <c r="H857" s="23"/>
    </row>
    <row r="858" spans="3:8" ht="12.75">
      <c r="C858" s="23"/>
      <c r="F858" s="23"/>
      <c r="G858" s="23"/>
      <c r="H858" s="23"/>
    </row>
    <row r="859" spans="3:8" ht="12.75">
      <c r="C859" s="23"/>
      <c r="F859" s="23"/>
      <c r="G859" s="23"/>
      <c r="H859" s="23"/>
    </row>
    <row r="860" spans="3:8" ht="12.75">
      <c r="C860" s="23"/>
      <c r="F860" s="23"/>
      <c r="G860" s="23"/>
      <c r="H860" s="23"/>
    </row>
    <row r="861" spans="3:8" ht="12.75">
      <c r="C861" s="23"/>
      <c r="F861" s="23"/>
      <c r="G861" s="23"/>
      <c r="H861" s="23"/>
    </row>
    <row r="862" spans="3:8" ht="12.75">
      <c r="C862" s="23"/>
      <c r="F862" s="23"/>
      <c r="G862" s="23"/>
      <c r="H862" s="23"/>
    </row>
    <row r="863" spans="3:8" ht="12.75">
      <c r="C863" s="23"/>
      <c r="F863" s="23"/>
      <c r="G863" s="23"/>
      <c r="H863" s="23"/>
    </row>
    <row r="864" spans="3:8" ht="12.75">
      <c r="C864" s="23"/>
      <c r="F864" s="23"/>
      <c r="G864" s="23"/>
      <c r="H864" s="23"/>
    </row>
    <row r="865" spans="3:8" ht="12.75">
      <c r="C865" s="23"/>
      <c r="F865" s="23"/>
      <c r="G865" s="23"/>
      <c r="H865" s="23"/>
    </row>
    <row r="866" spans="3:8" ht="12.75">
      <c r="C866" s="23"/>
      <c r="F866" s="23"/>
      <c r="G866" s="23"/>
      <c r="H866" s="23"/>
    </row>
    <row r="867" spans="3:8" ht="12.75">
      <c r="C867" s="23"/>
      <c r="F867" s="23"/>
      <c r="G867" s="23"/>
      <c r="H867" s="23"/>
    </row>
    <row r="868" spans="3:8" ht="12.75">
      <c r="C868" s="23"/>
      <c r="F868" s="23"/>
      <c r="G868" s="23"/>
      <c r="H868" s="23"/>
    </row>
    <row r="869" spans="3:8" ht="12.75">
      <c r="C869" s="23"/>
      <c r="F869" s="23"/>
      <c r="G869" s="23"/>
      <c r="H869" s="23"/>
    </row>
    <row r="870" spans="3:8" ht="12.75">
      <c r="C870" s="23"/>
      <c r="F870" s="23"/>
      <c r="G870" s="23"/>
      <c r="H870" s="23"/>
    </row>
    <row r="871" spans="3:8" ht="12.75">
      <c r="C871" s="23"/>
      <c r="F871" s="23"/>
      <c r="G871" s="23"/>
      <c r="H871" s="23"/>
    </row>
    <row r="872" spans="3:8" ht="12.75">
      <c r="C872" s="23"/>
      <c r="F872" s="23"/>
      <c r="G872" s="23"/>
      <c r="H872" s="23"/>
    </row>
    <row r="873" spans="3:8" ht="12.75">
      <c r="C873" s="23"/>
      <c r="F873" s="23"/>
      <c r="G873" s="23"/>
      <c r="H873" s="23"/>
    </row>
    <row r="874" spans="3:8" ht="12.75">
      <c r="C874" s="23"/>
      <c r="F874" s="23"/>
      <c r="G874" s="23"/>
      <c r="H874" s="23"/>
    </row>
    <row r="875" spans="3:8" ht="12.75">
      <c r="C875" s="23"/>
      <c r="F875" s="23"/>
      <c r="G875" s="23"/>
      <c r="H875" s="23"/>
    </row>
    <row r="876" spans="3:8" ht="12.75">
      <c r="C876" s="23"/>
      <c r="F876" s="23"/>
      <c r="G876" s="23"/>
      <c r="H876" s="23"/>
    </row>
    <row r="877" spans="3:8" ht="12.75">
      <c r="C877" s="23"/>
      <c r="F877" s="23"/>
      <c r="G877" s="23"/>
      <c r="H877" s="23"/>
    </row>
    <row r="878" spans="3:8" ht="12.75">
      <c r="C878" s="23"/>
      <c r="F878" s="23"/>
      <c r="G878" s="23"/>
      <c r="H878" s="23"/>
    </row>
    <row r="879" spans="3:8" ht="12.75">
      <c r="C879" s="23"/>
      <c r="F879" s="23"/>
      <c r="G879" s="23"/>
      <c r="H879" s="23"/>
    </row>
    <row r="880" spans="3:8" ht="12.75">
      <c r="C880" s="23"/>
      <c r="F880" s="23"/>
      <c r="G880" s="23"/>
      <c r="H880" s="23"/>
    </row>
    <row r="881" spans="3:8" ht="12.75">
      <c r="C881" s="23"/>
      <c r="F881" s="23"/>
      <c r="G881" s="23"/>
      <c r="H881" s="23"/>
    </row>
    <row r="882" spans="3:8" ht="12.75">
      <c r="C882" s="23"/>
      <c r="F882" s="23"/>
      <c r="G882" s="23"/>
      <c r="H882" s="23"/>
    </row>
    <row r="883" spans="3:8" ht="12.75">
      <c r="C883" s="23"/>
      <c r="F883" s="23"/>
      <c r="G883" s="23"/>
      <c r="H883" s="23"/>
    </row>
    <row r="884" spans="3:8" ht="12.75">
      <c r="C884" s="23"/>
      <c r="F884" s="23"/>
      <c r="G884" s="23"/>
      <c r="H884" s="23"/>
    </row>
    <row r="885" spans="3:8" ht="12.75">
      <c r="C885" s="23"/>
      <c r="F885" s="23"/>
      <c r="G885" s="23"/>
      <c r="H885" s="23"/>
    </row>
    <row r="886" spans="3:8" ht="12.75">
      <c r="C886" s="23"/>
      <c r="F886" s="23"/>
      <c r="G886" s="23"/>
      <c r="H886" s="23"/>
    </row>
    <row r="887" spans="3:8" ht="12.75">
      <c r="C887" s="23"/>
      <c r="F887" s="23"/>
      <c r="G887" s="23"/>
      <c r="H887" s="23"/>
    </row>
    <row r="888" spans="3:8" ht="12.75">
      <c r="C888" s="23"/>
      <c r="F888" s="23"/>
      <c r="G888" s="23"/>
      <c r="H888" s="23"/>
    </row>
    <row r="889" spans="3:8" ht="12.75">
      <c r="C889" s="23"/>
      <c r="F889" s="23"/>
      <c r="G889" s="23"/>
      <c r="H889" s="23"/>
    </row>
    <row r="890" spans="3:8" ht="12.75">
      <c r="C890" s="23"/>
      <c r="F890" s="23"/>
      <c r="G890" s="23"/>
      <c r="H890" s="23"/>
    </row>
    <row r="891" spans="3:8" ht="12.75">
      <c r="C891" s="23"/>
      <c r="F891" s="23"/>
      <c r="G891" s="23"/>
      <c r="H891" s="23"/>
    </row>
    <row r="892" spans="3:8" ht="12.75">
      <c r="C892" s="23"/>
      <c r="F892" s="23"/>
      <c r="G892" s="23"/>
      <c r="H892" s="23"/>
    </row>
    <row r="893" spans="3:8" ht="12.75">
      <c r="C893" s="23"/>
      <c r="F893" s="23"/>
      <c r="G893" s="23"/>
      <c r="H893" s="23"/>
    </row>
    <row r="894" spans="3:8" ht="12.75">
      <c r="C894" s="23"/>
      <c r="F894" s="23"/>
      <c r="G894" s="23"/>
      <c r="H894" s="23"/>
    </row>
    <row r="895" spans="3:8" ht="12.75">
      <c r="C895" s="23"/>
      <c r="F895" s="23"/>
      <c r="G895" s="23"/>
      <c r="H895" s="23"/>
    </row>
    <row r="896" spans="3:8" ht="12.75">
      <c r="C896" s="23"/>
      <c r="F896" s="23"/>
      <c r="G896" s="23"/>
      <c r="H896" s="23"/>
    </row>
    <row r="897" spans="3:8" ht="12.75">
      <c r="C897" s="23"/>
      <c r="F897" s="23"/>
      <c r="G897" s="23"/>
      <c r="H897" s="23"/>
    </row>
    <row r="898" spans="3:8" ht="12.75">
      <c r="C898" s="23"/>
      <c r="F898" s="23"/>
      <c r="G898" s="23"/>
      <c r="H898" s="23"/>
    </row>
    <row r="899" spans="3:8" ht="12.75">
      <c r="C899" s="23"/>
      <c r="F899" s="23"/>
      <c r="G899" s="23"/>
      <c r="H899" s="23"/>
    </row>
    <row r="900" spans="3:8" ht="12.75">
      <c r="C900" s="23"/>
      <c r="F900" s="23"/>
      <c r="G900" s="23"/>
      <c r="H900" s="23"/>
    </row>
    <row r="901" spans="3:8" ht="12.75">
      <c r="C901" s="23"/>
      <c r="F901" s="23"/>
      <c r="G901" s="23"/>
      <c r="H901" s="23"/>
    </row>
    <row r="902" spans="3:8" ht="12.75">
      <c r="C902" s="23"/>
      <c r="F902" s="23"/>
      <c r="G902" s="23"/>
      <c r="H902" s="23"/>
    </row>
    <row r="903" spans="3:8" ht="12.75">
      <c r="C903" s="23"/>
      <c r="F903" s="23"/>
      <c r="G903" s="23"/>
      <c r="H903" s="23"/>
    </row>
    <row r="904" spans="3:8" ht="12.75">
      <c r="C904" s="23"/>
      <c r="F904" s="23"/>
      <c r="G904" s="23"/>
      <c r="H904" s="23"/>
    </row>
    <row r="905" spans="3:8" ht="12.75">
      <c r="C905" s="23"/>
      <c r="F905" s="23"/>
      <c r="G905" s="23"/>
      <c r="H905" s="23"/>
    </row>
    <row r="906" spans="3:8" ht="12.75">
      <c r="C906" s="23"/>
      <c r="F906" s="23"/>
      <c r="G906" s="23"/>
      <c r="H906" s="23"/>
    </row>
    <row r="907" spans="3:8" ht="12.75">
      <c r="C907" s="23"/>
      <c r="F907" s="23"/>
      <c r="G907" s="23"/>
      <c r="H907" s="23"/>
    </row>
    <row r="908" spans="3:8" ht="12.75">
      <c r="C908" s="23"/>
      <c r="F908" s="23"/>
      <c r="G908" s="23"/>
      <c r="H908" s="23"/>
    </row>
    <row r="909" spans="3:8" ht="12.75">
      <c r="C909" s="23"/>
      <c r="F909" s="23"/>
      <c r="G909" s="23"/>
      <c r="H909" s="23"/>
    </row>
    <row r="910" spans="3:8" ht="12.75">
      <c r="C910" s="23"/>
      <c r="F910" s="23"/>
      <c r="G910" s="23"/>
      <c r="H910" s="23"/>
    </row>
    <row r="911" spans="3:8" ht="12.75">
      <c r="C911" s="23"/>
      <c r="F911" s="23"/>
      <c r="G911" s="23"/>
      <c r="H911" s="23"/>
    </row>
    <row r="912" spans="3:8" ht="12.75">
      <c r="C912" s="23"/>
      <c r="F912" s="23"/>
      <c r="G912" s="23"/>
      <c r="H912" s="23"/>
    </row>
    <row r="913" spans="3:8" ht="12.75">
      <c r="C913" s="23"/>
      <c r="F913" s="23"/>
      <c r="G913" s="23"/>
      <c r="H913" s="23"/>
    </row>
    <row r="914" spans="3:8" ht="12.75">
      <c r="C914" s="23"/>
      <c r="F914" s="23"/>
      <c r="G914" s="23"/>
      <c r="H914" s="23"/>
    </row>
    <row r="915" spans="3:8" ht="12.75">
      <c r="C915" s="23"/>
      <c r="F915" s="23"/>
      <c r="G915" s="23"/>
      <c r="H915" s="23"/>
    </row>
    <row r="916" spans="3:8" ht="12.75">
      <c r="C916" s="23"/>
      <c r="F916" s="23"/>
      <c r="G916" s="23"/>
      <c r="H916" s="23"/>
    </row>
    <row r="917" spans="3:8" ht="12.75">
      <c r="C917" s="23"/>
      <c r="F917" s="23"/>
      <c r="G917" s="23"/>
      <c r="H917" s="23"/>
    </row>
    <row r="918" spans="3:8" ht="12.75">
      <c r="C918" s="23"/>
      <c r="F918" s="23"/>
      <c r="G918" s="23"/>
      <c r="H918" s="23"/>
    </row>
    <row r="919" spans="3:8" ht="12.75">
      <c r="C919" s="23"/>
      <c r="F919" s="23"/>
      <c r="G919" s="23"/>
      <c r="H919" s="23"/>
    </row>
    <row r="920" spans="3:8" ht="12.75">
      <c r="C920" s="23"/>
      <c r="F920" s="23"/>
      <c r="G920" s="23"/>
      <c r="H920" s="23"/>
    </row>
    <row r="921" spans="3:8" ht="12.75">
      <c r="C921" s="23"/>
      <c r="F921" s="23"/>
      <c r="G921" s="23"/>
      <c r="H921" s="23"/>
    </row>
    <row r="922" spans="3:8" ht="12.75">
      <c r="C922" s="23"/>
      <c r="F922" s="23"/>
      <c r="G922" s="23"/>
      <c r="H922" s="23"/>
    </row>
    <row r="923" spans="3:8" ht="12.75">
      <c r="C923" s="23"/>
      <c r="F923" s="23"/>
      <c r="G923" s="23"/>
      <c r="H923" s="23"/>
    </row>
    <row r="924" spans="3:8" ht="12.75">
      <c r="C924" s="23"/>
      <c r="F924" s="23"/>
      <c r="G924" s="23"/>
      <c r="H924" s="23"/>
    </row>
    <row r="925" spans="3:8" ht="12.75">
      <c r="C925" s="23"/>
      <c r="F925" s="23"/>
      <c r="G925" s="23"/>
      <c r="H925" s="23"/>
    </row>
    <row r="926" spans="3:8" ht="12.75">
      <c r="C926" s="23"/>
      <c r="F926" s="23"/>
      <c r="G926" s="23"/>
      <c r="H926" s="23"/>
    </row>
    <row r="927" spans="3:8" ht="12.75">
      <c r="C927" s="23"/>
      <c r="F927" s="23"/>
      <c r="G927" s="23"/>
      <c r="H927" s="23"/>
    </row>
    <row r="928" spans="3:8" ht="12.75">
      <c r="C928" s="23"/>
      <c r="F928" s="23"/>
      <c r="G928" s="23"/>
      <c r="H928" s="23"/>
    </row>
    <row r="929" spans="3:8" ht="12.75">
      <c r="C929" s="23"/>
      <c r="F929" s="23"/>
      <c r="G929" s="23"/>
      <c r="H929" s="23"/>
    </row>
    <row r="930" spans="3:8" ht="12.75">
      <c r="C930" s="23"/>
      <c r="F930" s="23"/>
      <c r="G930" s="23"/>
      <c r="H930" s="23"/>
    </row>
    <row r="931" spans="3:8" ht="12.75">
      <c r="C931" s="23"/>
      <c r="F931" s="23"/>
      <c r="G931" s="23"/>
      <c r="H931" s="23"/>
    </row>
    <row r="932" spans="3:8" ht="12.75">
      <c r="C932" s="23"/>
      <c r="F932" s="23"/>
      <c r="G932" s="23"/>
      <c r="H932" s="23"/>
    </row>
    <row r="933" spans="3:8" ht="12.75">
      <c r="C933" s="23"/>
      <c r="F933" s="23"/>
      <c r="G933" s="23"/>
      <c r="H933" s="23"/>
    </row>
    <row r="934" spans="3:8" ht="12.75">
      <c r="C934" s="23"/>
      <c r="F934" s="23"/>
      <c r="G934" s="23"/>
      <c r="H934" s="23"/>
    </row>
    <row r="935" spans="3:8" ht="12.75">
      <c r="C935" s="23"/>
      <c r="F935" s="23"/>
      <c r="G935" s="23"/>
      <c r="H935" s="23"/>
    </row>
    <row r="936" spans="3:8" ht="12.75">
      <c r="C936" s="23"/>
      <c r="F936" s="23"/>
      <c r="G936" s="23"/>
      <c r="H936" s="23"/>
    </row>
    <row r="937" spans="3:8" ht="12.75">
      <c r="C937" s="23"/>
      <c r="F937" s="23"/>
      <c r="G937" s="23"/>
      <c r="H937" s="23"/>
    </row>
    <row r="938" spans="3:8" ht="12.75">
      <c r="C938" s="23"/>
      <c r="F938" s="23"/>
      <c r="G938" s="23"/>
      <c r="H938" s="23"/>
    </row>
    <row r="939" spans="3:8" ht="12.75">
      <c r="C939" s="23"/>
      <c r="F939" s="23"/>
      <c r="G939" s="23"/>
      <c r="H939" s="23"/>
    </row>
    <row r="940" spans="3:8" ht="12.75">
      <c r="C940" s="23"/>
      <c r="F940" s="23"/>
      <c r="G940" s="23"/>
      <c r="H940" s="23"/>
    </row>
    <row r="941" spans="3:8" ht="12.75">
      <c r="C941" s="23"/>
      <c r="F941" s="23"/>
      <c r="G941" s="23"/>
      <c r="H941" s="23"/>
    </row>
    <row r="942" spans="3:8" ht="12.75">
      <c r="C942" s="23"/>
      <c r="F942" s="23"/>
      <c r="G942" s="23"/>
      <c r="H942" s="23"/>
    </row>
    <row r="943" spans="3:8" ht="12.75">
      <c r="C943" s="23"/>
      <c r="F943" s="23"/>
      <c r="G943" s="23"/>
      <c r="H943" s="23"/>
    </row>
    <row r="944" spans="3:8" ht="12.75">
      <c r="C944" s="23"/>
      <c r="F944" s="23"/>
      <c r="G944" s="23"/>
      <c r="H944" s="23"/>
    </row>
    <row r="945" spans="3:8" ht="12.75">
      <c r="C945" s="23"/>
      <c r="F945" s="23"/>
      <c r="G945" s="23"/>
      <c r="H945" s="23"/>
    </row>
    <row r="946" spans="3:8" ht="12.75">
      <c r="C946" s="23"/>
      <c r="F946" s="23"/>
      <c r="G946" s="23"/>
      <c r="H946" s="23"/>
    </row>
    <row r="947" spans="3:8" ht="12.75">
      <c r="C947" s="23"/>
      <c r="F947" s="23"/>
      <c r="G947" s="23"/>
      <c r="H947" s="23"/>
    </row>
    <row r="948" spans="3:8" ht="12.75">
      <c r="C948" s="23"/>
      <c r="F948" s="23"/>
      <c r="G948" s="23"/>
      <c r="H948" s="23"/>
    </row>
    <row r="949" spans="3:8" ht="12.75">
      <c r="C949" s="23"/>
      <c r="F949" s="23"/>
      <c r="G949" s="23"/>
      <c r="H949" s="23"/>
    </row>
    <row r="950" spans="3:8" ht="12.75">
      <c r="C950" s="23"/>
      <c r="F950" s="23"/>
      <c r="G950" s="23"/>
      <c r="H950" s="23"/>
    </row>
    <row r="951" spans="3:8" ht="12.75">
      <c r="C951" s="23"/>
      <c r="F951" s="23"/>
      <c r="G951" s="23"/>
      <c r="H951" s="23"/>
    </row>
    <row r="952" spans="3:8" ht="12.75">
      <c r="C952" s="23"/>
      <c r="F952" s="23"/>
      <c r="G952" s="23"/>
      <c r="H952" s="23"/>
    </row>
    <row r="953" spans="3:8" ht="12.75">
      <c r="C953" s="23"/>
      <c r="F953" s="23"/>
      <c r="G953" s="23"/>
      <c r="H953" s="23"/>
    </row>
    <row r="954" spans="3:8" ht="12.75">
      <c r="C954" s="23"/>
      <c r="F954" s="23"/>
      <c r="G954" s="23"/>
      <c r="H954" s="23"/>
    </row>
    <row r="955" spans="3:8" ht="12.75">
      <c r="C955" s="23"/>
      <c r="F955" s="23"/>
      <c r="G955" s="23"/>
      <c r="H955" s="23"/>
    </row>
    <row r="956" spans="3:8" ht="12.75">
      <c r="C956" s="23"/>
      <c r="F956" s="23"/>
      <c r="G956" s="23"/>
      <c r="H956" s="23"/>
    </row>
    <row r="957" spans="3:8" ht="12.75">
      <c r="C957" s="23"/>
      <c r="F957" s="23"/>
      <c r="G957" s="23"/>
      <c r="H957" s="23"/>
    </row>
    <row r="958" spans="3:8" ht="12.75">
      <c r="C958" s="23"/>
      <c r="F958" s="23"/>
      <c r="G958" s="23"/>
      <c r="H958" s="23"/>
    </row>
    <row r="959" spans="3:8" ht="12.75">
      <c r="C959" s="23"/>
      <c r="F959" s="23"/>
      <c r="G959" s="23"/>
      <c r="H959" s="23"/>
    </row>
    <row r="960" spans="3:8" ht="12.75">
      <c r="C960" s="23"/>
      <c r="F960" s="23"/>
      <c r="G960" s="23"/>
      <c r="H960" s="23"/>
    </row>
    <row r="961" spans="3:8" ht="12.75">
      <c r="C961" s="23"/>
      <c r="F961" s="23"/>
      <c r="G961" s="23"/>
      <c r="H961" s="23"/>
    </row>
    <row r="962" spans="3:8" ht="12.75">
      <c r="C962" s="23"/>
      <c r="F962" s="23"/>
      <c r="G962" s="23"/>
      <c r="H962" s="23"/>
    </row>
    <row r="963" spans="3:8" ht="12.75">
      <c r="C963" s="23"/>
      <c r="F963" s="23"/>
      <c r="G963" s="23"/>
      <c r="H963" s="23"/>
    </row>
    <row r="964" spans="3:8" ht="12.75">
      <c r="C964" s="23"/>
      <c r="F964" s="23"/>
      <c r="G964" s="23"/>
      <c r="H964" s="23"/>
    </row>
    <row r="965" spans="3:8" ht="12.75">
      <c r="C965" s="23"/>
      <c r="F965" s="23"/>
      <c r="G965" s="23"/>
      <c r="H965" s="23"/>
    </row>
    <row r="966" spans="3:8" ht="12.75">
      <c r="C966" s="23"/>
      <c r="F966" s="23"/>
      <c r="G966" s="23"/>
      <c r="H966" s="23"/>
    </row>
    <row r="967" spans="3:8" ht="12.75">
      <c r="C967" s="23"/>
      <c r="F967" s="23"/>
      <c r="G967" s="23"/>
      <c r="H967" s="23"/>
    </row>
    <row r="968" spans="3:8" ht="12.75">
      <c r="C968" s="23"/>
      <c r="F968" s="23"/>
      <c r="G968" s="23"/>
      <c r="H968" s="23"/>
    </row>
    <row r="969" spans="3:8" ht="12.75">
      <c r="C969" s="23"/>
      <c r="F969" s="23"/>
      <c r="G969" s="23"/>
      <c r="H969" s="23"/>
    </row>
    <row r="970" spans="3:8" ht="12.75">
      <c r="C970" s="23"/>
      <c r="F970" s="23"/>
      <c r="G970" s="23"/>
      <c r="H970" s="23"/>
    </row>
    <row r="971" spans="3:8" ht="12.75">
      <c r="C971" s="23"/>
      <c r="F971" s="23"/>
      <c r="G971" s="23"/>
      <c r="H971" s="23"/>
    </row>
    <row r="972" spans="3:8" ht="12.75">
      <c r="C972" s="23"/>
      <c r="F972" s="23"/>
      <c r="G972" s="23"/>
      <c r="H972" s="23"/>
    </row>
    <row r="973" spans="3:8" ht="12.75">
      <c r="C973" s="23"/>
      <c r="F973" s="23"/>
      <c r="G973" s="23"/>
      <c r="H973" s="23"/>
    </row>
    <row r="974" spans="3:8" ht="12.75">
      <c r="C974" s="23"/>
      <c r="F974" s="23"/>
      <c r="G974" s="23"/>
      <c r="H974" s="23"/>
    </row>
  </sheetData>
  <mergeCells count="5">
    <mergeCell ref="AB3:AC3"/>
    <mergeCell ref="F3:G3"/>
    <mergeCell ref="AD3:AE3"/>
    <mergeCell ref="AF3:AG3"/>
    <mergeCell ref="A534:AG534"/>
  </mergeCells>
  <printOptions/>
  <pageMargins left="0.4" right="0.51" top="0.79" bottom="0.39" header="0.59" footer="0.22"/>
  <pageSetup fitToHeight="12" fitToWidth="1" horizontalDpi="600" verticalDpi="600" orientation="landscape" scale="76"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recordj</cp:lastModifiedBy>
  <cp:lastPrinted>2011-10-19T18:33:31Z</cp:lastPrinted>
  <dcterms:created xsi:type="dcterms:W3CDTF">2011-10-12T22:53:45Z</dcterms:created>
  <dcterms:modified xsi:type="dcterms:W3CDTF">2011-10-20T22:38:51Z</dcterms:modified>
  <cp:category/>
  <cp:version/>
  <cp:contentType/>
  <cp:contentStatus/>
</cp:coreProperties>
</file>