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1451 Financial Plan" sheetId="1" r:id="rId1"/>
  </sheets>
  <definedNames>
    <definedName name="Appro">#REF!</definedName>
    <definedName name="Carryover">#REF!</definedName>
    <definedName name="EssOptions" localSheetId="0">"A1100001100130101000001100020_0000"</definedName>
    <definedName name="EssSamplingValue" localSheetId="0">100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'1451 Financial Plan'!$A$2:$K$65</definedName>
    <definedName name="SecondQOO">#REF!</definedName>
    <definedName name="Table">#REF!</definedName>
    <definedName name="ThirdQOO">#REF!</definedName>
  </definedNames>
  <calcPr fullCalcOnLoad="1"/>
</workbook>
</file>

<file path=xl/comments1.xml><?xml version="1.0" encoding="utf-8"?>
<comments xmlns="http://schemas.openxmlformats.org/spreadsheetml/2006/main">
  <authors>
    <author>gonzacr</author>
  </authors>
  <commentList>
    <comment ref="C26" authorId="0">
      <text>
        <r>
          <rPr>
            <b/>
            <sz val="8"/>
            <rFont val="Tahoma"/>
            <family val="2"/>
          </rPr>
          <t>gonzacr:</t>
        </r>
        <r>
          <rPr>
            <sz val="8"/>
            <rFont val="Tahoma"/>
            <family val="2"/>
          </rPr>
          <t xml:space="preserve">
adding back the Council change for payment to unincorporated area council.</t>
        </r>
      </text>
    </comment>
  </commentList>
</comments>
</file>

<file path=xl/sharedStrings.xml><?xml version="1.0" encoding="utf-8"?>
<sst xmlns="http://schemas.openxmlformats.org/spreadsheetml/2006/main" count="66" uniqueCount="61">
  <si>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</si>
  <si>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</si>
  <si>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</si>
  <si>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</si>
  <si>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</si>
  <si>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</si>
  <si>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</si>
  <si>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</si>
  <si>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</si>
  <si>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</si>
  <si>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</si>
  <si>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</si>
  <si>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</si>
  <si>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</si>
  <si>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</si>
  <si>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</si>
  <si>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</si>
  <si>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r>
      <t>2011 Adopted</t>
    </r>
    <r>
      <rPr>
        <b/>
        <vertAlign val="superscript"/>
        <sz val="12"/>
        <rFont val="Times New Roman"/>
        <family val="1"/>
      </rPr>
      <t>2</t>
    </r>
  </si>
  <si>
    <t xml:space="preserve">2011 Revised  </t>
  </si>
  <si>
    <t>2011 Estimated</t>
  </si>
  <si>
    <r>
      <t xml:space="preserve">2 </t>
    </r>
    <r>
      <rPr>
        <sz val="12"/>
        <rFont val="Times New Roman"/>
        <family val="1"/>
      </rPr>
      <t>Adopted is taken form 2011 Adopted Budget Book</t>
    </r>
  </si>
  <si>
    <t>Fund Name: Parks Operating Levy</t>
  </si>
  <si>
    <t>Fund Number: 1451</t>
  </si>
  <si>
    <t>Prepared by:  Cristina Gonzalez</t>
  </si>
  <si>
    <t>Date Prepared:  2/1/11</t>
  </si>
  <si>
    <t>*  SW 98th St. Corridor Maintenance</t>
  </si>
  <si>
    <t>*  Council Change - Restore King County Fair</t>
  </si>
  <si>
    <t>*  Labor Strategy Changes</t>
  </si>
  <si>
    <t>*  COLA Adjustment</t>
  </si>
  <si>
    <t>*  2011 Supplemental Omnibus</t>
  </si>
  <si>
    <r>
      <t>5</t>
    </r>
    <r>
      <rPr>
        <sz val="12"/>
        <rFont val="Times New Roman"/>
        <family val="1"/>
      </rPr>
      <t xml:space="preserve"> Business Revenues assume 5% annual growth as recommended by the Parks Futures Task Force. These categories are tracked by the Parks Division.  </t>
    </r>
  </si>
  <si>
    <r>
      <t>6</t>
    </r>
    <r>
      <rPr>
        <sz val="12"/>
        <rFont val="Times New Roman"/>
        <family val="1"/>
      </rPr>
      <t xml:space="preserve"> Expansion Levy Admin Fee receipts are aligned with OEFA revenue projections in the Open Space Trails and Zoo Levy Fund/Expansion Levy (Fund 1452).</t>
    </r>
  </si>
  <si>
    <r>
      <t>7</t>
    </r>
    <r>
      <rPr>
        <sz val="12"/>
        <rFont val="Times New Roman"/>
        <family val="1"/>
      </rPr>
      <t xml:space="preserve"> General Fund revenue from one-time reserves was provided for 2010. </t>
    </r>
  </si>
  <si>
    <r>
      <t>8</t>
    </r>
    <r>
      <rPr>
        <sz val="12"/>
        <rFont val="Times New Roman"/>
        <family val="1"/>
      </rPr>
      <t xml:space="preserve"> CIP Revenues include transfers from Parks CIP Funds 3160, 3490 and 3581 to support Capital &amp; Land Management/Business Planning. 2012 and 2013 assume 5% growth. Note: a portion of CIP/Land Management/Business Planning Expenditures is associated with UGA </t>
    </r>
  </si>
  <si>
    <r>
      <t>9</t>
    </r>
    <r>
      <rPr>
        <sz val="12"/>
        <rFont val="Times New Roman"/>
        <family val="1"/>
      </rPr>
      <t xml:space="preserve"> Council Change - Support for UGA Parks &amp; Non-regional Pools revenue adjustment includes: business revenue anticipated from the UGA parks ($129,180), proceeds from the sale of Puget Sound Park ($500,000), funds from Water and Land Resources for maintenance of the SW 98th Street corridor, and allocation of general fund ($188,120). 2010 Estimated: The non-sale of Puget Sound Park left a funding gap of $400k which is slated to be funded by GF in the 2010 Q1 supplemental request.</t>
    </r>
  </si>
  <si>
    <r>
      <t>10</t>
    </r>
    <r>
      <rPr>
        <sz val="12"/>
        <rFont val="Times New Roman"/>
        <family val="1"/>
      </rPr>
      <t xml:space="preserve"> Regional/Rural Expenditures are inflated 5% annually in 2012 and 2013.  Expenditures also include: an increase in 2008 to allow for improvements in maintenance (to pre-2002 levels), an increase in 2009 to support Steve Cox Memorial Park ($334,959) and Juanita Woodlands ($20,379), which were recategorized from local urban parks to regional parks; and an annual increment ($150,000, inflated at 5% annually) to provide for maintenance of anticipated additions to the division's inventory of trails and passive natural area parks.</t>
    </r>
  </si>
  <si>
    <r>
      <t>11</t>
    </r>
    <r>
      <rPr>
        <sz val="12"/>
        <rFont val="Times New Roman"/>
        <family val="1"/>
      </rPr>
      <t xml:space="preserve"> Projected UGA expenditures in 2012 &amp; 2013 include appropriation added by Council to restore UGA parks as part of adoption of the 2010 budget, and are inflated 5% annually. </t>
    </r>
  </si>
  <si>
    <r>
      <t>12</t>
    </r>
    <r>
      <rPr>
        <sz val="12"/>
        <rFont val="Times New Roman"/>
        <family val="1"/>
      </rPr>
      <t xml:space="preserve"> Partial funding of the Community Partnerships and Grants (CPG) program. Additional funds are in Parks CIP.</t>
    </r>
  </si>
  <si>
    <r>
      <t>15</t>
    </r>
    <r>
      <rPr>
        <sz val="12"/>
        <rFont val="Times New Roman"/>
        <family val="1"/>
      </rPr>
      <t xml:space="preserve"> Estimated Underexpenditures equal 2% of Total Expenditures, including the 2% Underexpenditure required for GF Transfer.</t>
    </r>
  </si>
  <si>
    <r>
      <t>16</t>
    </r>
    <r>
      <rPr>
        <sz val="12"/>
        <rFont val="Times New Roman"/>
        <family val="1"/>
      </rPr>
      <t xml:space="preserve"> Target Fund Balance reflects the level needed to ensure achieving a fund balance of 1/12th of Total Expenditures at the end of the levy in 2013. </t>
    </r>
  </si>
  <si>
    <r>
      <t xml:space="preserve">2010 Revised </t>
    </r>
    <r>
      <rPr>
        <b/>
        <vertAlign val="superscript"/>
        <sz val="12"/>
        <rFont val="Times New Roman"/>
        <family val="1"/>
      </rPr>
      <t>1</t>
    </r>
  </si>
  <si>
    <t>1 Actuals are taken from ARMS 14th Month or 2010 CAFR. Because 14th month data is not yet available, 2010 revised is provided.</t>
  </si>
  <si>
    <t>*  2010 Supplemental Omnibus</t>
  </si>
  <si>
    <r>
      <t>3</t>
    </r>
    <r>
      <rPr>
        <sz val="12"/>
        <rFont val="Times New Roman"/>
        <family val="1"/>
      </rPr>
      <t xml:space="preserve"> Net Investment Income is estimated based on YTD actual revenues. </t>
    </r>
  </si>
  <si>
    <t>*  Interest 3</t>
  </si>
  <si>
    <t>*  Levy Proceeds/Delinquent Levy Collections</t>
  </si>
  <si>
    <r>
      <t>*  Regional/Rural Business Revenues</t>
    </r>
    <r>
      <rPr>
        <vertAlign val="superscript"/>
        <sz val="12"/>
        <rFont val="Arial"/>
        <family val="2"/>
      </rPr>
      <t xml:space="preserve"> 4</t>
    </r>
  </si>
  <si>
    <r>
      <t xml:space="preserve">*  Expansion Levy Admin Fee </t>
    </r>
    <r>
      <rPr>
        <vertAlign val="superscript"/>
        <sz val="12"/>
        <rFont val="Arial"/>
        <family val="2"/>
      </rPr>
      <t>5</t>
    </r>
  </si>
  <si>
    <r>
      <t xml:space="preserve">*  UGA Business Revenues </t>
    </r>
    <r>
      <rPr>
        <vertAlign val="superscript"/>
        <sz val="12"/>
        <rFont val="Arial"/>
        <family val="2"/>
      </rPr>
      <t>4</t>
    </r>
  </si>
  <si>
    <r>
      <t xml:space="preserve">*  GF Transfer for UGA </t>
    </r>
    <r>
      <rPr>
        <vertAlign val="superscript"/>
        <sz val="12"/>
        <rFont val="Arial"/>
        <family val="2"/>
      </rPr>
      <t>7</t>
    </r>
  </si>
  <si>
    <r>
      <t xml:space="preserve">*  CIP </t>
    </r>
    <r>
      <rPr>
        <vertAlign val="superscript"/>
        <sz val="12"/>
        <rFont val="Arial"/>
        <family val="2"/>
      </rPr>
      <t>8</t>
    </r>
  </si>
  <si>
    <r>
      <t xml:space="preserve">*  Council Change - Support for UGA Parks &amp; Non-regional Pools </t>
    </r>
    <r>
      <rPr>
        <vertAlign val="superscript"/>
        <sz val="12"/>
        <rFont val="Arial"/>
        <family val="2"/>
      </rPr>
      <t>7, 9</t>
    </r>
  </si>
  <si>
    <r>
      <t xml:space="preserve">*  Regional/Rural Expenditures </t>
    </r>
    <r>
      <rPr>
        <vertAlign val="superscript"/>
        <sz val="12"/>
        <rFont val="Arial"/>
        <family val="2"/>
      </rPr>
      <t>10</t>
    </r>
  </si>
  <si>
    <r>
      <t xml:space="preserve">*  Urban Growth Area Expenditures  </t>
    </r>
    <r>
      <rPr>
        <vertAlign val="superscript"/>
        <sz val="12"/>
        <rFont val="Arial"/>
        <family val="2"/>
      </rPr>
      <t>11</t>
    </r>
  </si>
  <si>
    <r>
      <t xml:space="preserve">*  CIP/Land Management Expenditures </t>
    </r>
    <r>
      <rPr>
        <vertAlign val="superscript"/>
        <sz val="12"/>
        <rFont val="Arial"/>
        <family val="2"/>
      </rPr>
      <t>8</t>
    </r>
  </si>
  <si>
    <r>
      <t xml:space="preserve">*  CPG Expenditures </t>
    </r>
    <r>
      <rPr>
        <vertAlign val="superscript"/>
        <sz val="12"/>
        <rFont val="Arial"/>
        <family val="2"/>
      </rPr>
      <t>12</t>
    </r>
  </si>
  <si>
    <r>
      <t xml:space="preserve">*  Council Change - UGA Parks &amp; Non-regional Pools </t>
    </r>
    <r>
      <rPr>
        <vertAlign val="superscript"/>
        <sz val="12"/>
        <rFont val="Arial"/>
        <family val="2"/>
      </rPr>
      <t>7, 13</t>
    </r>
  </si>
  <si>
    <r>
      <t>Target Fund Balance</t>
    </r>
    <r>
      <rPr>
        <b/>
        <vertAlign val="superscript"/>
        <sz val="12"/>
        <rFont val="Times New Roman"/>
        <family val="1"/>
      </rPr>
      <t>16</t>
    </r>
  </si>
  <si>
    <t>132nd Square Park will not be transferring to Kirkland in association with the JFK annexation until 2012.</t>
  </si>
  <si>
    <t>Reserve for Encumbrance</t>
  </si>
  <si>
    <r>
      <t>13</t>
    </r>
    <r>
      <rPr>
        <sz val="12"/>
        <rFont val="Times New Roman"/>
        <family val="1"/>
      </rPr>
      <t xml:space="preserve"> Council Change - UGA Parks &amp; Non-regional Pools expenditure adjustment includes: appropriation to operate UGA parks ($592,300), transfer to the city of Burien of a portion of the proceeds from the sale of Puget Sound Park ($100,000), and funds for the transfer of non-regional pools ($125,000). 2010 Estimated: due to the non-sale of Puget Sound Park, Parks will not be giving Burien $100,000.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</si>
</sst>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7" fillId="0" borderId="0">
      <alignment/>
      <protection/>
    </xf>
    <xf numFmtId="37" fontId="7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37" fontId="6" fillId="0" borderId="0" xfId="56" applyFont="1" applyBorder="1" applyAlignment="1">
      <alignment horizontal="centerContinuous" wrapText="1"/>
      <protection/>
    </xf>
    <xf numFmtId="37" fontId="3" fillId="0" borderId="0" xfId="56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7" fillId="0" borderId="0" xfId="56" applyFont="1" applyBorder="1" applyAlignment="1">
      <alignment horizontal="centerContinuous" wrapText="1"/>
      <protection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4" fillId="0" borderId="10" xfId="56" applyFont="1" applyBorder="1" applyAlignment="1">
      <alignment horizontal="left" wrapText="1"/>
      <protection/>
    </xf>
    <xf numFmtId="37" fontId="8" fillId="0" borderId="0" xfId="56" applyFont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37" fontId="9" fillId="0" borderId="0" xfId="56" applyFont="1" applyBorder="1" applyAlignment="1">
      <alignment horizontal="centerContinuous" wrapText="1"/>
      <protection/>
    </xf>
    <xf numFmtId="37" fontId="5" fillId="33" borderId="11" xfId="56" applyFont="1" applyFill="1" applyBorder="1" applyAlignment="1" applyProtection="1">
      <alignment horizontal="left" wrapText="1"/>
      <protection/>
    </xf>
    <xf numFmtId="37" fontId="5" fillId="33" borderId="12" xfId="56" applyFont="1" applyFill="1" applyBorder="1" applyAlignment="1">
      <alignment horizontal="center" wrapText="1"/>
      <protection/>
    </xf>
    <xf numFmtId="37" fontId="5" fillId="33" borderId="11" xfId="56" applyFont="1" applyFill="1" applyBorder="1" applyAlignment="1">
      <alignment horizontal="center" wrapText="1"/>
      <protection/>
    </xf>
    <xf numFmtId="37" fontId="5" fillId="33" borderId="0" xfId="56" applyFont="1" applyFill="1" applyAlignment="1">
      <alignment horizontal="center" wrapText="1"/>
      <protection/>
    </xf>
    <xf numFmtId="0" fontId="7" fillId="33" borderId="0" xfId="0" applyFont="1" applyFill="1" applyAlignment="1">
      <alignment/>
    </xf>
    <xf numFmtId="164" fontId="4" fillId="0" borderId="13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/>
    </xf>
    <xf numFmtId="37" fontId="5" fillId="0" borderId="14" xfId="56" applyFont="1" applyFill="1" applyBorder="1" applyAlignment="1">
      <alignment horizontal="left"/>
      <protection/>
    </xf>
    <xf numFmtId="164" fontId="7" fillId="0" borderId="14" xfId="42" applyNumberFormat="1" applyFont="1" applyFill="1" applyBorder="1" applyAlignment="1">
      <alignment/>
    </xf>
    <xf numFmtId="164" fontId="7" fillId="0" borderId="15" xfId="42" applyNumberFormat="1" applyFont="1" applyFill="1" applyBorder="1" applyAlignment="1">
      <alignment/>
    </xf>
    <xf numFmtId="164" fontId="7" fillId="0" borderId="16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0" fontId="7" fillId="0" borderId="0" xfId="0" applyFont="1" applyAlignment="1">
      <alignment/>
    </xf>
    <xf numFmtId="37" fontId="7" fillId="0" borderId="14" xfId="56" applyFont="1" applyFill="1" applyBorder="1" applyAlignment="1">
      <alignment horizontal="left"/>
      <protection/>
    </xf>
    <xf numFmtId="164" fontId="7" fillId="0" borderId="17" xfId="42" applyNumberFormat="1" applyFont="1" applyBorder="1" applyAlignment="1">
      <alignment/>
    </xf>
    <xf numFmtId="164" fontId="7" fillId="0" borderId="14" xfId="42" applyNumberFormat="1" applyFont="1" applyBorder="1" applyAlignment="1">
      <alignment/>
    </xf>
    <xf numFmtId="164" fontId="10" fillId="0" borderId="18" xfId="42" applyNumberFormat="1" applyFont="1" applyBorder="1" applyAlignment="1">
      <alignment/>
    </xf>
    <xf numFmtId="37" fontId="5" fillId="0" borderId="11" xfId="56" applyFont="1" applyFill="1" applyBorder="1" applyAlignment="1">
      <alignment horizontal="left"/>
      <protection/>
    </xf>
    <xf numFmtId="164" fontId="7" fillId="0" borderId="19" xfId="42" applyNumberFormat="1" applyFont="1" applyFill="1" applyBorder="1" applyAlignment="1">
      <alignment/>
    </xf>
    <xf numFmtId="164" fontId="7" fillId="0" borderId="12" xfId="42" applyNumberFormat="1" applyFont="1" applyBorder="1" applyAlignment="1">
      <alignment/>
    </xf>
    <xf numFmtId="164" fontId="10" fillId="0" borderId="15" xfId="42" applyNumberFormat="1" applyFont="1" applyBorder="1" applyAlignment="1">
      <alignment/>
    </xf>
    <xf numFmtId="164" fontId="7" fillId="0" borderId="11" xfId="42" applyNumberFormat="1" applyFont="1" applyFill="1" applyBorder="1" applyAlignment="1" quotePrefix="1">
      <alignment/>
    </xf>
    <xf numFmtId="164" fontId="7" fillId="0" borderId="19" xfId="42" applyNumberFormat="1" applyFont="1" applyFill="1" applyBorder="1" applyAlignment="1" quotePrefix="1">
      <alignment/>
    </xf>
    <xf numFmtId="164" fontId="10" fillId="0" borderId="11" xfId="42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18" xfId="42" applyNumberFormat="1" applyFont="1" applyFill="1" applyBorder="1" applyAlignment="1">
      <alignment/>
    </xf>
    <xf numFmtId="164" fontId="10" fillId="0" borderId="14" xfId="42" applyNumberFormat="1" applyFont="1" applyFill="1" applyBorder="1" applyAlignment="1">
      <alignment/>
    </xf>
    <xf numFmtId="164" fontId="7" fillId="0" borderId="0" xfId="42" applyNumberFormat="1" applyFont="1" applyFill="1" applyBorder="1" applyAlignment="1">
      <alignment/>
    </xf>
    <xf numFmtId="164" fontId="7" fillId="0" borderId="14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37" fontId="5" fillId="0" borderId="20" xfId="56" applyFont="1" applyFill="1" applyBorder="1" applyAlignment="1" quotePrefix="1">
      <alignment horizontal="left"/>
      <protection/>
    </xf>
    <xf numFmtId="164" fontId="7" fillId="0" borderId="12" xfId="42" applyNumberFormat="1" applyFont="1" applyBorder="1" applyAlignment="1">
      <alignment horizontal="right"/>
    </xf>
    <xf numFmtId="164" fontId="10" fillId="0" borderId="13" xfId="42" applyNumberFormat="1" applyFont="1" applyBorder="1" applyAlignment="1">
      <alignment horizontal="right"/>
    </xf>
    <xf numFmtId="164" fontId="7" fillId="0" borderId="0" xfId="42" applyNumberFormat="1" applyFont="1" applyAlignment="1">
      <alignment horizontal="right"/>
    </xf>
    <xf numFmtId="37" fontId="4" fillId="0" borderId="0" xfId="56" applyFont="1" applyAlignment="1">
      <alignment horizontal="left"/>
      <protection/>
    </xf>
    <xf numFmtId="37" fontId="10" fillId="0" borderId="0" xfId="56" applyFont="1" applyBorder="1">
      <alignment/>
      <protection/>
    </xf>
    <xf numFmtId="37" fontId="4" fillId="0" borderId="0" xfId="56" applyFont="1" applyBorder="1">
      <alignment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37" fontId="12" fillId="0" borderId="0" xfId="56" applyFont="1" applyBorder="1" applyAlignment="1">
      <alignment horizontal="left"/>
      <protection/>
    </xf>
    <xf numFmtId="164" fontId="10" fillId="0" borderId="14" xfId="42" applyNumberFormat="1" applyFont="1" applyBorder="1" applyAlignment="1">
      <alignment/>
    </xf>
    <xf numFmtId="164" fontId="4" fillId="0" borderId="11" xfId="42" applyNumberFormat="1" applyFont="1" applyBorder="1" applyAlignment="1">
      <alignment/>
    </xf>
    <xf numFmtId="164" fontId="10" fillId="0" borderId="14" xfId="42" applyNumberFormat="1" applyFont="1" applyBorder="1" applyAlignment="1">
      <alignment wrapText="1"/>
    </xf>
    <xf numFmtId="164" fontId="10" fillId="0" borderId="13" xfId="42" applyNumberFormat="1" applyFont="1" applyBorder="1" applyAlignment="1">
      <alignment/>
    </xf>
    <xf numFmtId="164" fontId="4" fillId="0" borderId="14" xfId="42" applyNumberFormat="1" applyFont="1" applyFill="1" applyBorder="1" applyAlignment="1">
      <alignment/>
    </xf>
    <xf numFmtId="164" fontId="10" fillId="0" borderId="18" xfId="42" applyNumberFormat="1" applyFont="1" applyBorder="1" applyAlignment="1">
      <alignment wrapText="1"/>
    </xf>
    <xf numFmtId="0" fontId="7" fillId="7" borderId="0" xfId="0" applyFont="1" applyFill="1" applyBorder="1" applyAlignment="1">
      <alignment horizontal="left"/>
    </xf>
    <xf numFmtId="37" fontId="6" fillId="7" borderId="0" xfId="56" applyFont="1" applyFill="1" applyBorder="1" applyAlignment="1">
      <alignment horizontal="center" wrapText="1"/>
      <protection/>
    </xf>
    <xf numFmtId="0" fontId="0" fillId="7" borderId="0" xfId="0" applyFill="1" applyBorder="1" applyAlignment="1">
      <alignment horizontal="centerContinuous"/>
    </xf>
    <xf numFmtId="37" fontId="7" fillId="7" borderId="0" xfId="56" applyFont="1" applyFill="1" applyBorder="1" applyAlignment="1">
      <alignment horizontal="left" wrapText="1"/>
      <protection/>
    </xf>
    <xf numFmtId="37" fontId="5" fillId="7" borderId="0" xfId="56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5" fillId="0" borderId="11" xfId="42" applyNumberFormat="1" applyFont="1" applyFill="1" applyBorder="1" applyAlignment="1">
      <alignment/>
    </xf>
    <xf numFmtId="164" fontId="5" fillId="0" borderId="19" xfId="42" applyNumberFormat="1" applyFont="1" applyFill="1" applyBorder="1" applyAlignment="1">
      <alignment/>
    </xf>
    <xf numFmtId="164" fontId="5" fillId="0" borderId="21" xfId="42" applyNumberFormat="1" applyFont="1" applyFill="1" applyBorder="1" applyAlignment="1">
      <alignment/>
    </xf>
    <xf numFmtId="164" fontId="5" fillId="0" borderId="22" xfId="42" applyNumberFormat="1" applyFont="1" applyBorder="1" applyAlignment="1">
      <alignment/>
    </xf>
    <xf numFmtId="37" fontId="15" fillId="0" borderId="23" xfId="57" applyFont="1" applyFill="1" applyBorder="1" applyAlignment="1">
      <alignment horizontal="left" wrapText="1"/>
      <protection/>
    </xf>
    <xf numFmtId="164" fontId="15" fillId="0" borderId="14" xfId="44" applyNumberFormat="1" applyFont="1" applyFill="1" applyBorder="1" applyAlignment="1">
      <alignment/>
    </xf>
    <xf numFmtId="37" fontId="15" fillId="0" borderId="0" xfId="57" applyFont="1" applyFill="1" applyBorder="1" applyAlignment="1">
      <alignment horizontal="left" wrapText="1"/>
      <protection/>
    </xf>
    <xf numFmtId="164" fontId="7" fillId="0" borderId="15" xfId="42" applyNumberFormat="1" applyFont="1" applyFill="1" applyBorder="1" applyAlignment="1">
      <alignment horizontal="center"/>
    </xf>
    <xf numFmtId="37" fontId="5" fillId="0" borderId="13" xfId="56" applyFont="1" applyFill="1" applyBorder="1" applyAlignment="1">
      <alignment horizontal="left"/>
      <protection/>
    </xf>
    <xf numFmtId="164" fontId="5" fillId="0" borderId="13" xfId="42" applyNumberFormat="1" applyFont="1" applyFill="1" applyBorder="1" applyAlignment="1">
      <alignment/>
    </xf>
    <xf numFmtId="164" fontId="7" fillId="34" borderId="11" xfId="42" applyNumberFormat="1" applyFont="1" applyFill="1" applyBorder="1" applyAlignment="1" quotePrefix="1">
      <alignment/>
    </xf>
    <xf numFmtId="164" fontId="7" fillId="0" borderId="14" xfId="42" applyNumberFormat="1" applyFont="1" applyFill="1" applyBorder="1" applyAlignment="1" quotePrefix="1">
      <alignment/>
    </xf>
    <xf numFmtId="164" fontId="5" fillId="0" borderId="14" xfId="42" applyNumberFormat="1" applyFont="1" applyFill="1" applyBorder="1" applyAlignment="1">
      <alignment/>
    </xf>
    <xf numFmtId="164" fontId="5" fillId="0" borderId="15" xfId="42" applyNumberFormat="1" applyFont="1" applyFill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5" fillId="0" borderId="13" xfId="42" applyNumberFormat="1" applyFont="1" applyFill="1" applyBorder="1" applyAlignment="1">
      <alignment/>
    </xf>
    <xf numFmtId="37" fontId="15" fillId="0" borderId="24" xfId="57" applyFont="1" applyFill="1" applyBorder="1" applyAlignment="1">
      <alignment horizontal="left" wrapText="1"/>
      <protection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7" fontId="4" fillId="0" borderId="0" xfId="56" applyFont="1" applyFill="1" applyBorder="1" applyAlignment="1" quotePrefix="1">
      <alignment horizontal="left"/>
      <protection/>
    </xf>
    <xf numFmtId="37" fontId="10" fillId="0" borderId="0" xfId="56" applyFont="1" applyFill="1" applyBorder="1">
      <alignment/>
      <protection/>
    </xf>
    <xf numFmtId="37" fontId="5" fillId="0" borderId="25" xfId="56" applyFont="1" applyFill="1" applyBorder="1" applyAlignment="1">
      <alignment horizontal="center" wrapText="1"/>
      <protection/>
    </xf>
    <xf numFmtId="37" fontId="5" fillId="0" borderId="19" xfId="56" applyFont="1" applyFill="1" applyBorder="1" applyAlignment="1">
      <alignment horizontal="center" wrapText="1"/>
      <protection/>
    </xf>
    <xf numFmtId="37" fontId="5" fillId="0" borderId="26" xfId="56" applyFont="1" applyFill="1" applyBorder="1" applyAlignment="1">
      <alignment horizontal="center" wrapText="1"/>
      <protection/>
    </xf>
    <xf numFmtId="37" fontId="5" fillId="0" borderId="27" xfId="56" applyFont="1" applyFill="1" applyBorder="1" applyAlignment="1">
      <alignment horizontal="center" wrapText="1"/>
      <protection/>
    </xf>
    <xf numFmtId="164" fontId="7" fillId="0" borderId="15" xfId="42" applyNumberFormat="1" applyFont="1" applyFill="1" applyBorder="1" applyAlignment="1">
      <alignment/>
    </xf>
    <xf numFmtId="37" fontId="3" fillId="7" borderId="0" xfId="56" applyFont="1" applyFill="1" applyBorder="1" applyAlignment="1">
      <alignment horizontal="center" wrapText="1"/>
      <protection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IRPLAN.XLS" xfId="56"/>
    <cellStyle name="Normal_AIRPLAN.XLS_0640 ParksOperating 2011PSQ Fin Pl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54"/>
  <sheetViews>
    <sheetView tabSelected="1" zoomScale="75" zoomScaleNormal="75" zoomScalePageLayoutView="0" workbookViewId="0" topLeftCell="A22">
      <selection activeCell="E36" sqref="E36"/>
    </sheetView>
  </sheetViews>
  <sheetFormatPr defaultColWidth="9.140625" defaultRowHeight="12.75"/>
  <cols>
    <col min="1" max="1" width="40.28125" style="61" customWidth="1"/>
    <col min="2" max="2" width="16.28125" style="4" customWidth="1"/>
    <col min="3" max="3" width="16.7109375" style="14" customWidth="1"/>
    <col min="4" max="4" width="16.28125" style="4" customWidth="1"/>
    <col min="5" max="5" width="19.7109375" style="4" customWidth="1"/>
    <col min="6" max="6" width="20.7109375" style="4" customWidth="1"/>
    <col min="7" max="7" width="49.28125" style="1" customWidth="1"/>
    <col min="8" max="8" width="1.8515625" style="1" customWidth="1"/>
    <col min="9" max="9" width="1.57421875" style="0" customWidth="1"/>
    <col min="10" max="10" width="2.28125" style="0" customWidth="1"/>
    <col min="11" max="11" width="1.57421875" style="0" customWidth="1"/>
  </cols>
  <sheetData>
    <row r="1" spans="1:20" ht="20.25">
      <c r="A1" s="2"/>
      <c r="B1" s="3"/>
      <c r="C1" s="3"/>
      <c r="D1" s="3"/>
      <c r="E1" s="3"/>
      <c r="F1" s="3"/>
      <c r="G1" s="3">
        <f>625-250</f>
        <v>375</v>
      </c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02" t="s">
        <v>16</v>
      </c>
      <c r="B2" s="102"/>
      <c r="C2" s="102"/>
      <c r="D2" s="102"/>
      <c r="E2" s="102"/>
      <c r="F2" s="102"/>
      <c r="G2" s="102"/>
      <c r="H2" s="7"/>
    </row>
    <row r="3" spans="1:8" s="1" customFormat="1" ht="19.5" customHeight="1">
      <c r="A3" s="70" t="s">
        <v>21</v>
      </c>
      <c r="B3" s="71"/>
      <c r="C3" s="71"/>
      <c r="D3" s="71"/>
      <c r="E3" s="71"/>
      <c r="F3" s="71"/>
      <c r="G3" s="71"/>
      <c r="H3" s="7"/>
    </row>
    <row r="4" spans="1:20" s="11" customFormat="1" ht="15.75">
      <c r="A4" s="70" t="s">
        <v>22</v>
      </c>
      <c r="B4" s="72"/>
      <c r="C4" s="72"/>
      <c r="D4" s="72"/>
      <c r="E4" s="72"/>
      <c r="F4" s="72"/>
      <c r="G4" s="73"/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.75">
      <c r="A5" s="70" t="s">
        <v>23</v>
      </c>
      <c r="B5" s="72"/>
      <c r="C5" s="72"/>
      <c r="D5" s="72"/>
      <c r="E5" s="72"/>
      <c r="F5" s="74"/>
      <c r="G5" s="73" t="s">
        <v>24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9" customHeight="1">
      <c r="A6" s="12"/>
      <c r="B6" s="13"/>
      <c r="E6" s="7"/>
      <c r="F6" s="15"/>
      <c r="H6" s="15"/>
    </row>
    <row r="7" spans="1:8" s="20" customFormat="1" ht="33" customHeight="1">
      <c r="A7" s="16" t="s">
        <v>0</v>
      </c>
      <c r="B7" s="97" t="s">
        <v>40</v>
      </c>
      <c r="C7" s="98" t="s">
        <v>17</v>
      </c>
      <c r="D7" s="99" t="s">
        <v>18</v>
      </c>
      <c r="E7" s="100" t="s">
        <v>19</v>
      </c>
      <c r="F7" s="17" t="s">
        <v>1</v>
      </c>
      <c r="G7" s="18" t="s">
        <v>2</v>
      </c>
      <c r="H7" s="19"/>
    </row>
    <row r="8" spans="1:9" s="24" customFormat="1" ht="15.75">
      <c r="A8" s="36" t="s">
        <v>3</v>
      </c>
      <c r="B8" s="76">
        <v>9551379</v>
      </c>
      <c r="C8" s="77">
        <v>8916794</v>
      </c>
      <c r="D8" s="77">
        <f>B44</f>
        <v>8359080</v>
      </c>
      <c r="E8" s="78">
        <f>B44</f>
        <v>8359080</v>
      </c>
      <c r="F8" s="79"/>
      <c r="G8" s="21"/>
      <c r="H8" s="22"/>
      <c r="I8" s="23"/>
    </row>
    <row r="9" spans="1:9" s="31" customFormat="1" ht="15.75">
      <c r="A9" s="25" t="s">
        <v>4</v>
      </c>
      <c r="B9" s="26"/>
      <c r="C9" s="27"/>
      <c r="D9" s="27"/>
      <c r="E9" s="46"/>
      <c r="F9" s="28"/>
      <c r="G9" s="69"/>
      <c r="H9" s="29"/>
      <c r="I9" s="30"/>
    </row>
    <row r="10" spans="1:9" s="31" customFormat="1" ht="30">
      <c r="A10" s="80" t="s">
        <v>45</v>
      </c>
      <c r="B10" s="81">
        <v>18409438</v>
      </c>
      <c r="C10" s="27">
        <v>19067400</v>
      </c>
      <c r="D10" s="27">
        <f>C10</f>
        <v>19067400</v>
      </c>
      <c r="E10" s="27">
        <f>D10</f>
        <v>19067400</v>
      </c>
      <c r="F10" s="33">
        <f>+E10-C10</f>
        <v>0</v>
      </c>
      <c r="G10" s="66"/>
      <c r="H10" s="29"/>
      <c r="I10" s="30"/>
    </row>
    <row r="11" spans="1:9" s="31" customFormat="1" ht="15.75">
      <c r="A11" s="80" t="s">
        <v>44</v>
      </c>
      <c r="B11" s="81">
        <v>51991</v>
      </c>
      <c r="C11" s="27">
        <v>35148</v>
      </c>
      <c r="D11" s="27">
        <f aca="true" t="shared" si="0" ref="D11:E17">C11</f>
        <v>35148</v>
      </c>
      <c r="E11" s="27">
        <f t="shared" si="0"/>
        <v>35148</v>
      </c>
      <c r="F11" s="33">
        <f>+E11-C11</f>
        <v>0</v>
      </c>
      <c r="G11" s="66"/>
      <c r="H11" s="29"/>
      <c r="I11" s="30"/>
    </row>
    <row r="12" spans="1:9" s="31" customFormat="1" ht="36">
      <c r="A12" s="80" t="s">
        <v>46</v>
      </c>
      <c r="B12" s="81">
        <v>4300154.058</v>
      </c>
      <c r="C12" s="27">
        <v>4516736</v>
      </c>
      <c r="D12" s="27">
        <f t="shared" si="0"/>
        <v>4516736</v>
      </c>
      <c r="E12" s="27">
        <f t="shared" si="0"/>
        <v>4516736</v>
      </c>
      <c r="F12" s="33">
        <f>+E12-C12</f>
        <v>0</v>
      </c>
      <c r="G12" s="66"/>
      <c r="H12" s="29"/>
      <c r="I12" s="30"/>
    </row>
    <row r="13" spans="1:9" s="31" customFormat="1" ht="18">
      <c r="A13" s="80" t="s">
        <v>47</v>
      </c>
      <c r="B13" s="81">
        <v>165684.942</v>
      </c>
      <c r="C13" s="27">
        <v>150169</v>
      </c>
      <c r="D13" s="27">
        <f t="shared" si="0"/>
        <v>150169</v>
      </c>
      <c r="E13" s="27">
        <f t="shared" si="0"/>
        <v>150169</v>
      </c>
      <c r="F13" s="33">
        <f>+E13-C13</f>
        <v>0</v>
      </c>
      <c r="G13" s="66"/>
      <c r="H13" s="29"/>
      <c r="I13" s="30"/>
    </row>
    <row r="14" spans="1:9" s="31" customFormat="1" ht="18">
      <c r="A14" s="80" t="s">
        <v>48</v>
      </c>
      <c r="B14" s="26"/>
      <c r="C14" s="27">
        <v>114849</v>
      </c>
      <c r="D14" s="27">
        <f t="shared" si="0"/>
        <v>114849</v>
      </c>
      <c r="E14" s="27">
        <f t="shared" si="0"/>
        <v>114849</v>
      </c>
      <c r="F14" s="33">
        <f>+E14-C14</f>
        <v>0</v>
      </c>
      <c r="G14" s="66"/>
      <c r="H14" s="29"/>
      <c r="I14" s="30"/>
    </row>
    <row r="15" spans="1:9" s="31" customFormat="1" ht="18">
      <c r="A15" s="80" t="s">
        <v>49</v>
      </c>
      <c r="B15" s="81">
        <v>256191</v>
      </c>
      <c r="C15" s="27">
        <v>0</v>
      </c>
      <c r="D15" s="27">
        <f t="shared" si="0"/>
        <v>0</v>
      </c>
      <c r="E15" s="27">
        <f t="shared" si="0"/>
        <v>0</v>
      </c>
      <c r="F15" s="33">
        <f aca="true" t="shared" si="1" ref="F15:F21">+E15-C15</f>
        <v>0</v>
      </c>
      <c r="G15" s="66"/>
      <c r="H15" s="29"/>
      <c r="I15" s="30"/>
    </row>
    <row r="16" spans="1:9" s="31" customFormat="1" ht="18">
      <c r="A16" s="80" t="s">
        <v>50</v>
      </c>
      <c r="B16" s="81">
        <v>2490579</v>
      </c>
      <c r="C16" s="27">
        <v>2653608</v>
      </c>
      <c r="D16" s="27">
        <f t="shared" si="0"/>
        <v>2653608</v>
      </c>
      <c r="E16" s="27">
        <f t="shared" si="0"/>
        <v>2653608</v>
      </c>
      <c r="F16" s="33">
        <f t="shared" si="1"/>
        <v>0</v>
      </c>
      <c r="G16" s="66"/>
      <c r="H16" s="29"/>
      <c r="I16" s="30"/>
    </row>
    <row r="17" spans="1:9" s="31" customFormat="1" ht="30">
      <c r="A17" s="80" t="s">
        <v>25</v>
      </c>
      <c r="B17" s="26"/>
      <c r="C17" s="27">
        <v>60000</v>
      </c>
      <c r="D17" s="27">
        <f t="shared" si="0"/>
        <v>60000</v>
      </c>
      <c r="E17" s="27">
        <f t="shared" si="0"/>
        <v>60000</v>
      </c>
      <c r="F17" s="33">
        <f t="shared" si="1"/>
        <v>0</v>
      </c>
      <c r="G17" s="66"/>
      <c r="H17" s="29"/>
      <c r="I17" s="30"/>
    </row>
    <row r="18" spans="1:9" s="31" customFormat="1" ht="30">
      <c r="A18" s="80" t="s">
        <v>26</v>
      </c>
      <c r="B18" s="26"/>
      <c r="C18" s="27"/>
      <c r="D18" s="27"/>
      <c r="E18" s="27"/>
      <c r="F18" s="33">
        <f t="shared" si="1"/>
        <v>0</v>
      </c>
      <c r="G18" s="66"/>
      <c r="H18" s="29"/>
      <c r="I18" s="30"/>
    </row>
    <row r="19" spans="1:9" s="31" customFormat="1" ht="54">
      <c r="A19" s="80" t="s">
        <v>51</v>
      </c>
      <c r="B19" s="26">
        <v>877300</v>
      </c>
      <c r="C19" s="27"/>
      <c r="D19" s="27"/>
      <c r="E19" s="27"/>
      <c r="F19" s="33">
        <f t="shared" si="1"/>
        <v>0</v>
      </c>
      <c r="G19" s="66"/>
      <c r="H19" s="29"/>
      <c r="I19" s="30"/>
    </row>
    <row r="20" spans="1:9" s="31" customFormat="1" ht="15.75">
      <c r="A20" s="80" t="s">
        <v>42</v>
      </c>
      <c r="B20" s="26">
        <v>-5350</v>
      </c>
      <c r="C20" s="27"/>
      <c r="D20" s="27"/>
      <c r="E20" s="27"/>
      <c r="F20" s="33">
        <f t="shared" si="1"/>
        <v>0</v>
      </c>
      <c r="G20" s="66"/>
      <c r="H20" s="29"/>
      <c r="I20" s="30"/>
    </row>
    <row r="21" spans="1:9" s="31" customFormat="1" ht="38.25">
      <c r="A21" s="80" t="s">
        <v>29</v>
      </c>
      <c r="B21" s="26"/>
      <c r="C21" s="27"/>
      <c r="D21" s="27"/>
      <c r="E21" s="27">
        <v>9100</v>
      </c>
      <c r="F21" s="33">
        <f t="shared" si="1"/>
        <v>9100</v>
      </c>
      <c r="G21" s="66" t="s">
        <v>58</v>
      </c>
      <c r="H21" s="29"/>
      <c r="I21" s="30"/>
    </row>
    <row r="22" spans="1:9" s="31" customFormat="1" ht="15.75">
      <c r="A22" s="82"/>
      <c r="B22" s="26"/>
      <c r="C22" s="27"/>
      <c r="D22" s="27"/>
      <c r="E22" s="27"/>
      <c r="F22" s="33"/>
      <c r="G22" s="66"/>
      <c r="H22" s="29"/>
      <c r="I22" s="30"/>
    </row>
    <row r="23" spans="1:9" s="24" customFormat="1" ht="15.75">
      <c r="A23" s="36" t="s">
        <v>5</v>
      </c>
      <c r="B23" s="76">
        <f>SUM(B10:B22)</f>
        <v>26545988</v>
      </c>
      <c r="C23" s="76">
        <f>SUM(C10:C22)</f>
        <v>26597910</v>
      </c>
      <c r="D23" s="76">
        <f>SUM(D10:D22)</f>
        <v>26597910</v>
      </c>
      <c r="E23" s="76">
        <f>SUM(E10:E22)</f>
        <v>26607010</v>
      </c>
      <c r="F23" s="76">
        <f>SUM(F10:F22)</f>
        <v>9100</v>
      </c>
      <c r="G23" s="65"/>
      <c r="H23" s="22"/>
      <c r="I23" s="23"/>
    </row>
    <row r="24" spans="1:9" s="31" customFormat="1" ht="15.75">
      <c r="A24" s="25" t="s">
        <v>6</v>
      </c>
      <c r="B24" s="26"/>
      <c r="C24" s="27"/>
      <c r="D24" s="27"/>
      <c r="E24" s="49"/>
      <c r="F24" s="33"/>
      <c r="G24" s="35"/>
      <c r="H24" s="29"/>
      <c r="I24" s="30"/>
    </row>
    <row r="25" spans="1:9" s="31" customFormat="1" ht="18">
      <c r="A25" s="92" t="s">
        <v>52</v>
      </c>
      <c r="B25" s="26">
        <v>-24155963.612244897</v>
      </c>
      <c r="C25" s="27">
        <v>-25656245</v>
      </c>
      <c r="D25" s="27">
        <f>C25</f>
        <v>-25656245</v>
      </c>
      <c r="E25" s="101">
        <f>D25</f>
        <v>-25656245</v>
      </c>
      <c r="F25" s="33">
        <f aca="true" t="shared" si="2" ref="F25:F36">+E25-C25</f>
        <v>0</v>
      </c>
      <c r="G25" s="64"/>
      <c r="H25" s="29"/>
      <c r="I25" s="30"/>
    </row>
    <row r="26" spans="1:9" s="31" customFormat="1" ht="36">
      <c r="A26" s="92" t="s">
        <v>53</v>
      </c>
      <c r="B26" s="26">
        <v>-261419.38775510204</v>
      </c>
      <c r="C26" s="27">
        <f>-740442+25356</f>
        <v>-715086</v>
      </c>
      <c r="D26" s="27">
        <f aca="true" t="shared" si="3" ref="D26:E29">C26</f>
        <v>-715086</v>
      </c>
      <c r="E26" s="101">
        <f t="shared" si="3"/>
        <v>-715086</v>
      </c>
      <c r="F26" s="33">
        <f t="shared" si="2"/>
        <v>0</v>
      </c>
      <c r="G26" s="64"/>
      <c r="H26" s="29"/>
      <c r="I26" s="30"/>
    </row>
    <row r="27" spans="1:9" s="31" customFormat="1" ht="36">
      <c r="A27" s="92" t="s">
        <v>54</v>
      </c>
      <c r="B27" s="26">
        <v>-2490579</v>
      </c>
      <c r="C27" s="27">
        <v>-2653608</v>
      </c>
      <c r="D27" s="27">
        <f t="shared" si="3"/>
        <v>-2653608</v>
      </c>
      <c r="E27" s="101">
        <f t="shared" si="3"/>
        <v>-2653608</v>
      </c>
      <c r="F27" s="33">
        <f t="shared" si="2"/>
        <v>0</v>
      </c>
      <c r="G27" s="64"/>
      <c r="H27" s="29"/>
      <c r="I27" s="30"/>
    </row>
    <row r="28" spans="1:9" s="31" customFormat="1" ht="18.75">
      <c r="A28" s="92" t="s">
        <v>55</v>
      </c>
      <c r="B28" s="26">
        <v>-100000</v>
      </c>
      <c r="C28" s="27">
        <v>-100000</v>
      </c>
      <c r="D28" s="27">
        <f t="shared" si="3"/>
        <v>-100000</v>
      </c>
      <c r="E28" s="101">
        <f t="shared" si="3"/>
        <v>-100000</v>
      </c>
      <c r="F28" s="33">
        <f t="shared" si="2"/>
        <v>0</v>
      </c>
      <c r="G28" s="64"/>
      <c r="H28" s="29"/>
      <c r="I28" s="30"/>
    </row>
    <row r="29" spans="1:9" s="31" customFormat="1" ht="15.75">
      <c r="A29" s="92" t="s">
        <v>25</v>
      </c>
      <c r="B29" s="26"/>
      <c r="C29" s="27">
        <v>-60000</v>
      </c>
      <c r="D29" s="27">
        <f t="shared" si="3"/>
        <v>-60000</v>
      </c>
      <c r="E29" s="101">
        <f t="shared" si="3"/>
        <v>-60000</v>
      </c>
      <c r="F29" s="33">
        <f t="shared" si="2"/>
        <v>0</v>
      </c>
      <c r="G29" s="64"/>
      <c r="H29" s="29"/>
      <c r="I29" s="30"/>
    </row>
    <row r="30" spans="1:9" s="31" customFormat="1" ht="30.75">
      <c r="A30" s="80" t="s">
        <v>26</v>
      </c>
      <c r="B30" s="26"/>
      <c r="C30" s="27"/>
      <c r="D30" s="27"/>
      <c r="E30" s="101"/>
      <c r="F30" s="33">
        <f t="shared" si="2"/>
        <v>0</v>
      </c>
      <c r="G30" s="64"/>
      <c r="H30" s="29"/>
      <c r="I30" s="30"/>
    </row>
    <row r="31" spans="1:9" s="31" customFormat="1" ht="15.75">
      <c r="A31" s="92" t="s">
        <v>27</v>
      </c>
      <c r="B31" s="26"/>
      <c r="C31" s="27"/>
      <c r="D31" s="27"/>
      <c r="E31" s="101"/>
      <c r="F31" s="33">
        <f t="shared" si="2"/>
        <v>0</v>
      </c>
      <c r="G31" s="64"/>
      <c r="H31" s="29"/>
      <c r="I31" s="30"/>
    </row>
    <row r="32" spans="1:9" s="31" customFormat="1" ht="15.75">
      <c r="A32" s="92" t="s">
        <v>28</v>
      </c>
      <c r="B32" s="26"/>
      <c r="C32" s="27"/>
      <c r="D32" s="27"/>
      <c r="E32" s="27"/>
      <c r="F32" s="33">
        <f>+E32-C32</f>
        <v>0</v>
      </c>
      <c r="G32" s="66"/>
      <c r="H32" s="29"/>
      <c r="I32" s="30"/>
    </row>
    <row r="33" spans="1:9" s="31" customFormat="1" ht="33.75">
      <c r="A33" s="80" t="s">
        <v>56</v>
      </c>
      <c r="B33" s="26">
        <v>-817300</v>
      </c>
      <c r="C33" s="27"/>
      <c r="D33" s="27"/>
      <c r="E33" s="27"/>
      <c r="F33" s="33">
        <f t="shared" si="2"/>
        <v>0</v>
      </c>
      <c r="G33" s="66"/>
      <c r="H33" s="29"/>
      <c r="I33" s="30"/>
    </row>
    <row r="34" spans="1:9" s="31" customFormat="1" ht="15.75">
      <c r="A34" s="80" t="s">
        <v>42</v>
      </c>
      <c r="B34" s="26">
        <v>86975</v>
      </c>
      <c r="C34" s="27"/>
      <c r="D34" s="27"/>
      <c r="E34" s="27"/>
      <c r="F34" s="33"/>
      <c r="G34" s="66"/>
      <c r="H34" s="29"/>
      <c r="I34" s="30"/>
    </row>
    <row r="35" spans="1:9" s="31" customFormat="1" ht="26.25">
      <c r="A35" s="80" t="s">
        <v>29</v>
      </c>
      <c r="B35" s="26"/>
      <c r="C35" s="27"/>
      <c r="D35" s="27"/>
      <c r="E35" s="27">
        <v>-26121</v>
      </c>
      <c r="F35" s="33">
        <f t="shared" si="2"/>
        <v>-26121</v>
      </c>
      <c r="G35" s="66" t="s">
        <v>58</v>
      </c>
      <c r="H35" s="29"/>
      <c r="I35" s="30"/>
    </row>
    <row r="36" spans="1:9" s="31" customFormat="1" ht="15.75">
      <c r="A36" s="92"/>
      <c r="B36" s="26"/>
      <c r="C36" s="27"/>
      <c r="D36" s="27"/>
      <c r="E36" s="27">
        <f>B46</f>
        <v>-110382</v>
      </c>
      <c r="F36" s="33">
        <f t="shared" si="2"/>
        <v>-110382</v>
      </c>
      <c r="G36" s="66"/>
      <c r="H36" s="29"/>
      <c r="I36" s="30"/>
    </row>
    <row r="37" spans="1:9" s="31" customFormat="1" ht="15.75">
      <c r="A37" s="32"/>
      <c r="B37" s="26"/>
      <c r="C37" s="83"/>
      <c r="D37" s="27"/>
      <c r="E37" s="27"/>
      <c r="F37" s="33">
        <f>+E37-C37</f>
        <v>0</v>
      </c>
      <c r="G37" s="64"/>
      <c r="H37" s="29"/>
      <c r="I37" s="30"/>
    </row>
    <row r="38" spans="1:9" s="24" customFormat="1" ht="15.75">
      <c r="A38" s="84" t="s">
        <v>7</v>
      </c>
      <c r="B38" s="85">
        <f>SUM(B25:B37)</f>
        <v>-27738287</v>
      </c>
      <c r="C38" s="85">
        <f>SUM(C25:C37)</f>
        <v>-29184939</v>
      </c>
      <c r="D38" s="85">
        <f>SUM(D25:D37)</f>
        <v>-29184939</v>
      </c>
      <c r="E38" s="85">
        <f>SUM(E25:E37)</f>
        <v>-29321442</v>
      </c>
      <c r="F38" s="85">
        <f>SUM(F25:F37)</f>
        <v>-136503</v>
      </c>
      <c r="G38" s="67"/>
      <c r="H38" s="22"/>
      <c r="I38" s="23"/>
    </row>
    <row r="39" spans="1:9" s="31" customFormat="1" ht="15.75">
      <c r="A39" s="36" t="s">
        <v>8</v>
      </c>
      <c r="B39" s="86"/>
      <c r="C39" s="37">
        <f>C38*0.02</f>
        <v>-583698.78</v>
      </c>
      <c r="D39" s="37">
        <f>D38*0.02</f>
        <v>-583698.78</v>
      </c>
      <c r="E39" s="37">
        <f>E38*0.02</f>
        <v>-586428.84</v>
      </c>
      <c r="F39" s="38"/>
      <c r="G39" s="42"/>
      <c r="H39" s="29"/>
      <c r="I39" s="30"/>
    </row>
    <row r="40" spans="1:9" s="31" customFormat="1" ht="15.75">
      <c r="A40" s="25" t="s">
        <v>9</v>
      </c>
      <c r="B40" s="87"/>
      <c r="C40" s="26"/>
      <c r="D40" s="26"/>
      <c r="E40" s="26"/>
      <c r="F40" s="34"/>
      <c r="G40" s="39"/>
      <c r="H40" s="29"/>
      <c r="I40" s="30"/>
    </row>
    <row r="41" spans="1:9" s="31" customFormat="1" ht="15.75">
      <c r="A41" s="25"/>
      <c r="B41" s="87"/>
      <c r="C41" s="26"/>
      <c r="D41" s="26"/>
      <c r="E41" s="26"/>
      <c r="F41" s="34"/>
      <c r="G41" s="39"/>
      <c r="H41" s="29"/>
      <c r="I41" s="30"/>
    </row>
    <row r="42" spans="1:9" s="31" customFormat="1" ht="15.75">
      <c r="A42" s="25"/>
      <c r="B42" s="87"/>
      <c r="C42" s="26"/>
      <c r="D42" s="26"/>
      <c r="E42" s="26"/>
      <c r="F42" s="34"/>
      <c r="G42" s="39"/>
      <c r="H42" s="29"/>
      <c r="I42" s="30"/>
    </row>
    <row r="43" spans="1:9" s="31" customFormat="1" ht="15.75">
      <c r="A43" s="25" t="s">
        <v>10</v>
      </c>
      <c r="B43" s="87">
        <f>SUM(B41:B42)</f>
        <v>0</v>
      </c>
      <c r="C43" s="87">
        <f>SUM(C41:C42)</f>
        <v>0</v>
      </c>
      <c r="D43" s="87">
        <f>SUM(D41:D42)</f>
        <v>0</v>
      </c>
      <c r="E43" s="87">
        <f>SUM(E41:E42)</f>
        <v>0</v>
      </c>
      <c r="F43" s="34"/>
      <c r="G43" s="39"/>
      <c r="H43" s="29"/>
      <c r="I43" s="30"/>
    </row>
    <row r="44" spans="1:102" s="44" customFormat="1" ht="15.75">
      <c r="A44" s="36" t="s">
        <v>11</v>
      </c>
      <c r="B44" s="40">
        <f>+B8+B23+B38+B43</f>
        <v>8359080</v>
      </c>
      <c r="C44" s="41">
        <f>+C8+C23+C38+C39</f>
        <v>5746066.22</v>
      </c>
      <c r="D44" s="41">
        <f>+D8+D23+D38+D39</f>
        <v>5188352.22</v>
      </c>
      <c r="E44" s="41">
        <f>+E8+E23+E38+E39</f>
        <v>5058219.16</v>
      </c>
      <c r="F44" s="38"/>
      <c r="G44" s="42"/>
      <c r="H44" s="29"/>
      <c r="I44" s="29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</row>
    <row r="45" spans="1:9" s="31" customFormat="1" ht="15.75">
      <c r="A45" s="25" t="s">
        <v>12</v>
      </c>
      <c r="B45" s="26"/>
      <c r="C45" s="27"/>
      <c r="D45" s="27"/>
      <c r="E45" s="45"/>
      <c r="F45" s="46"/>
      <c r="G45" s="47"/>
      <c r="H45" s="48"/>
      <c r="I45" s="30"/>
    </row>
    <row r="46" spans="1:9" s="31" customFormat="1" ht="15.75">
      <c r="A46" s="32" t="s">
        <v>59</v>
      </c>
      <c r="B46" s="26">
        <v>-110382</v>
      </c>
      <c r="C46" s="27"/>
      <c r="D46" s="27"/>
      <c r="E46" s="45">
        <f>+C46-D46</f>
        <v>0</v>
      </c>
      <c r="F46" s="49"/>
      <c r="G46" s="47"/>
      <c r="H46" s="48"/>
      <c r="I46" s="30"/>
    </row>
    <row r="47" spans="1:9" s="31" customFormat="1" ht="15.75">
      <c r="A47" s="32"/>
      <c r="B47" s="26"/>
      <c r="C47" s="27"/>
      <c r="D47" s="27"/>
      <c r="E47" s="45"/>
      <c r="F47" s="49"/>
      <c r="G47" s="47"/>
      <c r="H47" s="48"/>
      <c r="I47" s="30"/>
    </row>
    <row r="48" spans="1:9" s="24" customFormat="1" ht="15.75">
      <c r="A48" s="25" t="s">
        <v>13</v>
      </c>
      <c r="B48" s="88">
        <f>SUM(B45:B47)</f>
        <v>-110382</v>
      </c>
      <c r="C48" s="89">
        <f>SUM(C45:C47)</f>
        <v>0</v>
      </c>
      <c r="D48" s="89">
        <f>SUM(D45:D47)</f>
        <v>0</v>
      </c>
      <c r="E48" s="90">
        <f>SUM(E45:E47)</f>
        <v>0</v>
      </c>
      <c r="F48" s="91"/>
      <c r="G48" s="68"/>
      <c r="H48" s="50"/>
      <c r="I48" s="23"/>
    </row>
    <row r="49" spans="1:9" s="24" customFormat="1" ht="15.75">
      <c r="A49" s="36" t="s">
        <v>14</v>
      </c>
      <c r="B49" s="76">
        <f>+B44+B48</f>
        <v>8248698</v>
      </c>
      <c r="C49" s="77">
        <f>+C44+C48</f>
        <v>5746066.22</v>
      </c>
      <c r="D49" s="77">
        <f>+D44+D48</f>
        <v>5188352.22</v>
      </c>
      <c r="E49" s="77">
        <f>+E44+E48</f>
        <v>5058219.16</v>
      </c>
      <c r="F49" s="79"/>
      <c r="G49" s="42"/>
      <c r="H49" s="22"/>
      <c r="I49" s="23"/>
    </row>
    <row r="50" spans="1:9" s="31" customFormat="1" ht="19.5" thickBot="1">
      <c r="A50" s="51" t="s">
        <v>57</v>
      </c>
      <c r="B50" s="37">
        <f>-B38*0.026</f>
        <v>721195.4619999999</v>
      </c>
      <c r="C50" s="37">
        <f>-C38*0.026</f>
        <v>758808.414</v>
      </c>
      <c r="D50" s="37">
        <f>-D38*0.026</f>
        <v>758808.414</v>
      </c>
      <c r="E50" s="37">
        <f>-E38*0.026</f>
        <v>762357.492</v>
      </c>
      <c r="F50" s="52"/>
      <c r="G50" s="53"/>
      <c r="H50" s="54"/>
      <c r="I50" s="30"/>
    </row>
    <row r="51" spans="1:8" s="58" customFormat="1" ht="13.5" customHeight="1">
      <c r="A51" s="55" t="s">
        <v>15</v>
      </c>
      <c r="B51" s="56"/>
      <c r="C51" s="57"/>
      <c r="D51" s="56"/>
      <c r="E51" s="56"/>
      <c r="G51" s="56"/>
      <c r="H51" s="56"/>
    </row>
    <row r="52" spans="1:8" s="58" customFormat="1" ht="15.75">
      <c r="A52" s="93" t="s">
        <v>41</v>
      </c>
      <c r="B52" s="94"/>
      <c r="C52" s="95"/>
      <c r="D52" s="94"/>
      <c r="E52" s="96"/>
      <c r="F52" s="96"/>
      <c r="G52" s="59"/>
      <c r="H52" s="59"/>
    </row>
    <row r="53" spans="1:8" s="58" customFormat="1" ht="18.75">
      <c r="A53" s="63" t="s">
        <v>20</v>
      </c>
      <c r="B53" s="59"/>
      <c r="C53" s="60"/>
      <c r="D53" s="59"/>
      <c r="E53" s="56"/>
      <c r="F53" s="56"/>
      <c r="G53" s="59"/>
      <c r="H53" s="59"/>
    </row>
    <row r="54" spans="1:11" s="58" customFormat="1" ht="18.75">
      <c r="A54" s="105" t="s">
        <v>43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11" s="31" customFormat="1" ht="15" customHeight="1">
      <c r="A55" s="103" t="s">
        <v>30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4"/>
    </row>
    <row r="56" spans="1:11" s="31" customFormat="1" ht="16.5" customHeight="1">
      <c r="A56" s="103" t="s">
        <v>31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4"/>
    </row>
    <row r="57" spans="1:11" s="31" customFormat="1" ht="16.5" customHeight="1">
      <c r="A57" s="103" t="s">
        <v>32</v>
      </c>
      <c r="B57" s="103"/>
      <c r="C57" s="103"/>
      <c r="D57" s="103"/>
      <c r="E57" s="103"/>
      <c r="F57" s="103"/>
      <c r="G57" s="103"/>
      <c r="H57" s="103"/>
      <c r="I57" s="103"/>
      <c r="J57" s="103"/>
      <c r="K57" s="104"/>
    </row>
    <row r="58" spans="1:11" s="31" customFormat="1" ht="51" customHeight="1">
      <c r="A58" s="105" t="s">
        <v>33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</row>
    <row r="59" spans="1:11" s="31" customFormat="1" ht="53.25" customHeight="1">
      <c r="A59" s="105" t="s">
        <v>34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</row>
    <row r="60" spans="1:11" s="31" customFormat="1" ht="54.75" customHeight="1">
      <c r="A60" s="103" t="s">
        <v>35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4"/>
    </row>
    <row r="61" spans="1:11" s="31" customFormat="1" ht="16.5" customHeight="1">
      <c r="A61" s="105" t="s">
        <v>36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</row>
    <row r="62" spans="1:11" ht="18.75">
      <c r="A62" s="103" t="s">
        <v>37</v>
      </c>
      <c r="B62" s="103"/>
      <c r="C62" s="103"/>
      <c r="D62" s="103"/>
      <c r="E62" s="103"/>
      <c r="F62" s="103"/>
      <c r="G62" s="103"/>
      <c r="H62" s="103"/>
      <c r="I62" s="103"/>
      <c r="J62" s="103"/>
      <c r="K62" s="75"/>
    </row>
    <row r="63" spans="1:11" ht="39" customHeight="1">
      <c r="A63" s="105" t="s">
        <v>60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</row>
    <row r="64" spans="1:11" ht="15.75" customHeight="1">
      <c r="A64" s="103" t="s">
        <v>38</v>
      </c>
      <c r="B64" s="103"/>
      <c r="C64" s="103"/>
      <c r="D64" s="103"/>
      <c r="E64" s="103"/>
      <c r="F64" s="103"/>
      <c r="G64" s="103"/>
      <c r="H64" s="103"/>
      <c r="I64" s="103"/>
      <c r="J64" s="103"/>
      <c r="K64" s="75"/>
    </row>
    <row r="65" spans="1:11" ht="15.75" customHeight="1">
      <c r="A65" s="103" t="s">
        <v>39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4"/>
    </row>
    <row r="66" ht="15.75" customHeight="1">
      <c r="G66" s="62"/>
    </row>
    <row r="67" ht="12.75">
      <c r="G67" s="62"/>
    </row>
    <row r="68" ht="12.75">
      <c r="G68" s="62"/>
    </row>
    <row r="69" ht="12.75">
      <c r="G69" s="62"/>
    </row>
    <row r="70" ht="12.75">
      <c r="G70" s="62"/>
    </row>
    <row r="71" ht="12.75">
      <c r="G71" s="62"/>
    </row>
    <row r="72" ht="12.75">
      <c r="G72" s="62"/>
    </row>
    <row r="73" ht="12.75">
      <c r="G73" s="62"/>
    </row>
    <row r="74" ht="12.75">
      <c r="G74" s="62"/>
    </row>
    <row r="75" ht="12.75">
      <c r="G75" s="62"/>
    </row>
    <row r="76" ht="12.75">
      <c r="G76" s="62"/>
    </row>
    <row r="77" ht="12.75">
      <c r="G77" s="62"/>
    </row>
    <row r="78" ht="12.75">
      <c r="G78" s="62"/>
    </row>
    <row r="79" ht="12.75">
      <c r="G79" s="62"/>
    </row>
    <row r="80" ht="12.75">
      <c r="G80" s="62"/>
    </row>
    <row r="81" ht="12.75">
      <c r="G81" s="62"/>
    </row>
    <row r="82" ht="12.75">
      <c r="G82" s="62"/>
    </row>
    <row r="83" ht="12.75">
      <c r="G83" s="62"/>
    </row>
    <row r="84" ht="12.75">
      <c r="G84" s="62"/>
    </row>
    <row r="85" ht="12.75">
      <c r="G85" s="62"/>
    </row>
    <row r="86" ht="12.75">
      <c r="G86" s="62"/>
    </row>
    <row r="87" ht="12.75">
      <c r="G87" s="62"/>
    </row>
    <row r="88" ht="12.75">
      <c r="G88" s="62"/>
    </row>
    <row r="89" ht="12.75">
      <c r="G89" s="62"/>
    </row>
    <row r="90" ht="12.75">
      <c r="G90" s="62"/>
    </row>
    <row r="91" ht="12.75">
      <c r="G91" s="62"/>
    </row>
    <row r="92" ht="12.75">
      <c r="G92" s="62"/>
    </row>
    <row r="93" ht="12.75">
      <c r="G93" s="62"/>
    </row>
    <row r="94" ht="12.75">
      <c r="G94" s="62"/>
    </row>
    <row r="95" ht="12.75">
      <c r="G95" s="62"/>
    </row>
    <row r="96" ht="12.75">
      <c r="G96" s="62"/>
    </row>
    <row r="97" ht="12.75">
      <c r="G97" s="62"/>
    </row>
    <row r="98" ht="12.75">
      <c r="G98" s="62"/>
    </row>
    <row r="99" ht="12.75">
      <c r="G99" s="62"/>
    </row>
    <row r="100" ht="12.75">
      <c r="G100" s="62"/>
    </row>
    <row r="101" ht="12.75">
      <c r="G101" s="62"/>
    </row>
    <row r="102" ht="12.75">
      <c r="G102" s="62"/>
    </row>
    <row r="103" ht="12.75">
      <c r="G103" s="62"/>
    </row>
    <row r="104" ht="12.75">
      <c r="G104" s="62"/>
    </row>
    <row r="105" ht="12.75">
      <c r="G105" s="62"/>
    </row>
    <row r="106" ht="12.75">
      <c r="G106" s="62"/>
    </row>
    <row r="107" ht="12.75">
      <c r="G107" s="62"/>
    </row>
    <row r="108" ht="12.75">
      <c r="G108" s="62"/>
    </row>
    <row r="109" ht="12.75">
      <c r="G109" s="62"/>
    </row>
    <row r="110" ht="12.75">
      <c r="G110" s="62"/>
    </row>
    <row r="111" ht="12.75">
      <c r="G111" s="62"/>
    </row>
    <row r="112" ht="12.75">
      <c r="G112" s="62"/>
    </row>
    <row r="113" ht="12.75">
      <c r="G113" s="62"/>
    </row>
    <row r="114" ht="12.75">
      <c r="G114" s="62"/>
    </row>
    <row r="115" ht="12.75">
      <c r="G115" s="62"/>
    </row>
    <row r="116" ht="12.75">
      <c r="G116" s="62"/>
    </row>
    <row r="117" ht="12.75">
      <c r="G117" s="62"/>
    </row>
    <row r="118" ht="12.75">
      <c r="G118" s="62"/>
    </row>
    <row r="119" ht="12.75">
      <c r="G119" s="62"/>
    </row>
    <row r="120" ht="12.75">
      <c r="G120" s="62"/>
    </row>
    <row r="121" ht="12.75">
      <c r="G121" s="62"/>
    </row>
    <row r="122" ht="12.75">
      <c r="G122" s="62"/>
    </row>
    <row r="123" ht="12.75">
      <c r="G123" s="62"/>
    </row>
    <row r="124" ht="12.75">
      <c r="G124" s="62"/>
    </row>
    <row r="125" ht="12.75">
      <c r="G125" s="62"/>
    </row>
    <row r="126" ht="12.75">
      <c r="G126" s="62"/>
    </row>
    <row r="127" ht="12.75">
      <c r="G127" s="62"/>
    </row>
    <row r="128" ht="12.75">
      <c r="G128" s="62"/>
    </row>
    <row r="129" ht="12.75">
      <c r="G129" s="62"/>
    </row>
    <row r="130" ht="12.75">
      <c r="G130" s="62"/>
    </row>
    <row r="131" ht="12.75">
      <c r="G131" s="62"/>
    </row>
    <row r="132" ht="12.75">
      <c r="G132" s="62"/>
    </row>
    <row r="133" ht="12.75">
      <c r="G133" s="62"/>
    </row>
    <row r="134" ht="12.75">
      <c r="G134" s="62"/>
    </row>
    <row r="135" ht="12.75">
      <c r="G135" s="62"/>
    </row>
    <row r="136" ht="12.75">
      <c r="G136" s="62"/>
    </row>
    <row r="137" ht="12.75">
      <c r="G137" s="62"/>
    </row>
    <row r="138" ht="12.75">
      <c r="G138" s="62"/>
    </row>
    <row r="139" ht="12.75">
      <c r="G139" s="62"/>
    </row>
    <row r="140" ht="12.75">
      <c r="G140" s="62"/>
    </row>
    <row r="141" ht="12.75">
      <c r="G141" s="62"/>
    </row>
    <row r="142" ht="12.75">
      <c r="G142" s="62"/>
    </row>
    <row r="143" ht="12.75">
      <c r="G143" s="62"/>
    </row>
    <row r="144" ht="12.75">
      <c r="G144" s="62"/>
    </row>
    <row r="145" ht="12.75">
      <c r="G145" s="62"/>
    </row>
    <row r="146" ht="12.75">
      <c r="G146" s="62"/>
    </row>
    <row r="147" ht="12.75">
      <c r="G147" s="62"/>
    </row>
    <row r="148" ht="12.75">
      <c r="G148" s="62"/>
    </row>
    <row r="149" ht="12.75">
      <c r="G149" s="62"/>
    </row>
    <row r="150" ht="12.75">
      <c r="G150" s="62"/>
    </row>
    <row r="151" ht="12.75">
      <c r="G151" s="62"/>
    </row>
    <row r="152" ht="12.75">
      <c r="G152" s="62"/>
    </row>
    <row r="153" ht="12.75">
      <c r="G153" s="62"/>
    </row>
    <row r="154" ht="12.75">
      <c r="G154" s="62"/>
    </row>
  </sheetData>
  <sheetProtection/>
  <mergeCells count="13">
    <mergeCell ref="A2:G2"/>
    <mergeCell ref="A64:J64"/>
    <mergeCell ref="A65:K65"/>
    <mergeCell ref="A59:K59"/>
    <mergeCell ref="A60:K60"/>
    <mergeCell ref="A61:K61"/>
    <mergeCell ref="A56:K56"/>
    <mergeCell ref="A55:K55"/>
    <mergeCell ref="A54:K54"/>
    <mergeCell ref="A62:J62"/>
    <mergeCell ref="A63:K63"/>
    <mergeCell ref="A58:K58"/>
    <mergeCell ref="A57:K57"/>
  </mergeCells>
  <printOptions/>
  <pageMargins left="0.75" right="0.75" top="1" bottom="1" header="0.5" footer="0.5"/>
  <pageSetup fitToHeight="1" fitToWidth="1" horizontalDpi="600" verticalDpi="600" orientation="portrait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Pedroz, Melani</cp:lastModifiedBy>
  <cp:lastPrinted>2011-03-15T01:51:34Z</cp:lastPrinted>
  <dcterms:created xsi:type="dcterms:W3CDTF">2006-04-10T21:55:54Z</dcterms:created>
  <dcterms:modified xsi:type="dcterms:W3CDTF">2011-03-22T16:50:08Z</dcterms:modified>
  <cp:category/>
  <cp:version/>
  <cp:contentType/>
  <cp:contentStatus/>
</cp:coreProperties>
</file>