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 windowWidth="23196" windowHeight="12468" activeTab="0"/>
  </bookViews>
  <sheets>
    <sheet name="Fiscal Note  New Format -STATIC" sheetId="1" r:id="rId1"/>
    <sheet name="Fiscal Note - New Format" sheetId="2" r:id="rId2"/>
    <sheet name="CSP_all annual" sheetId="3" r:id="rId3"/>
    <sheet name="Annual Service Change_all" sheetId="4" r:id="rId4"/>
    <sheet name="2016 Service Change" sheetId="5" state="hidden" r:id="rId5"/>
    <sheet name="2016 actual budget" sheetId="6" r:id="rId6"/>
  </sheets>
  <externalReferences>
    <externalReference r:id="rId9"/>
  </externalReferences>
  <definedNames>
    <definedName name="March2016Projects">'[1]Reference'!$A$1:$A$8</definedName>
    <definedName name="_xlnm.Print_Area" localSheetId="2">'CSP_all annual'!$A$1:$H$69</definedName>
    <definedName name="_xlnm.Print_Area" localSheetId="1">'Fiscal Note - New Format'!$A$1:$G$77</definedName>
    <definedName name="_xlnm.Print_Area" localSheetId="0">'Fiscal Note  New Format -STATIC'!$A$1:$G$78</definedName>
  </definedNames>
  <calcPr fullCalcOnLoad="1"/>
</workbook>
</file>

<file path=xl/comments4.xml><?xml version="1.0" encoding="utf-8"?>
<comments xmlns="http://schemas.openxmlformats.org/spreadsheetml/2006/main">
  <authors>
    <author>Moran, Tom</author>
  </authors>
  <commentList>
    <comment ref="E7" authorId="0">
      <text>
        <r>
          <rPr>
            <b/>
            <sz val="9"/>
            <rFont val="Tahoma"/>
            <family val="2"/>
          </rPr>
          <t>Moran, Tom:</t>
        </r>
        <r>
          <rPr>
            <sz val="9"/>
            <rFont val="Tahoma"/>
            <family val="2"/>
          </rPr>
          <t xml:space="preserve">
Annual Costs in 2016, 2017 &amp; 2018</t>
        </r>
      </text>
    </comment>
    <comment ref="E25" authorId="0">
      <text>
        <r>
          <rPr>
            <b/>
            <sz val="9"/>
            <rFont val="Tahoma"/>
            <family val="2"/>
          </rPr>
          <t>Moran, Tom:</t>
        </r>
        <r>
          <rPr>
            <sz val="9"/>
            <rFont val="Tahoma"/>
            <family val="2"/>
          </rPr>
          <t xml:space="preserve">
2016 Annual Cost, prorated for partial year.</t>
        </r>
      </text>
    </comment>
  </commentList>
</comments>
</file>

<file path=xl/sharedStrings.xml><?xml version="1.0" encoding="utf-8"?>
<sst xmlns="http://schemas.openxmlformats.org/spreadsheetml/2006/main" count="385" uniqueCount="133">
  <si>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</si>
  <si>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</si>
  <si>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</si>
  <si>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</si>
  <si>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</si>
  <si>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</si>
  <si>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</si>
  <si>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</si>
  <si>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</si>
  <si>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</si>
  <si>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</si>
  <si>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</si>
  <si>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</si>
  <si>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</si>
  <si>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</si>
  <si>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Ordinance/Motion No.   00-</t>
  </si>
  <si>
    <t>Transit</t>
  </si>
  <si>
    <t>Nitin Chadha</t>
  </si>
  <si>
    <t>Public Transportation</t>
  </si>
  <si>
    <t>Salaries &amp; Benefits</t>
  </si>
  <si>
    <t>Supplies and Services</t>
  </si>
  <si>
    <t>Net Hours</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</si>
  <si>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</si>
  <si>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</si>
  <si>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</si>
  <si>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</si>
  <si>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</si>
  <si>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</si>
  <si>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</si>
  <si>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</si>
  <si>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</si>
  <si>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70% of the hourly rate.</t>
  </si>
  <si>
    <t>Fare Revenue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</si>
  <si>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</si>
  <si>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</si>
  <si>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</si>
  <si>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</si>
  <si>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Weekday</t>
  </si>
  <si>
    <t>Saturday</t>
  </si>
  <si>
    <t>Sunday</t>
  </si>
  <si>
    <t>Total</t>
  </si>
  <si>
    <t>Peak</t>
  </si>
  <si>
    <t>1-Factor</t>
  </si>
  <si>
    <t>Fully Allocated</t>
  </si>
  <si>
    <t>AllKC (excl DART)</t>
  </si>
  <si>
    <t>30'</t>
  </si>
  <si>
    <t>40'Diesel/Hybrid</t>
  </si>
  <si>
    <t>DART</t>
  </si>
  <si>
    <t>Days of Service</t>
  </si>
  <si>
    <t>Days of Service by Phased Reduction periods</t>
  </si>
  <si>
    <t>Wk</t>
  </si>
  <si>
    <t>Sa</t>
  </si>
  <si>
    <t>Su</t>
  </si>
  <si>
    <t>FALL</t>
  </si>
  <si>
    <t>SPR</t>
  </si>
  <si>
    <t>SUM</t>
  </si>
  <si>
    <t>Summer Adds</t>
  </si>
  <si>
    <t>SPR/SUM</t>
  </si>
  <si>
    <t>Sum of Annual Changes</t>
  </si>
  <si>
    <t>Annual Total</t>
  </si>
  <si>
    <t>Summary of Expenditures</t>
  </si>
  <si>
    <t>2016</t>
  </si>
  <si>
    <t>2017</t>
  </si>
  <si>
    <t>2018</t>
  </si>
  <si>
    <t>35’ Diesel/Hybrid</t>
  </si>
  <si>
    <t>Fleet Type</t>
  </si>
  <si>
    <t>40'/60' Hybrid</t>
  </si>
  <si>
    <t>40' Trolley</t>
  </si>
  <si>
    <t>60' Hybrid</t>
  </si>
  <si>
    <t>60' Trolley</t>
  </si>
  <si>
    <t>40'/60' Trolley</t>
  </si>
  <si>
    <t>David VanderZee</t>
  </si>
  <si>
    <t>Grand Total</t>
  </si>
  <si>
    <t>Spring Changes</t>
  </si>
  <si>
    <t>Sun</t>
  </si>
  <si>
    <t>Sat</t>
  </si>
  <si>
    <t>2016 Service Prorated</t>
  </si>
  <si>
    <t>Total Weekday</t>
  </si>
  <si>
    <t>Total Saturday</t>
  </si>
  <si>
    <t>Total Sunday</t>
  </si>
  <si>
    <t>Scenario: 40'/60' hours split evenly</t>
  </si>
  <si>
    <t>Spring 2016 Service/2016 Service</t>
  </si>
  <si>
    <t>Full year</t>
  </si>
  <si>
    <t>Motorbus Blended Rate</t>
  </si>
  <si>
    <t>Trolley Blended Rate</t>
  </si>
  <si>
    <t>60'Diesel</t>
  </si>
  <si>
    <t>60'Hybrid</t>
  </si>
  <si>
    <t>60' RapidRide</t>
  </si>
  <si>
    <t>Other</t>
  </si>
  <si>
    <t xml:space="preserve">The above farebox revenues are estimates only and are based on the system wide estimated rides per service hour and average system wide fare as noted above.  </t>
  </si>
  <si>
    <t xml:space="preserve">Revenues- </t>
  </si>
  <si>
    <t>2015/2016 FISCAL NOTE</t>
  </si>
  <si>
    <t xml:space="preserve">Ordinance/Motion:  </t>
  </si>
  <si>
    <t>Date Prepared:</t>
  </si>
  <si>
    <t>Date Reviewed:</t>
  </si>
  <si>
    <t>Description of request:</t>
  </si>
  <si>
    <t>Agency</t>
  </si>
  <si>
    <t>Fund Code</t>
  </si>
  <si>
    <t>Revenue Source</t>
  </si>
  <si>
    <t>2015/2016</t>
  </si>
  <si>
    <t>2017/2018</t>
  </si>
  <si>
    <t>2019/2020</t>
  </si>
  <si>
    <t xml:space="preserve">Expenditures by Categories </t>
  </si>
  <si>
    <t>Does this legislation require a budget supplemental?</t>
  </si>
  <si>
    <t>Affected Agency and/or Agencies:   Transit Division</t>
  </si>
  <si>
    <t xml:space="preserve"> </t>
  </si>
  <si>
    <t>Transportation</t>
  </si>
  <si>
    <t>No</t>
  </si>
  <si>
    <t>Note Prepared By:  David VanderZee</t>
  </si>
  <si>
    <t>Title: September 2016 Public Transportation Service for King County</t>
  </si>
  <si>
    <t>This fiscal note provides the financial impacts of the package of bus service changes being proposed for September 2016.  Detail on the individual route changes can be found in the supporting materials.   The service change includes services associated with the Southeast Seattle proposed network as well as the creation of new Route 243 in Redmond.</t>
  </si>
  <si>
    <t>2016 Budget Costs (for distribution/billing purposes)</t>
  </si>
  <si>
    <t>2016 Budget Costs (2-factor rates)</t>
  </si>
  <si>
    <t>2-Factor FullyAllocated</t>
  </si>
  <si>
    <t>2-Factor Direct</t>
  </si>
  <si>
    <t>Direct</t>
  </si>
  <si>
    <t>PerHour</t>
  </si>
  <si>
    <t>PerMile</t>
  </si>
  <si>
    <t>All KC Bus (excl. DART)</t>
  </si>
  <si>
    <t>60' Diesel</t>
  </si>
  <si>
    <t>40'Trolley</t>
  </si>
  <si>
    <t>60'Trolley</t>
  </si>
  <si>
    <t>DSTT per hour</t>
  </si>
  <si>
    <t>SLU Streetcar</t>
  </si>
  <si>
    <t>9EX</t>
  </si>
  <si>
    <t>Fall Changes</t>
  </si>
  <si>
    <t>2016 (Current Year)</t>
  </si>
  <si>
    <t>2016
(Current Year)</t>
  </si>
  <si>
    <t>Annual hours also includes hours from the Regional Partnership Fund with the City of Seattle.  Revenues from the Regional Partnership Fund reflect 6,970 annual hours paid for by the City of Seattle under that agreement.</t>
  </si>
  <si>
    <t>Revenues shown above from the Regional Partnership Fund with the City of Seattle reflect reimbursement by the City of Seattle for 6,970 annual hours, as under the terms of that agreement.</t>
  </si>
  <si>
    <t>Hours-</t>
  </si>
  <si>
    <t>Hour changes in 2016, 2017 and 2018 are based on daily hours, including 79 weekdays, 17 Saturdays, and 17 Sunday/holidays in 2016; 256 weekdays, 52 Saturdays, and 57 Sunday/holidays in 2017; and 255 weekdays, 52 Saturdays and 58 Sunday/Holidays in 2018.</t>
  </si>
  <si>
    <t>The average system wide fare paying ridership is estimated to be 37 rides per service hour.  The average system wide fare is assumed to be $1.24 in 2016 and $1.24 in 2017. Average system-wide fares will rise to $1.33 in 2018 because of an assumed adult fare increase.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</si>
</sst>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_);_(&quot;$&quot;* \(#,##0\);_(&quot;$&quot;* &quot;-&quot;??_);_(@_)"/>
    <numFmt numFmtId="169" formatCode="&quot;$&quot;#,##0"/>
    <numFmt numFmtId="170" formatCode="&quot;$&quot;#,##0.00"/>
    <numFmt numFmtId="171" formatCode="0.0000"/>
    <numFmt numFmtId="172" formatCode="0.000"/>
    <numFmt numFmtId="173" formatCode="_(&quot;$&quot;* #,##0.0_);_(&quot;$&quot;* \(#,##0.0\);_(&quot;$&quot;* &quot;-&quot;??_);_(@_)"/>
    <numFmt numFmtId="174" formatCode="_(&quot;$&quot;* #,##0.0_);_(&quot;$&quot;* \(#,##0.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mmm\-yyyy"/>
    <numFmt numFmtId="180" formatCode="[$-409]dddd\,\ mmmm\ dd\,\ yyyy"/>
    <numFmt numFmtId="181" formatCode="[$-409]h:mm:ss\ AM/PM"/>
    <numFmt numFmtId="182" formatCode="_(&quot;$&quot;* #,##0.000_);_(&quot;$&quot;* \(#,##0.000\);_(&quot;$&quot;* &quot;-&quot;???_);_(@_)"/>
  </numFmts>
  <fonts count="7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2"/>
    </font>
    <font>
      <i/>
      <sz val="10"/>
      <name val="Univers"/>
      <family val="2"/>
    </font>
    <font>
      <sz val="8"/>
      <name val="Arial"/>
      <family val="2"/>
    </font>
    <font>
      <sz val="9"/>
      <name val="Tahoma"/>
      <family val="2"/>
    </font>
    <font>
      <b/>
      <sz val="9"/>
      <name val="Tahoma"/>
      <family val="2"/>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Calibri"/>
      <family val="2"/>
    </font>
    <font>
      <sz val="10"/>
      <color indexed="8"/>
      <name val="Arial"/>
      <family val="2"/>
    </font>
    <font>
      <b/>
      <sz val="8"/>
      <color indexed="8"/>
      <name val="Arial"/>
      <family val="2"/>
    </font>
    <font>
      <sz val="8"/>
      <color indexed="8"/>
      <name val="Arial"/>
      <family val="2"/>
    </font>
    <font>
      <sz val="10"/>
      <color indexed="8"/>
      <name val="Times New Roman"/>
      <family val="1"/>
    </font>
    <font>
      <sz val="12"/>
      <color indexed="8"/>
      <name val="Arial"/>
      <family val="2"/>
    </font>
    <font>
      <sz val="12"/>
      <color indexed="10"/>
      <name val="Arial"/>
      <family val="2"/>
    </font>
    <font>
      <sz val="10"/>
      <color indexed="10"/>
      <name val="Arial"/>
      <family val="2"/>
    </font>
    <font>
      <b/>
      <sz val="8"/>
      <color indexed="10"/>
      <name val="Arial"/>
      <family val="2"/>
    </font>
    <font>
      <sz val="8"/>
      <color indexed="10"/>
      <name val="Arial"/>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color theme="1"/>
      <name val="Arial"/>
      <family val="2"/>
    </font>
    <font>
      <sz val="8"/>
      <color theme="1"/>
      <name val="Arial"/>
      <family val="2"/>
    </font>
    <font>
      <sz val="10"/>
      <color theme="1"/>
      <name val="Times New Roman"/>
      <family val="1"/>
    </font>
    <font>
      <sz val="12"/>
      <color theme="1"/>
      <name val="Arial"/>
      <family val="2"/>
    </font>
    <font>
      <sz val="12"/>
      <color rgb="FFFF0000"/>
      <name val="Arial"/>
      <family val="2"/>
    </font>
    <font>
      <sz val="10"/>
      <color rgb="FFFF0000"/>
      <name val="Arial"/>
      <family val="2"/>
    </font>
    <font>
      <b/>
      <sz val="8"/>
      <color rgb="FFFF0000"/>
      <name val="Arial"/>
      <family val="2"/>
    </font>
    <font>
      <sz val="8"/>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top/>
      <bottom/>
    </border>
    <border>
      <left style="thin"/>
      <right style="thin"/>
      <top style="thin"/>
      <bottom>
        <color indexed="63"/>
      </bottom>
    </border>
    <border>
      <left style="thin"/>
      <right/>
      <top/>
      <bottom style="thin"/>
    </border>
    <border>
      <left>
        <color indexed="63"/>
      </left>
      <right style="medium"/>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medium"/>
    </border>
    <border>
      <left style="thin"/>
      <right style="medium"/>
      <top style="thin"/>
      <bottom>
        <color indexed="63"/>
      </bottom>
    </border>
    <border>
      <left style="medium"/>
      <right style="medium"/>
      <top style="medium"/>
      <bottom/>
    </border>
    <border>
      <left style="medium"/>
      <right style="medium"/>
      <top/>
      <bottom/>
    </border>
    <border>
      <left style="thin"/>
      <right style="medium"/>
      <top/>
      <bottom/>
    </border>
    <border>
      <left style="medium">
        <color indexed="8"/>
      </left>
      <right/>
      <top/>
      <bottom/>
    </border>
    <border>
      <left style="thin"/>
      <right style="medium">
        <color indexed="8"/>
      </right>
      <top/>
      <bottom/>
    </border>
    <border>
      <left style="thin"/>
      <right style="medium"/>
      <top/>
      <bottom style="medium"/>
    </border>
    <border>
      <left style="medium"/>
      <right style="medium"/>
      <top/>
      <bottom style="medium"/>
    </border>
    <border>
      <left style="medium"/>
      <right style="thin">
        <color indexed="8"/>
      </right>
      <top style="medium"/>
      <bottom/>
    </border>
    <border>
      <left style="thin">
        <color indexed="8"/>
      </left>
      <right style="medium"/>
      <top style="medium"/>
      <bottom/>
    </border>
    <border>
      <left style="medium">
        <color indexed="8"/>
      </left>
      <right/>
      <top style="medium">
        <color indexed="8"/>
      </top>
      <bottom/>
    </border>
    <border>
      <left style="thin"/>
      <right style="medium"/>
      <top style="medium"/>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7">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3" fontId="4" fillId="0" borderId="27" xfId="0" applyNumberFormat="1"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22"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 fontId="6" fillId="0" borderId="30" xfId="0" applyNumberFormat="1" applyFont="1" applyBorder="1" applyAlignment="1">
      <alignment/>
    </xf>
    <xf numFmtId="0" fontId="1" fillId="0" borderId="0" xfId="58" applyFont="1" applyBorder="1" applyAlignment="1">
      <alignment horizontal="left" vertical="center" wrapText="1"/>
      <protection/>
    </xf>
    <xf numFmtId="0" fontId="10" fillId="0" borderId="19" xfId="58" applyFont="1" applyFill="1" applyBorder="1" applyAlignment="1">
      <alignment horizontal="left" vertical="center" wrapText="1"/>
      <protection/>
    </xf>
    <xf numFmtId="0" fontId="10" fillId="0" borderId="19" xfId="58" applyFont="1" applyBorder="1" applyAlignment="1">
      <alignment horizontal="left" vertical="center" wrapText="1"/>
      <protection/>
    </xf>
    <xf numFmtId="0" fontId="1" fillId="0" borderId="0" xfId="0" applyFont="1" applyAlignment="1">
      <alignment/>
    </xf>
    <xf numFmtId="0" fontId="0" fillId="0" borderId="0" xfId="0" applyFont="1" applyAlignment="1">
      <alignment/>
    </xf>
    <xf numFmtId="0" fontId="0" fillId="0" borderId="18" xfId="58" applyFont="1" applyBorder="1" applyAlignment="1">
      <alignment vertical="center" wrapText="1"/>
      <protection/>
    </xf>
    <xf numFmtId="0" fontId="30" fillId="0" borderId="0" xfId="0" applyFont="1" applyAlignment="1">
      <alignment vertical="top"/>
    </xf>
    <xf numFmtId="0" fontId="14" fillId="0" borderId="0" xfId="0" applyFont="1" applyAlignment="1">
      <alignment vertical="top"/>
    </xf>
    <xf numFmtId="0" fontId="14" fillId="0" borderId="0" xfId="0" applyFont="1" applyFill="1" applyBorder="1" applyAlignment="1">
      <alignment vertical="top"/>
    </xf>
    <xf numFmtId="0" fontId="59" fillId="0" borderId="0" xfId="0" applyFont="1" applyAlignment="1">
      <alignment/>
    </xf>
    <xf numFmtId="0" fontId="61" fillId="0" borderId="0" xfId="0" applyFont="1" applyAlignment="1">
      <alignment horizontal="right" vertical="center"/>
    </xf>
    <xf numFmtId="0" fontId="61" fillId="0" borderId="0" xfId="0" applyFont="1" applyAlignment="1">
      <alignment vertical="center"/>
    </xf>
    <xf numFmtId="0" fontId="62" fillId="0" borderId="33" xfId="0" applyFont="1" applyBorder="1" applyAlignment="1">
      <alignment horizontal="center" vertical="center"/>
    </xf>
    <xf numFmtId="0" fontId="63" fillId="0" borderId="34" xfId="0" applyFont="1" applyBorder="1" applyAlignment="1">
      <alignment horizontal="right" vertical="center"/>
    </xf>
    <xf numFmtId="0" fontId="63" fillId="0" borderId="35" xfId="0" applyFont="1" applyBorder="1" applyAlignment="1">
      <alignment horizontal="right" vertical="center"/>
    </xf>
    <xf numFmtId="0" fontId="62" fillId="0" borderId="36" xfId="0" applyFont="1" applyBorder="1" applyAlignment="1">
      <alignment horizontal="center" vertical="center"/>
    </xf>
    <xf numFmtId="0" fontId="63" fillId="0" borderId="37" xfId="0" applyFont="1" applyBorder="1" applyAlignment="1">
      <alignment horizontal="right" vertical="center"/>
    </xf>
    <xf numFmtId="0" fontId="62" fillId="0" borderId="38" xfId="0" applyFont="1" applyBorder="1" applyAlignment="1">
      <alignment horizontal="center" vertical="center"/>
    </xf>
    <xf numFmtId="0" fontId="63" fillId="0" borderId="39" xfId="0" applyFont="1" applyBorder="1" applyAlignment="1">
      <alignment horizontal="right" vertical="center"/>
    </xf>
    <xf numFmtId="0" fontId="63" fillId="0" borderId="40" xfId="0" applyFont="1" applyBorder="1" applyAlignment="1">
      <alignment horizontal="right" vertical="center"/>
    </xf>
    <xf numFmtId="0" fontId="62" fillId="0" borderId="0" xfId="0" applyFont="1" applyAlignment="1">
      <alignment horizontal="center" vertical="center"/>
    </xf>
    <xf numFmtId="0" fontId="64" fillId="0" borderId="0" xfId="0" applyFont="1" applyAlignment="1">
      <alignment/>
    </xf>
    <xf numFmtId="0" fontId="65" fillId="0" borderId="0" xfId="0" applyFont="1" applyAlignment="1">
      <alignment horizontal="left" vertical="center"/>
    </xf>
    <xf numFmtId="0" fontId="63" fillId="0" borderId="0" xfId="0" applyFont="1" applyBorder="1" applyAlignment="1">
      <alignment horizontal="right" vertical="center"/>
    </xf>
    <xf numFmtId="0" fontId="1" fillId="0" borderId="0" xfId="0" applyFont="1" applyFill="1" applyBorder="1" applyAlignment="1">
      <alignment/>
    </xf>
    <xf numFmtId="167" fontId="1" fillId="0" borderId="0" xfId="0" applyNumberFormat="1" applyFont="1" applyAlignment="1">
      <alignment/>
    </xf>
    <xf numFmtId="0" fontId="0" fillId="0" borderId="41" xfId="0" applyBorder="1" applyAlignment="1">
      <alignment/>
    </xf>
    <xf numFmtId="167" fontId="0" fillId="0" borderId="0" xfId="0" applyNumberFormat="1" applyFont="1" applyAlignment="1">
      <alignment/>
    </xf>
    <xf numFmtId="0" fontId="1" fillId="0" borderId="42" xfId="0" applyFont="1" applyBorder="1" applyAlignment="1">
      <alignment wrapText="1"/>
    </xf>
    <xf numFmtId="167" fontId="1" fillId="33" borderId="42" xfId="0" applyNumberFormat="1" applyFont="1" applyFill="1" applyBorder="1" applyAlignment="1">
      <alignment/>
    </xf>
    <xf numFmtId="168" fontId="0" fillId="0" borderId="0" xfId="45" applyNumberFormat="1" applyFont="1" applyAlignment="1">
      <alignment/>
    </xf>
    <xf numFmtId="0" fontId="10" fillId="0" borderId="43" xfId="58" applyFont="1" applyBorder="1" applyAlignment="1">
      <alignment horizontal="left" vertical="center" wrapText="1"/>
      <protection/>
    </xf>
    <xf numFmtId="0" fontId="10" fillId="0" borderId="0" xfId="58" applyFont="1" applyFill="1" applyBorder="1" applyAlignment="1">
      <alignment horizontal="left" vertical="center" wrapText="1"/>
      <protection/>
    </xf>
    <xf numFmtId="0" fontId="65" fillId="34" borderId="0" xfId="0" applyFont="1" applyFill="1" applyAlignment="1">
      <alignment horizontal="left" vertical="center"/>
    </xf>
    <xf numFmtId="0" fontId="61" fillId="34" borderId="0" xfId="0" applyFont="1" applyFill="1" applyAlignment="1">
      <alignment vertical="center"/>
    </xf>
    <xf numFmtId="0" fontId="62" fillId="34" borderId="33" xfId="0" applyFont="1" applyFill="1" applyBorder="1" applyAlignment="1">
      <alignment horizontal="center" vertical="center"/>
    </xf>
    <xf numFmtId="0" fontId="63" fillId="34" borderId="34" xfId="0" applyFont="1" applyFill="1" applyBorder="1" applyAlignment="1">
      <alignment horizontal="right" vertical="center"/>
    </xf>
    <xf numFmtId="0" fontId="63" fillId="34" borderId="35" xfId="0" applyFont="1" applyFill="1" applyBorder="1" applyAlignment="1">
      <alignment horizontal="right" vertical="center"/>
    </xf>
    <xf numFmtId="0" fontId="62" fillId="34" borderId="36" xfId="0" applyFont="1" applyFill="1" applyBorder="1" applyAlignment="1">
      <alignment horizontal="center" vertical="center"/>
    </xf>
    <xf numFmtId="0" fontId="63" fillId="34" borderId="0" xfId="0" applyFont="1" applyFill="1" applyAlignment="1">
      <alignment horizontal="right" vertical="center"/>
    </xf>
    <xf numFmtId="0" fontId="63" fillId="34" borderId="37" xfId="0" applyFont="1" applyFill="1" applyBorder="1" applyAlignment="1">
      <alignment horizontal="right" vertical="center"/>
    </xf>
    <xf numFmtId="0" fontId="62" fillId="34" borderId="38" xfId="0" applyFont="1" applyFill="1" applyBorder="1" applyAlignment="1">
      <alignment horizontal="center" vertical="center"/>
    </xf>
    <xf numFmtId="0" fontId="63" fillId="34" borderId="39" xfId="0" applyFont="1" applyFill="1" applyBorder="1" applyAlignment="1">
      <alignment horizontal="right" vertical="center"/>
    </xf>
    <xf numFmtId="0" fontId="63" fillId="34" borderId="40" xfId="0" applyFont="1" applyFill="1" applyBorder="1" applyAlignment="1">
      <alignment horizontal="right" vertical="center"/>
    </xf>
    <xf numFmtId="0" fontId="62" fillId="34" borderId="0" xfId="0" applyFont="1" applyFill="1" applyAlignment="1">
      <alignment horizontal="center" vertical="center"/>
    </xf>
    <xf numFmtId="0" fontId="61" fillId="34" borderId="0" xfId="0" applyFont="1" applyFill="1" applyAlignment="1">
      <alignment horizontal="right" vertical="center"/>
    </xf>
    <xf numFmtId="14" fontId="0" fillId="0" borderId="0" xfId="0" applyNumberFormat="1" applyAlignment="1">
      <alignment/>
    </xf>
    <xf numFmtId="14" fontId="0" fillId="33" borderId="0" xfId="0" applyNumberFormat="1" applyFill="1" applyAlignment="1">
      <alignment/>
    </xf>
    <xf numFmtId="0" fontId="0" fillId="35" borderId="0" xfId="0" applyFill="1" applyAlignment="1">
      <alignment/>
    </xf>
    <xf numFmtId="3" fontId="0" fillId="0" borderId="0" xfId="0" applyNumberFormat="1" applyFont="1" applyAlignment="1">
      <alignment/>
    </xf>
    <xf numFmtId="3" fontId="0" fillId="0" borderId="42" xfId="0" applyNumberFormat="1" applyFont="1" applyBorder="1" applyAlignment="1">
      <alignment wrapText="1"/>
    </xf>
    <xf numFmtId="0" fontId="0" fillId="0" borderId="42" xfId="0" applyBorder="1" applyAlignment="1">
      <alignment/>
    </xf>
    <xf numFmtId="0" fontId="0" fillId="0" borderId="44" xfId="0" applyBorder="1" applyAlignment="1">
      <alignment/>
    </xf>
    <xf numFmtId="3" fontId="0" fillId="0" borderId="0" xfId="0" applyNumberFormat="1" applyBorder="1" applyAlignment="1">
      <alignment horizontal="center"/>
    </xf>
    <xf numFmtId="3" fontId="0" fillId="0" borderId="41" xfId="0" applyNumberFormat="1" applyBorder="1" applyAlignment="1">
      <alignment horizontal="center"/>
    </xf>
    <xf numFmtId="0" fontId="0" fillId="36" borderId="42" xfId="0" applyFill="1" applyBorder="1" applyAlignment="1">
      <alignment/>
    </xf>
    <xf numFmtId="0" fontId="0" fillId="0" borderId="0" xfId="0" applyFont="1" applyBorder="1" applyAlignment="1">
      <alignment horizontal="center"/>
    </xf>
    <xf numFmtId="43" fontId="0" fillId="0" borderId="0" xfId="0" applyNumberFormat="1" applyBorder="1" applyAlignment="1">
      <alignment horizontal="center"/>
    </xf>
    <xf numFmtId="0" fontId="0"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45" xfId="0" applyBorder="1" applyAlignment="1">
      <alignment/>
    </xf>
    <xf numFmtId="0" fontId="1" fillId="0" borderId="36" xfId="0" applyFont="1" applyBorder="1" applyAlignment="1">
      <alignment/>
    </xf>
    <xf numFmtId="167" fontId="1" fillId="33" borderId="37" xfId="0" applyNumberFormat="1" applyFont="1" applyFill="1" applyBorder="1" applyAlignment="1">
      <alignment/>
    </xf>
    <xf numFmtId="0" fontId="0" fillId="0" borderId="36" xfId="0" applyBorder="1" applyAlignment="1">
      <alignment/>
    </xf>
    <xf numFmtId="3" fontId="0" fillId="33" borderId="37" xfId="0" applyNumberFormat="1" applyFill="1" applyBorder="1" applyAlignment="1">
      <alignment/>
    </xf>
    <xf numFmtId="0" fontId="0" fillId="0" borderId="38" xfId="0" applyBorder="1" applyAlignment="1">
      <alignment/>
    </xf>
    <xf numFmtId="3" fontId="0" fillId="0" borderId="39" xfId="0" applyNumberFormat="1" applyBorder="1" applyAlignment="1">
      <alignment horizontal="center"/>
    </xf>
    <xf numFmtId="3" fontId="0" fillId="33" borderId="40" xfId="0" applyNumberFormat="1" applyFill="1" applyBorder="1" applyAlignment="1">
      <alignment/>
    </xf>
    <xf numFmtId="0" fontId="0" fillId="0" borderId="33" xfId="0" applyBorder="1" applyAlignment="1">
      <alignment/>
    </xf>
    <xf numFmtId="0" fontId="0" fillId="0" borderId="37" xfId="0" applyBorder="1" applyAlignment="1">
      <alignment/>
    </xf>
    <xf numFmtId="0" fontId="0" fillId="0" borderId="39" xfId="0" applyBorder="1" applyAlignment="1">
      <alignment/>
    </xf>
    <xf numFmtId="0" fontId="0" fillId="0" borderId="40" xfId="0" applyBorder="1" applyAlignment="1">
      <alignment/>
    </xf>
    <xf numFmtId="44" fontId="0" fillId="36" borderId="19" xfId="45" applyFont="1" applyFill="1" applyBorder="1" applyAlignment="1">
      <alignment/>
    </xf>
    <xf numFmtId="44" fontId="0" fillId="36" borderId="19" xfId="45" applyFont="1" applyFill="1" applyBorder="1" applyAlignment="1">
      <alignment/>
    </xf>
    <xf numFmtId="44" fontId="0" fillId="36" borderId="43" xfId="45" applyFont="1" applyFill="1" applyBorder="1" applyAlignment="1">
      <alignment/>
    </xf>
    <xf numFmtId="0" fontId="4" fillId="0" borderId="23" xfId="0" applyFont="1" applyBorder="1" applyAlignment="1">
      <alignment horizontal="center" wrapText="1"/>
    </xf>
    <xf numFmtId="0" fontId="8" fillId="0" borderId="24" xfId="0" applyFont="1" applyBorder="1" applyAlignment="1">
      <alignment horizontal="center"/>
    </xf>
    <xf numFmtId="0" fontId="8" fillId="0" borderId="25" xfId="0" applyFont="1" applyBorder="1" applyAlignment="1">
      <alignment horizontal="center"/>
    </xf>
    <xf numFmtId="0" fontId="1" fillId="37" borderId="0" xfId="0" applyFont="1" applyFill="1" applyAlignment="1">
      <alignment/>
    </xf>
    <xf numFmtId="43" fontId="0" fillId="37" borderId="0" xfId="0" applyNumberFormat="1" applyFill="1" applyAlignment="1">
      <alignment horizontal="center"/>
    </xf>
    <xf numFmtId="167" fontId="1" fillId="37" borderId="0" xfId="0" applyNumberFormat="1" applyFont="1" applyFill="1" applyAlignment="1">
      <alignment/>
    </xf>
    <xf numFmtId="0" fontId="0" fillId="37" borderId="0" xfId="0" applyFill="1" applyAlignment="1">
      <alignment/>
    </xf>
    <xf numFmtId="3" fontId="0" fillId="37" borderId="0" xfId="0" applyNumberFormat="1" applyFill="1" applyAlignment="1">
      <alignment horizontal="center"/>
    </xf>
    <xf numFmtId="3" fontId="0" fillId="37" borderId="0" xfId="0" applyNumberFormat="1" applyFill="1" applyAlignment="1">
      <alignment/>
    </xf>
    <xf numFmtId="0" fontId="14" fillId="0" borderId="33" xfId="0" applyFont="1" applyFill="1" applyBorder="1" applyAlignment="1">
      <alignment vertical="top"/>
    </xf>
    <xf numFmtId="0" fontId="14" fillId="0" borderId="36" xfId="0" applyFont="1" applyFill="1" applyBorder="1" applyAlignment="1">
      <alignment vertical="top"/>
    </xf>
    <xf numFmtId="0" fontId="14" fillId="0" borderId="38" xfId="0" applyFont="1" applyFill="1" applyBorder="1" applyAlignment="1">
      <alignment vertical="top"/>
    </xf>
    <xf numFmtId="0" fontId="4" fillId="0" borderId="46" xfId="0" applyFont="1" applyBorder="1" applyAlignment="1">
      <alignment/>
    </xf>
    <xf numFmtId="0" fontId="4" fillId="0" borderId="47" xfId="0" applyFont="1" applyBorder="1" applyAlignment="1">
      <alignment/>
    </xf>
    <xf numFmtId="0" fontId="4" fillId="0" borderId="48" xfId="0" applyFont="1" applyBorder="1" applyAlignment="1">
      <alignment/>
    </xf>
    <xf numFmtId="0" fontId="4" fillId="0" borderId="43" xfId="0" applyFont="1" applyBorder="1" applyAlignment="1">
      <alignment horizontal="center" wrapText="1"/>
    </xf>
    <xf numFmtId="44" fontId="9" fillId="0" borderId="19" xfId="45" applyFont="1" applyFill="1" applyBorder="1" applyAlignment="1">
      <alignment/>
    </xf>
    <xf numFmtId="168" fontId="9" fillId="0" borderId="19" xfId="45" applyNumberFormat="1" applyFont="1" applyFill="1" applyBorder="1" applyAlignment="1">
      <alignment/>
    </xf>
    <xf numFmtId="164" fontId="4" fillId="0" borderId="19" xfId="0" applyNumberFormat="1" applyFont="1" applyBorder="1" applyAlignment="1">
      <alignment horizontal="center"/>
    </xf>
    <xf numFmtId="0" fontId="13" fillId="0" borderId="0" xfId="0" applyFont="1" applyAlignment="1">
      <alignment horizontal="centerContinuous"/>
    </xf>
    <xf numFmtId="0" fontId="4" fillId="38" borderId="0" xfId="0" applyFont="1" applyFill="1" applyBorder="1" applyAlignment="1">
      <alignment horizontal="left" wrapText="1"/>
    </xf>
    <xf numFmtId="0" fontId="4" fillId="0" borderId="24" xfId="0" applyFont="1" applyBorder="1" applyAlignment="1">
      <alignment horizontal="center" wrapText="1"/>
    </xf>
    <xf numFmtId="0" fontId="4" fillId="38" borderId="25" xfId="0" applyFont="1" applyFill="1" applyBorder="1" applyAlignment="1">
      <alignment horizontal="center" wrapText="1"/>
    </xf>
    <xf numFmtId="0" fontId="4" fillId="0" borderId="0" xfId="0" applyFont="1" applyFill="1" applyBorder="1" applyAlignment="1">
      <alignment horizontal="left"/>
    </xf>
    <xf numFmtId="0" fontId="4" fillId="0" borderId="19" xfId="0" applyFont="1" applyBorder="1" applyAlignment="1">
      <alignment horizontal="center" wrapText="1"/>
    </xf>
    <xf numFmtId="164" fontId="4" fillId="0" borderId="19" xfId="0" applyNumberFormat="1" applyFont="1" applyBorder="1" applyAlignment="1">
      <alignment horizontal="center" wrapText="1"/>
    </xf>
    <xf numFmtId="3" fontId="4" fillId="0" borderId="27" xfId="0" applyNumberFormat="1" applyFont="1" applyBorder="1" applyAlignment="1">
      <alignment horizontal="right"/>
    </xf>
    <xf numFmtId="0" fontId="4" fillId="0" borderId="30" xfId="0" applyFont="1" applyBorder="1" applyAlignment="1">
      <alignment horizontal="center" wrapText="1"/>
    </xf>
    <xf numFmtId="3" fontId="6" fillId="0" borderId="49" xfId="0" applyNumberFormat="1" applyFont="1" applyBorder="1" applyAlignment="1">
      <alignment/>
    </xf>
    <xf numFmtId="0" fontId="4" fillId="0" borderId="0" xfId="0" applyFont="1" applyAlignment="1">
      <alignment horizontal="center"/>
    </xf>
    <xf numFmtId="0" fontId="4" fillId="0" borderId="0" xfId="0" applyFont="1" applyBorder="1" applyAlignment="1">
      <alignment horizontal="center"/>
    </xf>
    <xf numFmtId="0" fontId="4" fillId="0" borderId="25" xfId="0" applyFont="1" applyBorder="1" applyAlignment="1">
      <alignment horizontal="center" wrapText="1"/>
    </xf>
    <xf numFmtId="3" fontId="4" fillId="0" borderId="19" xfId="0" applyNumberFormat="1" applyFont="1" applyBorder="1" applyAlignment="1">
      <alignment wrapText="1"/>
    </xf>
    <xf numFmtId="3" fontId="4" fillId="0" borderId="27" xfId="0" applyNumberFormat="1" applyFont="1" applyBorder="1" applyAlignment="1">
      <alignment wrapText="1"/>
    </xf>
    <xf numFmtId="0" fontId="4" fillId="0" borderId="19" xfId="0" applyFont="1" applyBorder="1" applyAlignment="1" quotePrefix="1">
      <alignment horizontal="center" wrapText="1"/>
    </xf>
    <xf numFmtId="3" fontId="4" fillId="0" borderId="43" xfId="0" applyNumberFormat="1" applyFont="1" applyBorder="1" applyAlignment="1">
      <alignment/>
    </xf>
    <xf numFmtId="3" fontId="4" fillId="0" borderId="50" xfId="0" applyNumberFormat="1" applyFont="1" applyBorder="1" applyAlignment="1">
      <alignment/>
    </xf>
    <xf numFmtId="3" fontId="6" fillId="0" borderId="0" xfId="0" applyNumberFormat="1" applyFont="1" applyBorder="1" applyAlignment="1">
      <alignment/>
    </xf>
    <xf numFmtId="0" fontId="29" fillId="39" borderId="51" xfId="0" applyFont="1" applyFill="1" applyBorder="1" applyAlignment="1">
      <alignment horizontal="center" vertical="top"/>
    </xf>
    <xf numFmtId="0" fontId="29" fillId="39" borderId="52" xfId="0" applyFont="1" applyFill="1" applyBorder="1" applyAlignment="1">
      <alignment horizontal="center" vertical="top"/>
    </xf>
    <xf numFmtId="0" fontId="29" fillId="39" borderId="36" xfId="0" applyFont="1" applyFill="1" applyBorder="1" applyAlignment="1">
      <alignment horizontal="center" vertical="top"/>
    </xf>
    <xf numFmtId="0" fontId="29" fillId="39" borderId="53" xfId="0" applyFont="1" applyFill="1" applyBorder="1" applyAlignment="1">
      <alignment horizontal="center" vertical="top"/>
    </xf>
    <xf numFmtId="0" fontId="29" fillId="39" borderId="54" xfId="0" applyFont="1" applyFill="1" applyBorder="1" applyAlignment="1">
      <alignment horizontal="center" vertical="top"/>
    </xf>
    <xf numFmtId="0" fontId="29" fillId="39" borderId="55" xfId="0" applyFont="1" applyFill="1" applyBorder="1" applyAlignment="1">
      <alignment horizontal="center" vertical="top"/>
    </xf>
    <xf numFmtId="170" fontId="42" fillId="0" borderId="51" xfId="45" applyNumberFormat="1" applyFont="1" applyBorder="1" applyAlignment="1">
      <alignment horizontal="center"/>
    </xf>
    <xf numFmtId="0" fontId="14" fillId="0" borderId="54" xfId="0" applyFont="1" applyBorder="1" applyAlignment="1">
      <alignment vertical="top"/>
    </xf>
    <xf numFmtId="170" fontId="42" fillId="0" borderId="52" xfId="45" applyNumberFormat="1" applyFont="1" applyBorder="1" applyAlignment="1">
      <alignment horizontal="center"/>
    </xf>
    <xf numFmtId="170" fontId="42" fillId="0" borderId="36" xfId="45" applyNumberFormat="1" applyFont="1" applyBorder="1" applyAlignment="1">
      <alignment horizontal="center"/>
    </xf>
    <xf numFmtId="170" fontId="42" fillId="0" borderId="53" xfId="45" applyNumberFormat="1" applyFont="1" applyBorder="1" applyAlignment="1">
      <alignment horizontal="center"/>
    </xf>
    <xf numFmtId="0" fontId="14" fillId="0" borderId="36" xfId="0" applyFont="1" applyBorder="1" applyAlignment="1">
      <alignment vertical="top"/>
    </xf>
    <xf numFmtId="0" fontId="14" fillId="0" borderId="38" xfId="0" applyFont="1" applyBorder="1" applyAlignment="1">
      <alignment vertical="top"/>
    </xf>
    <xf numFmtId="170" fontId="42" fillId="0" borderId="38" xfId="45" applyNumberFormat="1" applyFont="1" applyBorder="1" applyAlignment="1">
      <alignment horizontal="center"/>
    </xf>
    <xf numFmtId="170" fontId="42" fillId="0" borderId="56" xfId="45" applyNumberFormat="1" applyFont="1" applyBorder="1" applyAlignment="1">
      <alignment horizontal="center"/>
    </xf>
    <xf numFmtId="170" fontId="42" fillId="0" borderId="57" xfId="45" applyNumberFormat="1" applyFont="1" applyFill="1" applyBorder="1" applyAlignment="1">
      <alignment horizontal="center"/>
    </xf>
    <xf numFmtId="170" fontId="14" fillId="0" borderId="0" xfId="0" applyNumberFormat="1" applyFont="1" applyAlignment="1">
      <alignment vertical="top"/>
    </xf>
    <xf numFmtId="0" fontId="29" fillId="39" borderId="58" xfId="0" applyFont="1" applyFill="1" applyBorder="1" applyAlignment="1">
      <alignment horizontal="center" vertical="center"/>
    </xf>
    <xf numFmtId="0" fontId="29" fillId="39" borderId="59" xfId="0" applyFont="1" applyFill="1" applyBorder="1" applyAlignment="1">
      <alignment horizontal="center" vertical="center"/>
    </xf>
    <xf numFmtId="0" fontId="14" fillId="0" borderId="60" xfId="0" applyFont="1" applyBorder="1" applyAlignment="1">
      <alignment vertical="top"/>
    </xf>
    <xf numFmtId="170" fontId="42" fillId="0" borderId="33" xfId="45" applyNumberFormat="1" applyFont="1" applyBorder="1" applyAlignment="1">
      <alignment horizontal="center"/>
    </xf>
    <xf numFmtId="170" fontId="42" fillId="0" borderId="61" xfId="45" applyNumberFormat="1" applyFont="1" applyBorder="1" applyAlignment="1">
      <alignment horizontal="center"/>
    </xf>
    <xf numFmtId="0" fontId="14" fillId="0" borderId="33" xfId="0" applyFont="1" applyBorder="1" applyAlignment="1">
      <alignment vertical="top"/>
    </xf>
    <xf numFmtId="0" fontId="29" fillId="39" borderId="62" xfId="0" applyFont="1" applyFill="1" applyBorder="1" applyAlignment="1">
      <alignment horizontal="center" vertical="center"/>
    </xf>
    <xf numFmtId="0" fontId="29" fillId="39" borderId="63" xfId="0" applyFont="1" applyFill="1" applyBorder="1" applyAlignment="1">
      <alignment horizontal="center" vertical="center"/>
    </xf>
    <xf numFmtId="0" fontId="66" fillId="0" borderId="0" xfId="0" applyFont="1" applyAlignment="1">
      <alignment horizontal="left" vertical="center"/>
    </xf>
    <xf numFmtId="0" fontId="67" fillId="0" borderId="0" xfId="0" applyFont="1" applyAlignment="1">
      <alignment vertical="center"/>
    </xf>
    <xf numFmtId="0" fontId="68" fillId="0" borderId="33" xfId="0" applyFont="1" applyBorder="1" applyAlignment="1">
      <alignment horizontal="center" vertical="center"/>
    </xf>
    <xf numFmtId="0" fontId="69" fillId="0" borderId="34" xfId="0" applyFont="1" applyBorder="1" applyAlignment="1">
      <alignment horizontal="right" vertical="center"/>
    </xf>
    <xf numFmtId="0" fontId="69" fillId="0" borderId="35" xfId="0" applyFont="1" applyBorder="1" applyAlignment="1">
      <alignment horizontal="right" vertical="center"/>
    </xf>
    <xf numFmtId="0" fontId="68" fillId="0" borderId="36" xfId="0" applyFont="1" applyBorder="1" applyAlignment="1">
      <alignment horizontal="center" vertical="center"/>
    </xf>
    <xf numFmtId="0" fontId="69" fillId="0" borderId="0" xfId="0" applyFont="1" applyBorder="1" applyAlignment="1">
      <alignment horizontal="right" vertical="center"/>
    </xf>
    <xf numFmtId="0" fontId="69" fillId="0" borderId="37" xfId="0" applyFont="1" applyBorder="1" applyAlignment="1">
      <alignment horizontal="right" vertical="center"/>
    </xf>
    <xf numFmtId="0" fontId="68" fillId="0" borderId="38" xfId="0" applyFont="1" applyBorder="1" applyAlignment="1">
      <alignment horizontal="center" vertical="center"/>
    </xf>
    <xf numFmtId="0" fontId="69" fillId="0" borderId="39" xfId="0" applyFont="1" applyBorder="1" applyAlignment="1">
      <alignment horizontal="right" vertical="center"/>
    </xf>
    <xf numFmtId="0" fontId="69" fillId="0" borderId="40" xfId="0" applyFont="1" applyBorder="1" applyAlignment="1">
      <alignment horizontal="right" vertical="center"/>
    </xf>
    <xf numFmtId="0" fontId="68" fillId="0" borderId="0" xfId="0" applyFont="1" applyAlignment="1">
      <alignment horizontal="center" vertical="center"/>
    </xf>
    <xf numFmtId="0" fontId="67" fillId="0" borderId="0" xfId="0" applyFont="1" applyAlignment="1">
      <alignment horizontal="right" vertical="center"/>
    </xf>
    <xf numFmtId="0" fontId="67" fillId="0" borderId="0" xfId="0" applyFont="1" applyAlignment="1">
      <alignment/>
    </xf>
    <xf numFmtId="0" fontId="0" fillId="0" borderId="0" xfId="0" applyFont="1" applyAlignment="1">
      <alignment horizontal="left" vertical="center" wrapText="1" indent="1"/>
    </xf>
    <xf numFmtId="0" fontId="0" fillId="0" borderId="0" xfId="0" applyFont="1" applyFill="1" applyBorder="1" applyAlignment="1">
      <alignment horizontal="center"/>
    </xf>
    <xf numFmtId="168" fontId="8" fillId="0" borderId="19" xfId="45" applyNumberFormat="1" applyFont="1" applyFill="1" applyBorder="1" applyAlignment="1">
      <alignment horizontal="center"/>
    </xf>
    <xf numFmtId="168" fontId="8" fillId="0" borderId="43" xfId="45" applyNumberFormat="1" applyFont="1" applyFill="1" applyBorder="1" applyAlignment="1">
      <alignment horizontal="center"/>
    </xf>
    <xf numFmtId="3" fontId="6" fillId="0" borderId="30" xfId="0" applyNumberFormat="1" applyFont="1" applyFill="1" applyBorder="1" applyAlignment="1">
      <alignment/>
    </xf>
    <xf numFmtId="3" fontId="4" fillId="0" borderId="0" xfId="0" applyNumberFormat="1" applyFont="1" applyFill="1" applyAlignment="1">
      <alignment/>
    </xf>
    <xf numFmtId="0" fontId="4" fillId="0" borderId="0" xfId="0" applyFont="1" applyFill="1" applyAlignment="1">
      <alignment/>
    </xf>
    <xf numFmtId="0" fontId="4" fillId="0" borderId="23" xfId="0" applyFont="1" applyFill="1" applyBorder="1" applyAlignment="1">
      <alignment horizontal="center" wrapText="1"/>
    </xf>
    <xf numFmtId="0" fontId="4" fillId="0" borderId="24" xfId="0" applyFont="1" applyFill="1" applyBorder="1" applyAlignment="1">
      <alignment horizontal="center"/>
    </xf>
    <xf numFmtId="0" fontId="4" fillId="0" borderId="25" xfId="0" applyFont="1" applyFill="1" applyBorder="1" applyAlignment="1">
      <alignment horizontal="center"/>
    </xf>
    <xf numFmtId="168" fontId="9" fillId="0" borderId="19" xfId="45" applyNumberFormat="1" applyFont="1" applyFill="1" applyBorder="1" applyAlignment="1">
      <alignment horizontal="center"/>
    </xf>
    <xf numFmtId="3" fontId="4" fillId="0" borderId="19" xfId="0" applyNumberFormat="1" applyFont="1" applyFill="1" applyBorder="1" applyAlignment="1">
      <alignment/>
    </xf>
    <xf numFmtId="3" fontId="4" fillId="0" borderId="64" xfId="0" applyNumberFormat="1" applyFont="1" applyFill="1" applyBorder="1" applyAlignment="1">
      <alignment/>
    </xf>
    <xf numFmtId="3" fontId="4" fillId="0" borderId="27" xfId="0" applyNumberFormat="1" applyFont="1" applyFill="1" applyBorder="1" applyAlignment="1">
      <alignment/>
    </xf>
    <xf numFmtId="168" fontId="9" fillId="0" borderId="43" xfId="45" applyNumberFormat="1" applyFont="1" applyFill="1" applyBorder="1" applyAlignment="1">
      <alignment horizontal="center"/>
    </xf>
    <xf numFmtId="0" fontId="8" fillId="0" borderId="24" xfId="0" applyFont="1" applyFill="1" applyBorder="1" applyAlignment="1">
      <alignment horizontal="center"/>
    </xf>
    <xf numFmtId="0" fontId="8" fillId="0" borderId="25" xfId="0" applyFont="1" applyFill="1" applyBorder="1" applyAlignment="1">
      <alignment horizontal="center"/>
    </xf>
    <xf numFmtId="3" fontId="10" fillId="0" borderId="19" xfId="60" applyNumberFormat="1" applyFont="1" applyFill="1" applyBorder="1" applyAlignment="1">
      <alignment horizontal="center" vertical="center" wrapText="1"/>
      <protection/>
    </xf>
    <xf numFmtId="0" fontId="0" fillId="0" borderId="0" xfId="0" applyFill="1" applyAlignment="1">
      <alignment/>
    </xf>
    <xf numFmtId="170" fontId="10" fillId="0" borderId="19" xfId="60" applyNumberFormat="1" applyFont="1" applyFill="1" applyBorder="1" applyAlignment="1">
      <alignment horizontal="center" vertical="center"/>
      <protection/>
    </xf>
    <xf numFmtId="0" fontId="10" fillId="0" borderId="19" xfId="58" applyFont="1" applyFill="1" applyBorder="1" applyAlignment="1">
      <alignment horizontal="center" vertical="center" wrapText="1"/>
      <protection/>
    </xf>
    <xf numFmtId="0" fontId="8" fillId="0" borderId="23" xfId="0" applyFont="1" applyFill="1" applyBorder="1" applyAlignment="1">
      <alignment horizontal="center" wrapText="1"/>
    </xf>
    <xf numFmtId="0" fontId="8" fillId="0" borderId="23" xfId="0" applyFont="1" applyBorder="1" applyAlignment="1">
      <alignment horizontal="center" wrapText="1"/>
    </xf>
    <xf numFmtId="14" fontId="4" fillId="0" borderId="0" xfId="0" applyNumberFormat="1" applyFont="1" applyBorder="1" applyAlignment="1">
      <alignment/>
    </xf>
    <xf numFmtId="14" fontId="4" fillId="0" borderId="16" xfId="0" applyNumberFormat="1" applyFont="1" applyBorder="1" applyAlignment="1">
      <alignment/>
    </xf>
    <xf numFmtId="0" fontId="0" fillId="0" borderId="64"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0" xfId="0" applyFont="1" applyAlignment="1">
      <alignment horizontal="left" vertical="center" wrapText="1" indent="1"/>
    </xf>
    <xf numFmtId="0" fontId="0" fillId="0" borderId="0" xfId="0" applyFont="1" applyFill="1" applyBorder="1" applyAlignment="1">
      <alignment horizontal="left" wrapText="1" indent="1"/>
    </xf>
    <xf numFmtId="0" fontId="4" fillId="38" borderId="33" xfId="0" applyFont="1" applyFill="1" applyBorder="1" applyAlignment="1">
      <alignment horizontal="left" wrapText="1"/>
    </xf>
    <xf numFmtId="0" fontId="4" fillId="38" borderId="34" xfId="0" applyFont="1" applyFill="1" applyBorder="1" applyAlignment="1">
      <alignment horizontal="left" wrapText="1"/>
    </xf>
    <xf numFmtId="0" fontId="4" fillId="38" borderId="35" xfId="0" applyFont="1" applyFill="1" applyBorder="1" applyAlignment="1">
      <alignment horizontal="left" wrapText="1"/>
    </xf>
    <xf numFmtId="0" fontId="4" fillId="38" borderId="38" xfId="0" applyFont="1" applyFill="1" applyBorder="1" applyAlignment="1">
      <alignment horizontal="left" wrapText="1"/>
    </xf>
    <xf numFmtId="0" fontId="4" fillId="38" borderId="39" xfId="0" applyFont="1" applyFill="1" applyBorder="1" applyAlignment="1">
      <alignment horizontal="left" wrapText="1"/>
    </xf>
    <xf numFmtId="0" fontId="4" fillId="38" borderId="40" xfId="0" applyFont="1" applyFill="1" applyBorder="1" applyAlignment="1">
      <alignment horizontal="left" wrapText="1"/>
    </xf>
    <xf numFmtId="0" fontId="8" fillId="0" borderId="6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67" xfId="0" applyFont="1" applyBorder="1" applyAlignment="1">
      <alignment horizontal="center" vertical="center" wrapText="1"/>
    </xf>
    <xf numFmtId="0" fontId="1" fillId="0" borderId="0" xfId="58" applyFont="1" applyBorder="1" applyAlignment="1">
      <alignment horizontal="left" vertical="center" wrapText="1"/>
      <protection/>
    </xf>
    <xf numFmtId="0" fontId="0" fillId="0" borderId="6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Alignment="1">
      <alignment vertical="center" wrapText="1"/>
    </xf>
    <xf numFmtId="0" fontId="0" fillId="0" borderId="0" xfId="0" applyFont="1" applyAlignment="1">
      <alignment horizontal="left" vertical="center" wrapText="1"/>
    </xf>
    <xf numFmtId="0" fontId="4" fillId="38" borderId="68" xfId="0" applyFont="1" applyFill="1" applyBorder="1" applyAlignment="1">
      <alignment horizontal="left" wrapText="1"/>
    </xf>
    <xf numFmtId="0" fontId="4" fillId="38" borderId="69" xfId="0" applyFont="1" applyFill="1" applyBorder="1" applyAlignment="1">
      <alignment horizontal="left" wrapText="1"/>
    </xf>
    <xf numFmtId="0" fontId="4" fillId="38" borderId="70" xfId="0" applyFont="1" applyFill="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5" xfId="59"/>
    <cellStyle name="Normal_CIP Correction Fiscal Note"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Set>
  </externalBook>
</externalLink>
</file>

<file path=xl/tables/table1.xml><?xml version="1.0" encoding="utf-8"?>
<table xmlns="http://schemas.openxmlformats.org/spreadsheetml/2006/main" id="10" name="Table111" displayName="Table111" ref="D72:G79" comment="" totalsRowShown="0">
  <autoFilter ref="D72:G79"/>
  <tableColumns count="4">
    <tableColumn id="1" name="Summary of Expenditures"/>
    <tableColumn id="3" name="2016"/>
    <tableColumn id="4" name="2017"/>
    <tableColumn id="5" name="2018"/>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I433"/>
  <sheetViews>
    <sheetView tabSelected="1" view="pageBreakPreview" zoomScale="60" workbookViewId="0" topLeftCell="A1">
      <selection activeCell="D68" sqref="D68"/>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s>
  <sheetData>
    <row r="1" spans="1:9" ht="17.25" customHeight="1">
      <c r="A1" s="148" t="s">
        <v>91</v>
      </c>
      <c r="B1" s="3"/>
      <c r="C1" s="3"/>
      <c r="D1" s="3"/>
      <c r="E1" s="3"/>
      <c r="F1" s="3"/>
      <c r="G1" s="3"/>
      <c r="H1" s="1"/>
      <c r="I1" s="1"/>
    </row>
    <row r="2" spans="1:8" ht="14.25" thickBot="1">
      <c r="A2" s="34"/>
      <c r="B2" s="3"/>
      <c r="C2" s="3"/>
      <c r="D2" s="3"/>
      <c r="E2" s="3"/>
      <c r="F2" s="3"/>
      <c r="G2" s="3"/>
      <c r="H2" s="4"/>
    </row>
    <row r="3" spans="1:8" ht="18" customHeight="1" thickTop="1">
      <c r="A3" s="5" t="s">
        <v>92</v>
      </c>
      <c r="B3" s="6"/>
      <c r="C3" s="7"/>
      <c r="D3" s="7"/>
      <c r="E3" s="7"/>
      <c r="F3" s="7"/>
      <c r="G3" s="8"/>
      <c r="H3" s="4"/>
    </row>
    <row r="4" spans="1:8" ht="18" customHeight="1">
      <c r="A4" s="9" t="s">
        <v>109</v>
      </c>
      <c r="B4" s="10"/>
      <c r="C4" s="11"/>
      <c r="D4" s="11"/>
      <c r="E4" s="11"/>
      <c r="F4" s="11"/>
      <c r="G4" s="12"/>
      <c r="H4" s="4"/>
    </row>
    <row r="5" spans="1:7" ht="18" customHeight="1">
      <c r="A5" s="13" t="s">
        <v>104</v>
      </c>
      <c r="B5" s="14"/>
      <c r="C5" s="14"/>
      <c r="D5" s="14"/>
      <c r="E5" s="14"/>
      <c r="F5" s="14"/>
      <c r="G5" s="15"/>
    </row>
    <row r="6" spans="1:7" ht="18" customHeight="1">
      <c r="A6" s="13" t="s">
        <v>108</v>
      </c>
      <c r="B6" s="14"/>
      <c r="C6" s="14"/>
      <c r="D6" s="14"/>
      <c r="E6" s="14"/>
      <c r="F6" s="14"/>
      <c r="G6" s="15"/>
    </row>
    <row r="7" spans="1:7" ht="18" customHeight="1">
      <c r="A7" s="13" t="s">
        <v>93</v>
      </c>
      <c r="B7" s="229">
        <v>42446</v>
      </c>
      <c r="C7" s="14"/>
      <c r="D7" s="14"/>
      <c r="E7" s="14"/>
      <c r="F7" s="14"/>
      <c r="G7" s="15"/>
    </row>
    <row r="8" spans="1:7" ht="18" customHeight="1">
      <c r="A8" s="13" t="s">
        <v>3</v>
      </c>
      <c r="B8" s="14" t="s">
        <v>17</v>
      </c>
      <c r="C8" s="14"/>
      <c r="D8" s="14"/>
      <c r="E8" s="14"/>
      <c r="F8" s="14"/>
      <c r="G8" s="15"/>
    </row>
    <row r="9" spans="1:7" ht="18" customHeight="1" thickBot="1">
      <c r="A9" s="16" t="s">
        <v>94</v>
      </c>
      <c r="B9" s="230">
        <v>42446</v>
      </c>
      <c r="C9" s="17"/>
      <c r="D9" s="17"/>
      <c r="E9" s="17"/>
      <c r="F9" s="17"/>
      <c r="G9" s="18"/>
    </row>
    <row r="10" spans="1:7" ht="18" customHeight="1" thickTop="1">
      <c r="A10" s="19"/>
      <c r="C10" s="19"/>
      <c r="D10" s="14"/>
      <c r="E10" s="14"/>
      <c r="F10" s="14"/>
      <c r="G10" s="14"/>
    </row>
    <row r="11" spans="1:7" ht="18" customHeight="1" thickBot="1">
      <c r="A11" s="48" t="s">
        <v>95</v>
      </c>
      <c r="C11" s="19"/>
      <c r="D11" s="19"/>
      <c r="E11" s="19"/>
      <c r="F11" s="19"/>
      <c r="G11" s="19"/>
    </row>
    <row r="12" spans="1:9" ht="18" customHeight="1">
      <c r="A12" s="235" t="s">
        <v>110</v>
      </c>
      <c r="B12" s="236"/>
      <c r="C12" s="236"/>
      <c r="D12" s="236"/>
      <c r="E12" s="236"/>
      <c r="F12" s="236"/>
      <c r="G12" s="237"/>
      <c r="I12" s="57"/>
    </row>
    <row r="13" spans="1:7" ht="35.25" customHeight="1" thickBot="1">
      <c r="A13" s="238"/>
      <c r="B13" s="239"/>
      <c r="C13" s="239"/>
      <c r="D13" s="239"/>
      <c r="E13" s="239"/>
      <c r="F13" s="239"/>
      <c r="G13" s="240"/>
    </row>
    <row r="14" spans="1:7" ht="18" customHeight="1">
      <c r="A14" s="149"/>
      <c r="B14" s="149"/>
      <c r="C14" s="149"/>
      <c r="D14" s="149"/>
      <c r="E14" s="149"/>
      <c r="F14" s="149"/>
      <c r="G14" s="149"/>
    </row>
    <row r="15" spans="1:7" ht="18" customHeight="1" thickBot="1">
      <c r="A15" s="49" t="s">
        <v>5</v>
      </c>
      <c r="B15" s="14"/>
      <c r="C15" s="19"/>
      <c r="D15" s="19"/>
      <c r="E15" s="19"/>
      <c r="F15" s="19"/>
      <c r="G15" s="19"/>
    </row>
    <row r="16" spans="1:9" ht="13.5">
      <c r="A16" s="35" t="s">
        <v>96</v>
      </c>
      <c r="B16" s="36"/>
      <c r="C16" s="129" t="s">
        <v>97</v>
      </c>
      <c r="D16" s="129" t="s">
        <v>98</v>
      </c>
      <c r="E16" s="129" t="s">
        <v>99</v>
      </c>
      <c r="F16" s="150" t="s">
        <v>100</v>
      </c>
      <c r="G16" s="151" t="s">
        <v>101</v>
      </c>
      <c r="I16" s="152"/>
    </row>
    <row r="17" spans="1:7" ht="18" customHeight="1">
      <c r="A17" s="40" t="s">
        <v>18</v>
      </c>
      <c r="B17" s="20"/>
      <c r="C17" s="154">
        <v>464</v>
      </c>
      <c r="D17" s="153" t="s">
        <v>32</v>
      </c>
      <c r="E17" s="23">
        <v>31856.1328125</v>
      </c>
      <c r="F17" s="23">
        <v>213952.5</v>
      </c>
      <c r="G17" s="41">
        <v>221445</v>
      </c>
    </row>
    <row r="18" spans="1:7" ht="53.25" customHeight="1">
      <c r="A18" s="40"/>
      <c r="B18" s="20"/>
      <c r="C18" s="154"/>
      <c r="D18" s="153"/>
      <c r="E18" s="23"/>
      <c r="F18" s="23"/>
      <c r="G18" s="41"/>
    </row>
    <row r="19" spans="1:7" ht="41.25" customHeight="1">
      <c r="A19" s="40"/>
      <c r="B19" s="20"/>
      <c r="C19" s="154"/>
      <c r="D19" s="153"/>
      <c r="E19" s="23"/>
      <c r="F19" s="23"/>
      <c r="G19" s="41"/>
    </row>
    <row r="20" spans="1:7" ht="18" customHeight="1">
      <c r="A20" s="40"/>
      <c r="B20" s="20"/>
      <c r="C20" s="154"/>
      <c r="D20" s="153"/>
      <c r="E20" s="25"/>
      <c r="F20" s="25"/>
      <c r="G20" s="155"/>
    </row>
    <row r="21" spans="1:7" ht="18" customHeight="1" thickBot="1">
      <c r="A21" s="42"/>
      <c r="B21" s="43" t="s">
        <v>9</v>
      </c>
      <c r="C21" s="156"/>
      <c r="D21" s="156"/>
      <c r="E21" s="52">
        <v>31856.1328125</v>
      </c>
      <c r="F21" s="52">
        <v>213952.5</v>
      </c>
      <c r="G21" s="157">
        <v>221445</v>
      </c>
    </row>
    <row r="22" spans="1:7" ht="18" customHeight="1">
      <c r="A22" s="19"/>
      <c r="B22" s="19"/>
      <c r="C22" s="158"/>
      <c r="D22" s="158"/>
      <c r="E22" s="26"/>
      <c r="F22" s="26"/>
      <c r="G22" s="26"/>
    </row>
    <row r="23" spans="1:7" ht="18" customHeight="1" thickBot="1">
      <c r="A23" s="48" t="s">
        <v>10</v>
      </c>
      <c r="B23" s="14"/>
      <c r="C23" s="159"/>
      <c r="D23" s="158"/>
      <c r="E23" s="19"/>
      <c r="F23" s="19"/>
      <c r="G23" s="19"/>
    </row>
    <row r="24" spans="1:7" ht="16.5" customHeight="1">
      <c r="A24" s="35" t="s">
        <v>96</v>
      </c>
      <c r="B24" s="36"/>
      <c r="C24" s="129" t="s">
        <v>97</v>
      </c>
      <c r="D24" s="37" t="s">
        <v>11</v>
      </c>
      <c r="E24" s="129" t="s">
        <v>99</v>
      </c>
      <c r="F24" s="129" t="s">
        <v>100</v>
      </c>
      <c r="G24" s="160" t="s">
        <v>101</v>
      </c>
    </row>
    <row r="25" spans="1:7" ht="18" customHeight="1">
      <c r="A25" s="40" t="s">
        <v>18</v>
      </c>
      <c r="B25" s="27"/>
      <c r="C25" s="153">
        <v>464</v>
      </c>
      <c r="D25" s="153" t="s">
        <v>106</v>
      </c>
      <c r="E25" s="161">
        <v>93331.42513911038</v>
      </c>
      <c r="F25" s="161">
        <v>632374.0413516667</v>
      </c>
      <c r="G25" s="162">
        <v>670885.6204699832</v>
      </c>
    </row>
    <row r="26" spans="1:7" ht="18" customHeight="1">
      <c r="A26" s="40"/>
      <c r="B26" s="27"/>
      <c r="C26" s="154"/>
      <c r="D26" s="153"/>
      <c r="E26" s="23"/>
      <c r="F26" s="23"/>
      <c r="G26" s="41"/>
    </row>
    <row r="27" spans="1:7" ht="18" customHeight="1">
      <c r="A27" s="40"/>
      <c r="B27" s="27"/>
      <c r="C27" s="154"/>
      <c r="D27" s="163"/>
      <c r="E27" s="25"/>
      <c r="F27" s="23"/>
      <c r="G27" s="41"/>
    </row>
    <row r="28" spans="1:7" ht="18" customHeight="1">
      <c r="A28" s="40"/>
      <c r="B28" s="27"/>
      <c r="C28" s="153"/>
      <c r="D28" s="153"/>
      <c r="E28" s="23"/>
      <c r="F28" s="23"/>
      <c r="G28" s="41"/>
    </row>
    <row r="29" spans="1:8" ht="18" customHeight="1" thickBot="1">
      <c r="A29" s="42"/>
      <c r="B29" s="43" t="s">
        <v>12</v>
      </c>
      <c r="C29" s="156"/>
      <c r="D29" s="156"/>
      <c r="E29" s="52">
        <v>93331.42513911038</v>
      </c>
      <c r="F29" s="52">
        <v>632374.0413516667</v>
      </c>
      <c r="G29" s="157">
        <v>670885.6204699832</v>
      </c>
      <c r="H29" s="51"/>
    </row>
    <row r="30" spans="1:7" ht="18" customHeight="1">
      <c r="A30" s="19"/>
      <c r="B30" s="19"/>
      <c r="C30" s="19"/>
      <c r="D30" s="19"/>
      <c r="E30" s="26"/>
      <c r="F30" s="26"/>
      <c r="G30" s="26"/>
    </row>
    <row r="31" spans="1:7" ht="18" customHeight="1" thickBot="1">
      <c r="A31" s="48" t="s">
        <v>102</v>
      </c>
      <c r="B31" s="14"/>
      <c r="C31" s="14"/>
      <c r="D31" s="14"/>
      <c r="E31" s="19"/>
      <c r="F31" s="19"/>
      <c r="G31" s="19"/>
    </row>
    <row r="32" spans="1:9" ht="36" customHeight="1">
      <c r="A32" s="35"/>
      <c r="B32" s="36"/>
      <c r="C32" s="45"/>
      <c r="D32" s="46"/>
      <c r="E32" s="129" t="s">
        <v>99</v>
      </c>
      <c r="F32" s="37" t="s">
        <v>100</v>
      </c>
      <c r="G32" s="39" t="s">
        <v>101</v>
      </c>
      <c r="H32" s="31"/>
      <c r="I32" s="31"/>
    </row>
    <row r="33" spans="1:9" ht="18" customHeight="1">
      <c r="A33" s="40" t="s">
        <v>19</v>
      </c>
      <c r="B33" s="20"/>
      <c r="C33" s="29"/>
      <c r="D33" s="30"/>
      <c r="E33" s="23">
        <v>65331.99759737726</v>
      </c>
      <c r="F33" s="23">
        <v>442661.8289461667</v>
      </c>
      <c r="G33" s="41">
        <v>469619.93432898825</v>
      </c>
      <c r="H33" s="31"/>
      <c r="I33" s="31"/>
    </row>
    <row r="34" spans="1:9" ht="18" customHeight="1">
      <c r="A34" s="40" t="s">
        <v>20</v>
      </c>
      <c r="B34" s="20"/>
      <c r="C34" s="20"/>
      <c r="D34" s="27"/>
      <c r="E34" s="23">
        <v>27999.427541733112</v>
      </c>
      <c r="F34" s="23">
        <v>189712.2124055</v>
      </c>
      <c r="G34" s="41">
        <v>201265.68614099495</v>
      </c>
      <c r="H34" s="32"/>
      <c r="I34" s="32"/>
    </row>
    <row r="35" spans="1:9" ht="18" customHeight="1">
      <c r="A35" s="40"/>
      <c r="B35" s="20"/>
      <c r="C35" s="20"/>
      <c r="D35" s="27"/>
      <c r="E35" s="23"/>
      <c r="F35" s="23"/>
      <c r="G35" s="41"/>
      <c r="H35" s="32"/>
      <c r="I35" s="32"/>
    </row>
    <row r="36" spans="1:7" ht="18" customHeight="1">
      <c r="A36" s="40" t="s">
        <v>88</v>
      </c>
      <c r="B36" s="20"/>
      <c r="C36" s="20"/>
      <c r="D36" s="27"/>
      <c r="E36" s="23">
        <v>0</v>
      </c>
      <c r="F36" s="23">
        <v>0</v>
      </c>
      <c r="G36" s="41">
        <v>0</v>
      </c>
    </row>
    <row r="37" spans="1:7" ht="18" customHeight="1">
      <c r="A37" s="40" t="s">
        <v>105</v>
      </c>
      <c r="B37" s="142"/>
      <c r="C37" s="142"/>
      <c r="D37" s="143"/>
      <c r="E37" s="164"/>
      <c r="F37" s="164"/>
      <c r="G37" s="165"/>
    </row>
    <row r="38" spans="1:9" ht="18" customHeight="1" thickBot="1">
      <c r="A38" s="42" t="s">
        <v>12</v>
      </c>
      <c r="B38" s="43"/>
      <c r="C38" s="43"/>
      <c r="D38" s="47"/>
      <c r="E38" s="52">
        <v>93331.42513911038</v>
      </c>
      <c r="F38" s="52">
        <v>632374.0413516667</v>
      </c>
      <c r="G38" s="157">
        <v>670885.6204699832</v>
      </c>
      <c r="H38" s="33"/>
      <c r="I38" s="33"/>
    </row>
    <row r="39" spans="1:9" ht="18" customHeight="1">
      <c r="A39" s="48" t="s">
        <v>103</v>
      </c>
      <c r="B39" s="14"/>
      <c r="C39" s="14"/>
      <c r="D39" s="14"/>
      <c r="E39" s="166" t="s">
        <v>107</v>
      </c>
      <c r="F39" s="166"/>
      <c r="G39" s="166"/>
      <c r="H39" s="33"/>
      <c r="I39" s="33"/>
    </row>
    <row r="40" spans="1:9" ht="15" customHeight="1" thickBot="1">
      <c r="A40" s="14"/>
      <c r="B40" s="14"/>
      <c r="C40" s="14"/>
      <c r="D40" s="14"/>
      <c r="E40" s="166"/>
      <c r="F40" s="166"/>
      <c r="G40" s="166"/>
      <c r="H40" s="33"/>
      <c r="I40" s="33"/>
    </row>
    <row r="41" spans="1:9" ht="31.5" customHeight="1">
      <c r="A41" s="53" t="s">
        <v>21</v>
      </c>
      <c r="E41" s="228" t="s">
        <v>127</v>
      </c>
      <c r="F41" s="130">
        <v>2017</v>
      </c>
      <c r="G41" s="131">
        <v>2018</v>
      </c>
      <c r="H41" s="131">
        <v>2019</v>
      </c>
      <c r="I41" s="131">
        <v>2020</v>
      </c>
    </row>
    <row r="42" spans="1:9" ht="18" customHeight="1">
      <c r="A42" s="241" t="s">
        <v>131</v>
      </c>
      <c r="B42" s="242"/>
      <c r="C42" s="243"/>
      <c r="D42" s="54" t="s">
        <v>22</v>
      </c>
      <c r="E42" s="223">
        <v>0</v>
      </c>
      <c r="F42" s="223">
        <v>0</v>
      </c>
      <c r="G42" s="223">
        <v>0</v>
      </c>
      <c r="H42" s="223">
        <v>0</v>
      </c>
      <c r="I42" s="223">
        <v>0</v>
      </c>
    </row>
    <row r="43" spans="1:9" ht="18" customHeight="1">
      <c r="A43" s="244"/>
      <c r="B43" s="245"/>
      <c r="C43" s="246"/>
      <c r="D43" s="55" t="s">
        <v>23</v>
      </c>
      <c r="E43" s="223">
        <v>694.3359375</v>
      </c>
      <c r="F43" s="223">
        <v>2250</v>
      </c>
      <c r="G43" s="223">
        <v>2250</v>
      </c>
      <c r="H43" s="223">
        <v>2250</v>
      </c>
      <c r="I43" s="223">
        <v>2250</v>
      </c>
    </row>
    <row r="44" spans="1:9" ht="18" customHeight="1">
      <c r="A44" s="244"/>
      <c r="B44" s="245"/>
      <c r="C44" s="246"/>
      <c r="D44" s="55" t="s">
        <v>24</v>
      </c>
      <c r="E44" s="223">
        <v>0</v>
      </c>
      <c r="F44" s="223">
        <v>0</v>
      </c>
      <c r="G44" s="223">
        <v>0</v>
      </c>
      <c r="H44" s="223">
        <v>0</v>
      </c>
      <c r="I44" s="223">
        <v>0</v>
      </c>
    </row>
    <row r="45" spans="1:9" ht="18" customHeight="1">
      <c r="A45" s="244"/>
      <c r="B45" s="245"/>
      <c r="C45" s="246"/>
      <c r="D45" s="55" t="s">
        <v>25</v>
      </c>
      <c r="E45" s="223">
        <v>0</v>
      </c>
      <c r="F45" s="223">
        <v>0</v>
      </c>
      <c r="G45" s="223">
        <v>0</v>
      </c>
      <c r="H45" s="223">
        <v>0</v>
      </c>
      <c r="I45" s="223">
        <v>0</v>
      </c>
    </row>
    <row r="46" spans="1:9" ht="42" customHeight="1">
      <c r="A46" s="244"/>
      <c r="B46" s="245"/>
      <c r="C46" s="246"/>
      <c r="D46" s="55" t="s">
        <v>26</v>
      </c>
      <c r="E46" s="223">
        <v>0</v>
      </c>
      <c r="F46" s="223">
        <v>0</v>
      </c>
      <c r="G46" s="223">
        <v>0</v>
      </c>
      <c r="H46" s="223">
        <v>0</v>
      </c>
      <c r="I46" s="223">
        <v>0</v>
      </c>
    </row>
    <row r="47" spans="1:9" ht="12.75">
      <c r="A47" s="244"/>
      <c r="B47" s="245"/>
      <c r="C47" s="246"/>
      <c r="D47" s="55" t="s">
        <v>27</v>
      </c>
      <c r="E47" s="223">
        <v>0</v>
      </c>
      <c r="F47" s="223">
        <v>0</v>
      </c>
      <c r="G47" s="223">
        <v>0</v>
      </c>
      <c r="H47" s="223">
        <v>0</v>
      </c>
      <c r="I47" s="223">
        <v>0</v>
      </c>
    </row>
    <row r="48" spans="1:9" ht="28.5" customHeight="1">
      <c r="A48" s="247"/>
      <c r="B48" s="248"/>
      <c r="C48" s="249"/>
      <c r="D48" s="55" t="s">
        <v>47</v>
      </c>
      <c r="E48" s="223">
        <v>0</v>
      </c>
      <c r="F48" s="223">
        <v>0</v>
      </c>
      <c r="G48" s="223">
        <v>0</v>
      </c>
      <c r="H48" s="223">
        <v>0</v>
      </c>
      <c r="I48" s="223">
        <v>0</v>
      </c>
    </row>
    <row r="49" spans="1:9" ht="12.75">
      <c r="A49" s="53" t="s">
        <v>28</v>
      </c>
      <c r="E49" s="224"/>
      <c r="F49" s="224"/>
      <c r="G49" s="224"/>
      <c r="H49" s="224"/>
      <c r="I49" s="224"/>
    </row>
    <row r="50" spans="1:9" ht="12.75">
      <c r="A50" s="241" t="s">
        <v>29</v>
      </c>
      <c r="B50" s="242"/>
      <c r="C50" s="243"/>
      <c r="D50" s="54" t="s">
        <v>22</v>
      </c>
      <c r="E50" s="225">
        <v>131.19339441505068</v>
      </c>
      <c r="F50" s="225">
        <v>135.1291962475022</v>
      </c>
      <c r="G50" s="225">
        <v>139.18307213492727</v>
      </c>
      <c r="H50" s="225">
        <v>143.3585642989751</v>
      </c>
      <c r="I50" s="225">
        <v>147.65932122794436</v>
      </c>
    </row>
    <row r="51" spans="1:9" ht="12.75">
      <c r="A51" s="244"/>
      <c r="B51" s="245"/>
      <c r="C51" s="246"/>
      <c r="D51" s="55" t="s">
        <v>23</v>
      </c>
      <c r="E51" s="225">
        <v>134.41825505267093</v>
      </c>
      <c r="F51" s="225">
        <v>138.45080270425106</v>
      </c>
      <c r="G51" s="225">
        <v>142.6043267853786</v>
      </c>
      <c r="H51" s="225">
        <v>146.88245658893996</v>
      </c>
      <c r="I51" s="225">
        <v>151.28893028660815</v>
      </c>
    </row>
    <row r="52" spans="1:9" ht="12.75">
      <c r="A52" s="244"/>
      <c r="B52" s="245"/>
      <c r="C52" s="246"/>
      <c r="D52" s="55" t="s">
        <v>24</v>
      </c>
      <c r="E52" s="225">
        <v>163.0901005093765</v>
      </c>
      <c r="F52" s="225">
        <v>167.9828035246578</v>
      </c>
      <c r="G52" s="225">
        <v>173.02228763039756</v>
      </c>
      <c r="H52" s="225">
        <v>178.2129562593095</v>
      </c>
      <c r="I52" s="225">
        <v>183.5593449470888</v>
      </c>
    </row>
    <row r="53" spans="1:9" ht="20.25">
      <c r="A53" s="244"/>
      <c r="B53" s="245"/>
      <c r="C53" s="246"/>
      <c r="D53" s="55" t="s">
        <v>25</v>
      </c>
      <c r="E53" s="225">
        <v>157.21332276703254</v>
      </c>
      <c r="F53" s="225">
        <v>161.92972245004353</v>
      </c>
      <c r="G53" s="225">
        <v>166.78761412354484</v>
      </c>
      <c r="H53" s="225">
        <v>171.7912425472512</v>
      </c>
      <c r="I53" s="225">
        <v>176.94497982366872</v>
      </c>
    </row>
    <row r="54" spans="1:9" ht="12.75">
      <c r="A54" s="244"/>
      <c r="B54" s="245"/>
      <c r="C54" s="246"/>
      <c r="D54" s="55" t="s">
        <v>26</v>
      </c>
      <c r="E54" s="225">
        <v>145.15275160184615</v>
      </c>
      <c r="F54" s="225">
        <v>149.50733414990154</v>
      </c>
      <c r="G54" s="225">
        <v>153.99255417439858</v>
      </c>
      <c r="H54" s="225">
        <v>158.61233079963054</v>
      </c>
      <c r="I54" s="225">
        <v>163.37070072361945</v>
      </c>
    </row>
    <row r="55" spans="1:9" ht="12.75">
      <c r="A55" s="244"/>
      <c r="B55" s="245"/>
      <c r="C55" s="246"/>
      <c r="D55" s="55" t="s">
        <v>27</v>
      </c>
      <c r="E55" s="225">
        <v>157.78263037003384</v>
      </c>
      <c r="F55" s="225">
        <v>162.51610928113487</v>
      </c>
      <c r="G55" s="225">
        <v>167.39159255956892</v>
      </c>
      <c r="H55" s="225">
        <v>172.413340336356</v>
      </c>
      <c r="I55" s="225">
        <v>177.58574054644666</v>
      </c>
    </row>
    <row r="56" spans="1:9" ht="12.75">
      <c r="A56" s="247"/>
      <c r="B56" s="248"/>
      <c r="C56" s="249"/>
      <c r="D56" s="55" t="s">
        <v>47</v>
      </c>
      <c r="E56" s="225">
        <v>153.43485374207046</v>
      </c>
      <c r="F56" s="225">
        <v>158.03789935433258</v>
      </c>
      <c r="G56" s="225">
        <v>162.77903633496257</v>
      </c>
      <c r="H56" s="225">
        <v>167.66240742501145</v>
      </c>
      <c r="I56" s="225">
        <v>172.6922796477618</v>
      </c>
    </row>
    <row r="57" spans="1:9" ht="12.75" customHeight="1">
      <c r="A57" s="250" t="s">
        <v>30</v>
      </c>
      <c r="B57" s="250"/>
      <c r="E57" s="224"/>
      <c r="F57" s="224"/>
      <c r="G57" s="224"/>
      <c r="H57" s="224"/>
      <c r="I57" s="224"/>
    </row>
    <row r="58" spans="1:9" ht="12.75" customHeight="1">
      <c r="A58" s="251" t="s">
        <v>31</v>
      </c>
      <c r="B58" s="252"/>
      <c r="C58" s="253"/>
      <c r="D58" s="54" t="s">
        <v>22</v>
      </c>
      <c r="E58" s="225">
        <v>91.83537609053546</v>
      </c>
      <c r="F58" s="225">
        <v>94.59043737325153</v>
      </c>
      <c r="G58" s="225">
        <v>97.42815049444908</v>
      </c>
      <c r="H58" s="225">
        <v>100.35099500928256</v>
      </c>
      <c r="I58" s="225">
        <v>103.36152485956104</v>
      </c>
    </row>
    <row r="59" spans="1:9" ht="12.75">
      <c r="A59" s="254"/>
      <c r="B59" s="255"/>
      <c r="C59" s="256"/>
      <c r="D59" s="55" t="s">
        <v>23</v>
      </c>
      <c r="E59" s="225">
        <v>94.09277853686964</v>
      </c>
      <c r="F59" s="225">
        <v>96.91556189297573</v>
      </c>
      <c r="G59" s="225">
        <v>99.823028749765</v>
      </c>
      <c r="H59" s="225">
        <v>102.81771961225796</v>
      </c>
      <c r="I59" s="225">
        <v>105.9022512006257</v>
      </c>
    </row>
    <row r="60" spans="1:9" ht="12.75">
      <c r="A60" s="254"/>
      <c r="B60" s="255"/>
      <c r="C60" s="256"/>
      <c r="D60" s="55" t="s">
        <v>24</v>
      </c>
      <c r="E60" s="225">
        <v>114.16307035656354</v>
      </c>
      <c r="F60" s="225">
        <v>117.58796246726045</v>
      </c>
      <c r="G60" s="225">
        <v>121.11560134127828</v>
      </c>
      <c r="H60" s="225">
        <v>124.74906938151663</v>
      </c>
      <c r="I60" s="225">
        <v>128.49154146296215</v>
      </c>
    </row>
    <row r="61" spans="1:9" ht="20.25">
      <c r="A61" s="254"/>
      <c r="B61" s="255"/>
      <c r="C61" s="256"/>
      <c r="D61" s="55" t="s">
        <v>25</v>
      </c>
      <c r="E61" s="225">
        <v>110.04932593692277</v>
      </c>
      <c r="F61" s="225">
        <v>113.35080571503046</v>
      </c>
      <c r="G61" s="225">
        <v>116.75132988648139</v>
      </c>
      <c r="H61" s="225">
        <v>120.25386978307583</v>
      </c>
      <c r="I61" s="225">
        <v>123.8614858765681</v>
      </c>
    </row>
    <row r="62" spans="1:9" ht="12.75">
      <c r="A62" s="254"/>
      <c r="B62" s="255"/>
      <c r="C62" s="256"/>
      <c r="D62" s="55" t="s">
        <v>26</v>
      </c>
      <c r="E62" s="225">
        <v>101.6069261212923</v>
      </c>
      <c r="F62" s="225">
        <v>104.65513390493108</v>
      </c>
      <c r="G62" s="225">
        <v>107.794787922079</v>
      </c>
      <c r="H62" s="225">
        <v>111.02863155974137</v>
      </c>
      <c r="I62" s="225">
        <v>114.3594905065336</v>
      </c>
    </row>
    <row r="63" spans="1:9" ht="12.75">
      <c r="A63" s="254"/>
      <c r="B63" s="255"/>
      <c r="C63" s="256"/>
      <c r="D63" s="55" t="s">
        <v>27</v>
      </c>
      <c r="E63" s="225">
        <v>110.44784125902369</v>
      </c>
      <c r="F63" s="225">
        <v>113.76127649679441</v>
      </c>
      <c r="G63" s="225">
        <v>117.17411479169823</v>
      </c>
      <c r="H63" s="225">
        <v>120.68933823544918</v>
      </c>
      <c r="I63" s="225">
        <v>124.31001838251265</v>
      </c>
    </row>
    <row r="64" spans="1:9" ht="12.75">
      <c r="A64" s="257"/>
      <c r="B64" s="258"/>
      <c r="C64" s="259"/>
      <c r="D64" s="55" t="s">
        <v>47</v>
      </c>
      <c r="E64" s="225">
        <v>107.40439761944931</v>
      </c>
      <c r="F64" s="225">
        <v>110.6265295480328</v>
      </c>
      <c r="G64" s="225">
        <v>113.94532543447379</v>
      </c>
      <c r="H64" s="225">
        <v>117.363685197508</v>
      </c>
      <c r="I64" s="225">
        <v>120.88459575343326</v>
      </c>
    </row>
    <row r="65" spans="1:9" ht="12.75">
      <c r="A65" s="53" t="s">
        <v>32</v>
      </c>
      <c r="E65" s="224"/>
      <c r="F65" s="224"/>
      <c r="G65" s="224"/>
      <c r="H65" s="224"/>
      <c r="I65" s="224"/>
    </row>
    <row r="66" spans="1:9" ht="94.5" customHeight="1">
      <c r="A66" s="231" t="s">
        <v>132</v>
      </c>
      <c r="B66" s="232"/>
      <c r="C66" s="232"/>
      <c r="D66" s="58"/>
      <c r="E66" s="226">
        <v>1.24</v>
      </c>
      <c r="F66" s="226">
        <v>1.24</v>
      </c>
      <c r="G66" s="226">
        <v>1.33</v>
      </c>
      <c r="H66" s="226">
        <v>1.33</v>
      </c>
      <c r="I66" s="226">
        <v>1.33</v>
      </c>
    </row>
    <row r="67" spans="1:9" ht="13.5">
      <c r="A67" s="14"/>
      <c r="B67" s="14"/>
      <c r="C67" s="14"/>
      <c r="D67" s="14"/>
      <c r="E67" s="166"/>
      <c r="F67" s="166"/>
      <c r="G67" s="166"/>
      <c r="H67" s="33"/>
      <c r="I67" s="33"/>
    </row>
    <row r="68" spans="1:9" ht="12.75">
      <c r="A68" s="56" t="s">
        <v>33</v>
      </c>
      <c r="I68" s="33"/>
    </row>
    <row r="69" spans="1:9" ht="12.75" customHeight="1">
      <c r="A69" s="57" t="s">
        <v>34</v>
      </c>
      <c r="I69" s="33"/>
    </row>
    <row r="70" spans="1:8" ht="29.25" customHeight="1">
      <c r="A70" s="261" t="s">
        <v>35</v>
      </c>
      <c r="B70" s="261"/>
      <c r="C70" s="261"/>
      <c r="D70" s="261"/>
      <c r="E70" s="261"/>
      <c r="F70" s="261"/>
      <c r="G70" s="261"/>
      <c r="H70" s="260"/>
    </row>
    <row r="71" spans="1:8" ht="39.75" customHeight="1">
      <c r="A71" s="261" t="s">
        <v>36</v>
      </c>
      <c r="B71" s="261"/>
      <c r="C71" s="261"/>
      <c r="D71" s="261"/>
      <c r="E71" s="261"/>
      <c r="F71" s="261"/>
      <c r="G71" s="261"/>
      <c r="H71" s="260"/>
    </row>
    <row r="73" ht="12.75" customHeight="1">
      <c r="A73" s="57" t="s">
        <v>90</v>
      </c>
    </row>
    <row r="74" spans="1:8" ht="26.25" customHeight="1">
      <c r="A74" s="263" t="s">
        <v>89</v>
      </c>
      <c r="B74" s="263"/>
      <c r="C74" s="263"/>
      <c r="D74" s="263"/>
      <c r="E74" s="263"/>
      <c r="F74" s="263"/>
      <c r="G74" s="263"/>
      <c r="H74" s="262"/>
    </row>
    <row r="75" spans="1:8" ht="33" customHeight="1">
      <c r="A75" s="263" t="s">
        <v>129</v>
      </c>
      <c r="B75" s="263"/>
      <c r="C75" s="263"/>
      <c r="D75" s="263"/>
      <c r="E75" s="263"/>
      <c r="F75" s="263"/>
      <c r="G75" s="263"/>
      <c r="H75" s="262"/>
    </row>
    <row r="76" spans="1:8" ht="12.75">
      <c r="A76" s="206"/>
      <c r="B76" s="206"/>
      <c r="C76" s="206"/>
      <c r="D76" s="206"/>
      <c r="E76" s="206"/>
      <c r="F76" s="206"/>
      <c r="G76" s="206"/>
      <c r="H76" s="206"/>
    </row>
    <row r="77" ht="12.75">
      <c r="A77" s="57" t="s">
        <v>130</v>
      </c>
    </row>
    <row r="78" spans="1:8" ht="33.75" customHeight="1">
      <c r="A78" s="261" t="s">
        <v>128</v>
      </c>
      <c r="B78" s="261"/>
      <c r="C78" s="261"/>
      <c r="D78" s="261"/>
      <c r="E78" s="261"/>
      <c r="F78" s="261"/>
      <c r="G78" s="261"/>
      <c r="H78" s="260"/>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2.75">
      <c r="A84" s="57"/>
      <c r="B84" s="57"/>
      <c r="C84" s="57"/>
      <c r="D84" s="57"/>
      <c r="E84" s="57"/>
      <c r="F84" s="57"/>
      <c r="G84" s="57"/>
    </row>
    <row r="85" spans="1:7" ht="12.75">
      <c r="A85" s="57"/>
      <c r="B85" s="57"/>
      <c r="C85" s="57"/>
      <c r="D85" s="57"/>
      <c r="E85" s="57"/>
      <c r="F85" s="57"/>
      <c r="G85" s="57"/>
    </row>
    <row r="86" spans="1:7" ht="12.75">
      <c r="A86" s="57"/>
      <c r="B86" s="57"/>
      <c r="C86" s="57"/>
      <c r="D86" s="57"/>
      <c r="E86" s="57"/>
      <c r="F86" s="57"/>
      <c r="G86" s="57"/>
    </row>
    <row r="87" spans="1:7" ht="12.75">
      <c r="A87" s="57"/>
      <c r="B87" s="57"/>
      <c r="C87" s="57"/>
      <c r="D87" s="57"/>
      <c r="E87" s="57"/>
      <c r="F87" s="57"/>
      <c r="G87" s="57"/>
    </row>
    <row r="88" spans="1:7" ht="12.75">
      <c r="A88" s="57"/>
      <c r="B88" s="57"/>
      <c r="C88" s="57"/>
      <c r="D88" s="57"/>
      <c r="E88" s="57"/>
      <c r="F88" s="57"/>
      <c r="G88" s="57"/>
    </row>
    <row r="89" spans="1:7" ht="12.75">
      <c r="A89" s="57"/>
      <c r="B89" s="57"/>
      <c r="C89" s="57"/>
      <c r="D89" s="57"/>
      <c r="E89" s="57"/>
      <c r="F89" s="57"/>
      <c r="G89" s="57"/>
    </row>
    <row r="90" spans="1:7" ht="12.75">
      <c r="A90" s="57"/>
      <c r="B90" s="57"/>
      <c r="C90" s="57"/>
      <c r="D90" s="57"/>
      <c r="E90" s="57"/>
      <c r="F90" s="57"/>
      <c r="G90" s="57"/>
    </row>
    <row r="91" spans="1:7" ht="12.75">
      <c r="A91" s="57"/>
      <c r="B91" s="57"/>
      <c r="C91" s="57"/>
      <c r="D91" s="57"/>
      <c r="E91" s="57"/>
      <c r="F91" s="57"/>
      <c r="G91" s="57"/>
    </row>
    <row r="92" spans="1:7" ht="12.75">
      <c r="A92" s="57"/>
      <c r="B92" s="57"/>
      <c r="C92" s="57"/>
      <c r="D92" s="57"/>
      <c r="E92" s="57"/>
      <c r="F92" s="57"/>
      <c r="G92" s="57"/>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sheetData>
  <sheetProtection/>
  <mergeCells count="11">
    <mergeCell ref="A12:G13"/>
    <mergeCell ref="A42:C48"/>
    <mergeCell ref="A50:C56"/>
    <mergeCell ref="A57:B57"/>
    <mergeCell ref="A58:C64"/>
    <mergeCell ref="A70:G70"/>
    <mergeCell ref="A66:C66"/>
    <mergeCell ref="A71:G71"/>
    <mergeCell ref="A74:G74"/>
    <mergeCell ref="A75:G75"/>
    <mergeCell ref="A78:G78"/>
  </mergeCells>
  <printOptions/>
  <pageMargins left="0.77" right="0.75" top="1" bottom="1" header="0.5" footer="0.5"/>
  <pageSetup fitToHeight="2" horizontalDpi="600" verticalDpi="600" orientation="portrait" scale="85" r:id="rId1"/>
  <headerFooter alignWithMargins="0">
    <oddFooter>&amp;CPage &amp;P</oddFooter>
  </headerFooter>
  <rowBreaks count="1" manualBreakCount="1">
    <brk id="40" max="6" man="1"/>
  </rowBreaks>
</worksheet>
</file>

<file path=xl/worksheets/sheet2.xml><?xml version="1.0" encoding="utf-8"?>
<worksheet xmlns="http://schemas.openxmlformats.org/spreadsheetml/2006/main" xmlns:r="http://schemas.openxmlformats.org/officeDocument/2006/relationships">
  <dimension ref="A1:I440"/>
  <sheetViews>
    <sheetView view="pageBreakPreview" zoomScale="60" workbookViewId="0" topLeftCell="A1">
      <selection activeCell="A12" sqref="A12:G12"/>
    </sheetView>
  </sheetViews>
  <sheetFormatPr defaultColWidth="9.140625" defaultRowHeight="12.75"/>
  <cols>
    <col min="1" max="1" width="16.7109375" style="0" customWidth="1"/>
    <col min="2" max="2" width="12.28125" style="0" customWidth="1"/>
    <col min="3" max="3" width="12.00390625" style="0" customWidth="1"/>
    <col min="4" max="4" width="18.57421875" style="0" customWidth="1"/>
    <col min="5" max="7" width="15.7109375" style="0" customWidth="1"/>
  </cols>
  <sheetData>
    <row r="1" spans="1:9" ht="17.25" customHeight="1">
      <c r="A1" s="148" t="s">
        <v>91</v>
      </c>
      <c r="B1" s="3"/>
      <c r="C1" s="3"/>
      <c r="D1" s="3"/>
      <c r="E1" s="3"/>
      <c r="F1" s="3"/>
      <c r="G1" s="3"/>
      <c r="H1" s="1"/>
      <c r="I1" s="1"/>
    </row>
    <row r="2" spans="1:8" ht="14.25" thickBot="1">
      <c r="A2" s="34"/>
      <c r="B2" s="3"/>
      <c r="C2" s="3"/>
      <c r="D2" s="3"/>
      <c r="E2" s="3"/>
      <c r="F2" s="3"/>
      <c r="G2" s="3"/>
      <c r="H2" s="4"/>
    </row>
    <row r="3" spans="1:8" ht="18" customHeight="1" thickTop="1">
      <c r="A3" s="5" t="s">
        <v>92</v>
      </c>
      <c r="B3" s="6"/>
      <c r="C3" s="7"/>
      <c r="D3" s="7"/>
      <c r="E3" s="7"/>
      <c r="F3" s="7"/>
      <c r="G3" s="8"/>
      <c r="H3" s="4"/>
    </row>
    <row r="4" spans="1:8" ht="18" customHeight="1">
      <c r="A4" s="9" t="s">
        <v>109</v>
      </c>
      <c r="B4" s="10"/>
      <c r="C4" s="11"/>
      <c r="D4" s="11"/>
      <c r="E4" s="11"/>
      <c r="F4" s="11"/>
      <c r="G4" s="12"/>
      <c r="H4" s="4"/>
    </row>
    <row r="5" spans="1:7" ht="18" customHeight="1">
      <c r="A5" s="13" t="s">
        <v>104</v>
      </c>
      <c r="B5" s="14"/>
      <c r="C5" s="14"/>
      <c r="D5" s="14"/>
      <c r="E5" s="14"/>
      <c r="F5" s="14"/>
      <c r="G5" s="15"/>
    </row>
    <row r="6" spans="1:7" ht="18" customHeight="1">
      <c r="A6" s="13" t="s">
        <v>108</v>
      </c>
      <c r="B6" s="14"/>
      <c r="C6" s="14"/>
      <c r="D6" s="14"/>
      <c r="E6" s="14"/>
      <c r="F6" s="14"/>
      <c r="G6" s="15"/>
    </row>
    <row r="7" spans="1:7" ht="18" customHeight="1">
      <c r="A7" s="13" t="s">
        <v>93</v>
      </c>
      <c r="B7" s="229">
        <v>42446</v>
      </c>
      <c r="C7" s="14"/>
      <c r="D7" s="14"/>
      <c r="E7" s="14"/>
      <c r="F7" s="14"/>
      <c r="G7" s="15"/>
    </row>
    <row r="8" spans="1:7" ht="18" customHeight="1">
      <c r="A8" s="13" t="s">
        <v>3</v>
      </c>
      <c r="B8" s="14" t="s">
        <v>17</v>
      </c>
      <c r="C8" s="14"/>
      <c r="D8" s="14"/>
      <c r="E8" s="14"/>
      <c r="F8" s="14"/>
      <c r="G8" s="15"/>
    </row>
    <row r="9" spans="1:7" ht="18" customHeight="1" thickBot="1">
      <c r="A9" s="16" t="s">
        <v>94</v>
      </c>
      <c r="B9" s="230">
        <v>42446</v>
      </c>
      <c r="C9" s="17"/>
      <c r="D9" s="17"/>
      <c r="E9" s="17"/>
      <c r="F9" s="17"/>
      <c r="G9" s="18"/>
    </row>
    <row r="10" spans="1:7" ht="18" customHeight="1" thickTop="1">
      <c r="A10" s="19"/>
      <c r="C10" s="19"/>
      <c r="D10" s="14"/>
      <c r="E10" s="14"/>
      <c r="F10" s="14"/>
      <c r="G10" s="14"/>
    </row>
    <row r="11" spans="1:7" ht="18" customHeight="1" thickBot="1">
      <c r="A11" s="48" t="s">
        <v>95</v>
      </c>
      <c r="C11" s="19"/>
      <c r="D11" s="19"/>
      <c r="E11" s="19"/>
      <c r="F11" s="19"/>
      <c r="G11" s="19"/>
    </row>
    <row r="12" spans="1:9" ht="48" customHeight="1" thickBot="1">
      <c r="A12" s="264" t="s">
        <v>110</v>
      </c>
      <c r="B12" s="265"/>
      <c r="C12" s="265"/>
      <c r="D12" s="265"/>
      <c r="E12" s="265"/>
      <c r="F12" s="265"/>
      <c r="G12" s="266"/>
      <c r="I12" s="57"/>
    </row>
    <row r="13" spans="1:7" ht="18" customHeight="1">
      <c r="A13" s="149"/>
      <c r="B13" s="149"/>
      <c r="C13" s="149"/>
      <c r="D13" s="149"/>
      <c r="E13" s="149"/>
      <c r="F13" s="149"/>
      <c r="G13" s="149"/>
    </row>
    <row r="14" spans="1:7" ht="18" customHeight="1" thickBot="1">
      <c r="A14" s="49" t="s">
        <v>5</v>
      </c>
      <c r="B14" s="14"/>
      <c r="C14" s="19"/>
      <c r="D14" s="19"/>
      <c r="E14" s="19"/>
      <c r="F14" s="19"/>
      <c r="G14" s="19"/>
    </row>
    <row r="15" spans="1:9" ht="13.5">
      <c r="A15" s="35" t="s">
        <v>96</v>
      </c>
      <c r="B15" s="36"/>
      <c r="C15" s="129" t="s">
        <v>97</v>
      </c>
      <c r="D15" s="129" t="s">
        <v>98</v>
      </c>
      <c r="E15" s="129" t="s">
        <v>99</v>
      </c>
      <c r="F15" s="150" t="s">
        <v>100</v>
      </c>
      <c r="G15" s="151" t="s">
        <v>101</v>
      </c>
      <c r="I15" s="152"/>
    </row>
    <row r="16" spans="1:7" ht="18" customHeight="1">
      <c r="A16" s="40" t="s">
        <v>18</v>
      </c>
      <c r="B16" s="20"/>
      <c r="C16" s="154">
        <v>464</v>
      </c>
      <c r="D16" s="153" t="str">
        <f>+'CSP_all annual'!D12</f>
        <v>Fare Revenue</v>
      </c>
      <c r="E16" s="23">
        <f>+'CSP_all annual'!E12</f>
        <v>31856.1328125</v>
      </c>
      <c r="F16" s="23">
        <f>+'CSP_all annual'!F12+'CSP_all annual'!G12</f>
        <v>213952.5</v>
      </c>
      <c r="G16" s="41">
        <f>+'CSP_all annual'!H12+'CSP_all annual'!I12</f>
        <v>221445</v>
      </c>
    </row>
    <row r="17" spans="1:7" ht="13.5">
      <c r="A17" s="40"/>
      <c r="B17" s="20"/>
      <c r="C17" s="154"/>
      <c r="D17" s="153"/>
      <c r="E17" s="23"/>
      <c r="F17" s="23"/>
      <c r="G17" s="41"/>
    </row>
    <row r="18" spans="1:7" ht="13.5">
      <c r="A18" s="40"/>
      <c r="B18" s="20"/>
      <c r="C18" s="154"/>
      <c r="D18" s="153"/>
      <c r="E18" s="23"/>
      <c r="F18" s="23"/>
      <c r="G18" s="41"/>
    </row>
    <row r="19" spans="1:7" ht="18" customHeight="1">
      <c r="A19" s="40"/>
      <c r="B19" s="20"/>
      <c r="C19" s="154"/>
      <c r="D19" s="153"/>
      <c r="E19" s="25"/>
      <c r="F19" s="25"/>
      <c r="G19" s="155"/>
    </row>
    <row r="20" spans="1:7" ht="18" customHeight="1" thickBot="1">
      <c r="A20" s="42"/>
      <c r="B20" s="43" t="s">
        <v>9</v>
      </c>
      <c r="C20" s="156"/>
      <c r="D20" s="156"/>
      <c r="E20" s="52">
        <f>SUM(E16:E19)</f>
        <v>31856.1328125</v>
      </c>
      <c r="F20" s="52">
        <f>SUM(F16:F19)</f>
        <v>213952.5</v>
      </c>
      <c r="G20" s="157">
        <f>SUM(G16:G19)</f>
        <v>221445</v>
      </c>
    </row>
    <row r="21" spans="1:7" ht="18" customHeight="1">
      <c r="A21" s="19"/>
      <c r="B21" s="19"/>
      <c r="C21" s="158"/>
      <c r="D21" s="158"/>
      <c r="E21" s="26"/>
      <c r="F21" s="26"/>
      <c r="G21" s="26"/>
    </row>
    <row r="22" spans="1:7" ht="18" customHeight="1" thickBot="1">
      <c r="A22" s="48" t="s">
        <v>10</v>
      </c>
      <c r="B22" s="14"/>
      <c r="C22" s="159"/>
      <c r="D22" s="158"/>
      <c r="E22" s="19"/>
      <c r="F22" s="19"/>
      <c r="G22" s="19"/>
    </row>
    <row r="23" spans="1:7" ht="16.5" customHeight="1">
      <c r="A23" s="35" t="s">
        <v>96</v>
      </c>
      <c r="B23" s="36"/>
      <c r="C23" s="129" t="s">
        <v>97</v>
      </c>
      <c r="D23" s="37" t="s">
        <v>11</v>
      </c>
      <c r="E23" s="129" t="str">
        <f>E15</f>
        <v>2015/2016</v>
      </c>
      <c r="F23" s="129" t="str">
        <f>F15</f>
        <v>2017/2018</v>
      </c>
      <c r="G23" s="160" t="str">
        <f>G15</f>
        <v>2019/2020</v>
      </c>
    </row>
    <row r="24" spans="1:7" ht="18" customHeight="1">
      <c r="A24" s="40" t="s">
        <v>18</v>
      </c>
      <c r="B24" s="27"/>
      <c r="C24" s="153">
        <v>464</v>
      </c>
      <c r="D24" s="153" t="s">
        <v>106</v>
      </c>
      <c r="E24" s="161">
        <f>+'CSP_all annual'!E19</f>
        <v>93331.42513911038</v>
      </c>
      <c r="F24" s="161">
        <f>+'CSP_all annual'!F19+'CSP_all annual'!G19</f>
        <v>632374.0413516667</v>
      </c>
      <c r="G24" s="162">
        <f>+'CSP_all annual'!H19+'CSP_all annual'!I19</f>
        <v>670885.6204699832</v>
      </c>
    </row>
    <row r="25" spans="1:7" ht="18" customHeight="1">
      <c r="A25" s="40"/>
      <c r="B25" s="27"/>
      <c r="C25" s="154"/>
      <c r="D25" s="153"/>
      <c r="E25" s="23"/>
      <c r="F25" s="23"/>
      <c r="G25" s="41"/>
    </row>
    <row r="26" spans="1:7" ht="18" customHeight="1">
      <c r="A26" s="40"/>
      <c r="B26" s="27"/>
      <c r="C26" s="154"/>
      <c r="D26" s="163"/>
      <c r="E26" s="25"/>
      <c r="F26" s="23"/>
      <c r="G26" s="41"/>
    </row>
    <row r="27" spans="1:7" ht="18" customHeight="1">
      <c r="A27" s="40"/>
      <c r="B27" s="27"/>
      <c r="C27" s="153"/>
      <c r="D27" s="153"/>
      <c r="E27" s="23"/>
      <c r="F27" s="23"/>
      <c r="G27" s="41"/>
    </row>
    <row r="28" spans="1:8" ht="18" customHeight="1" thickBot="1">
      <c r="A28" s="42"/>
      <c r="B28" s="43" t="s">
        <v>12</v>
      </c>
      <c r="C28" s="156"/>
      <c r="D28" s="156"/>
      <c r="E28" s="52">
        <f>SUM(E24:E27)</f>
        <v>93331.42513911038</v>
      </c>
      <c r="F28" s="52">
        <f>SUM(F24:F27)</f>
        <v>632374.0413516667</v>
      </c>
      <c r="G28" s="157">
        <f>SUM(G24:G27)</f>
        <v>670885.6204699832</v>
      </c>
      <c r="H28" s="51"/>
    </row>
    <row r="29" spans="1:7" ht="18" customHeight="1">
      <c r="A29" s="19"/>
      <c r="B29" s="19"/>
      <c r="C29" s="19"/>
      <c r="D29" s="19"/>
      <c r="E29" s="26"/>
      <c r="F29" s="26"/>
      <c r="G29" s="26"/>
    </row>
    <row r="30" spans="1:7" ht="18" customHeight="1" thickBot="1">
      <c r="A30" s="48" t="s">
        <v>102</v>
      </c>
      <c r="B30" s="14"/>
      <c r="C30" s="14"/>
      <c r="D30" s="14"/>
      <c r="E30" s="19"/>
      <c r="F30" s="19"/>
      <c r="G30" s="19"/>
    </row>
    <row r="31" spans="1:9" ht="36" customHeight="1">
      <c r="A31" s="35"/>
      <c r="B31" s="36"/>
      <c r="C31" s="45"/>
      <c r="D31" s="46"/>
      <c r="E31" s="129" t="str">
        <f>E15</f>
        <v>2015/2016</v>
      </c>
      <c r="F31" s="37" t="str">
        <f>F15</f>
        <v>2017/2018</v>
      </c>
      <c r="G31" s="39" t="str">
        <f>G15</f>
        <v>2019/2020</v>
      </c>
      <c r="H31" s="31"/>
      <c r="I31" s="31"/>
    </row>
    <row r="32" spans="1:9" ht="18" customHeight="1">
      <c r="A32" s="40" t="str">
        <f>+'CSP_all annual'!A27</f>
        <v>Salaries &amp; Benefits</v>
      </c>
      <c r="B32" s="20"/>
      <c r="C32" s="29"/>
      <c r="D32" s="30"/>
      <c r="E32" s="23">
        <f>+'CSP_all annual'!E27</f>
        <v>65331.99759737726</v>
      </c>
      <c r="F32" s="23">
        <f>+'CSP_all annual'!F27+'CSP_all annual'!G27</f>
        <v>442661.8289461667</v>
      </c>
      <c r="G32" s="41">
        <f>+'CSP_all annual'!H27+'CSP_all annual'!I27</f>
        <v>469619.93432898825</v>
      </c>
      <c r="H32" s="31"/>
      <c r="I32" s="31"/>
    </row>
    <row r="33" spans="1:9" ht="18" customHeight="1">
      <c r="A33" s="40" t="str">
        <f>+'CSP_all annual'!A28</f>
        <v>Supplies and Services</v>
      </c>
      <c r="B33" s="20"/>
      <c r="C33" s="20"/>
      <c r="D33" s="27"/>
      <c r="E33" s="23">
        <f>+'CSP_all annual'!E28</f>
        <v>27999.427541733112</v>
      </c>
      <c r="F33" s="23">
        <f>+'CSP_all annual'!F28+'CSP_all annual'!G28</f>
        <v>189712.2124055</v>
      </c>
      <c r="G33" s="41">
        <f>+'CSP_all annual'!H28+'CSP_all annual'!I28</f>
        <v>201265.68614099495</v>
      </c>
      <c r="H33" s="32"/>
      <c r="I33" s="32"/>
    </row>
    <row r="34" spans="1:9" ht="18" customHeight="1">
      <c r="A34" s="40"/>
      <c r="B34" s="20"/>
      <c r="C34" s="20"/>
      <c r="D34" s="27"/>
      <c r="E34" s="23"/>
      <c r="F34" s="23"/>
      <c r="G34" s="41"/>
      <c r="H34" s="32"/>
      <c r="I34" s="32"/>
    </row>
    <row r="35" spans="1:7" ht="18" customHeight="1">
      <c r="A35" s="40" t="str">
        <f>+'CSP_all annual'!A30</f>
        <v>Other</v>
      </c>
      <c r="B35" s="20"/>
      <c r="C35" s="20"/>
      <c r="D35" s="27"/>
      <c r="E35" s="23">
        <f>+'CSP_all annual'!E30</f>
        <v>0</v>
      </c>
      <c r="F35" s="23">
        <f>+'CSP_all annual'!F30+'CSP_all annual'!G30</f>
        <v>0</v>
      </c>
      <c r="G35" s="41">
        <f>+'CSP_all annual'!H30+'CSP_all annual'!I30</f>
        <v>0</v>
      </c>
    </row>
    <row r="36" spans="1:7" ht="18" customHeight="1">
      <c r="A36" s="40" t="s">
        <v>105</v>
      </c>
      <c r="B36" s="142"/>
      <c r="C36" s="142"/>
      <c r="D36" s="143"/>
      <c r="E36" s="164"/>
      <c r="F36" s="164"/>
      <c r="G36" s="165"/>
    </row>
    <row r="37" spans="1:9" ht="18" customHeight="1" thickBot="1">
      <c r="A37" s="42" t="s">
        <v>12</v>
      </c>
      <c r="B37" s="43"/>
      <c r="C37" s="43"/>
      <c r="D37" s="47"/>
      <c r="E37" s="52">
        <f>SUM(E32:E36)</f>
        <v>93331.42513911038</v>
      </c>
      <c r="F37" s="52">
        <f>SUM(F32:F36)</f>
        <v>632374.0413516667</v>
      </c>
      <c r="G37" s="157">
        <f>SUM(G32:G36)</f>
        <v>670885.6204699832</v>
      </c>
      <c r="H37" s="33"/>
      <c r="I37" s="33"/>
    </row>
    <row r="38" spans="1:9" ht="18" customHeight="1">
      <c r="A38" s="48" t="s">
        <v>103</v>
      </c>
      <c r="B38" s="14"/>
      <c r="C38" s="14"/>
      <c r="D38" s="14"/>
      <c r="E38" s="166" t="s">
        <v>107</v>
      </c>
      <c r="F38" s="166"/>
      <c r="G38" s="166"/>
      <c r="H38" s="33"/>
      <c r="I38" s="33"/>
    </row>
    <row r="39" spans="1:9" ht="15" customHeight="1" thickBot="1">
      <c r="A39" s="14"/>
      <c r="B39" s="14"/>
      <c r="C39" s="14"/>
      <c r="D39" s="14"/>
      <c r="E39" s="166"/>
      <c r="F39" s="166"/>
      <c r="G39" s="166"/>
      <c r="H39" s="33"/>
      <c r="I39" s="33"/>
    </row>
    <row r="40" spans="1:9" ht="31.5" customHeight="1">
      <c r="A40" s="53" t="s">
        <v>21</v>
      </c>
      <c r="E40" s="228" t="s">
        <v>127</v>
      </c>
      <c r="F40" s="130">
        <v>2017</v>
      </c>
      <c r="G40" s="131">
        <v>2018</v>
      </c>
      <c r="H40" s="131">
        <v>2019</v>
      </c>
      <c r="I40" s="131">
        <v>2020</v>
      </c>
    </row>
    <row r="41" spans="1:9" ht="18" customHeight="1">
      <c r="A41" s="241" t="s">
        <v>131</v>
      </c>
      <c r="B41" s="242"/>
      <c r="C41" s="243"/>
      <c r="D41" s="54" t="s">
        <v>22</v>
      </c>
      <c r="E41" s="223">
        <v>0</v>
      </c>
      <c r="F41" s="223">
        <v>0</v>
      </c>
      <c r="G41" s="223">
        <v>0</v>
      </c>
      <c r="H41" s="223">
        <v>0</v>
      </c>
      <c r="I41" s="223">
        <v>0</v>
      </c>
    </row>
    <row r="42" spans="1:9" ht="18" customHeight="1">
      <c r="A42" s="244"/>
      <c r="B42" s="245"/>
      <c r="C42" s="246"/>
      <c r="D42" s="55" t="s">
        <v>23</v>
      </c>
      <c r="E42" s="223">
        <v>694.3359375</v>
      </c>
      <c r="F42" s="223">
        <v>2250</v>
      </c>
      <c r="G42" s="223">
        <v>2250</v>
      </c>
      <c r="H42" s="223">
        <v>2250</v>
      </c>
      <c r="I42" s="223">
        <v>2250</v>
      </c>
    </row>
    <row r="43" spans="1:9" ht="18" customHeight="1">
      <c r="A43" s="244"/>
      <c r="B43" s="245"/>
      <c r="C43" s="246"/>
      <c r="D43" s="55" t="s">
        <v>24</v>
      </c>
      <c r="E43" s="223">
        <v>0</v>
      </c>
      <c r="F43" s="223">
        <v>0</v>
      </c>
      <c r="G43" s="223">
        <v>0</v>
      </c>
      <c r="H43" s="223">
        <v>0</v>
      </c>
      <c r="I43" s="223">
        <v>0</v>
      </c>
    </row>
    <row r="44" spans="1:9" ht="18" customHeight="1">
      <c r="A44" s="244"/>
      <c r="B44" s="245"/>
      <c r="C44" s="246"/>
      <c r="D44" s="55" t="s">
        <v>25</v>
      </c>
      <c r="E44" s="223">
        <v>0</v>
      </c>
      <c r="F44" s="223">
        <v>0</v>
      </c>
      <c r="G44" s="223">
        <v>0</v>
      </c>
      <c r="H44" s="223">
        <v>0</v>
      </c>
      <c r="I44" s="223">
        <v>0</v>
      </c>
    </row>
    <row r="45" spans="1:9" ht="42" customHeight="1">
      <c r="A45" s="244"/>
      <c r="B45" s="245"/>
      <c r="C45" s="246"/>
      <c r="D45" s="55" t="s">
        <v>26</v>
      </c>
      <c r="E45" s="223">
        <v>0</v>
      </c>
      <c r="F45" s="223">
        <v>0</v>
      </c>
      <c r="G45" s="223">
        <v>0</v>
      </c>
      <c r="H45" s="223">
        <v>0</v>
      </c>
      <c r="I45" s="223">
        <v>0</v>
      </c>
    </row>
    <row r="46" spans="1:9" ht="12.75">
      <c r="A46" s="244"/>
      <c r="B46" s="245"/>
      <c r="C46" s="246"/>
      <c r="D46" s="55" t="s">
        <v>27</v>
      </c>
      <c r="E46" s="223">
        <v>0</v>
      </c>
      <c r="F46" s="223">
        <v>0</v>
      </c>
      <c r="G46" s="223">
        <v>0</v>
      </c>
      <c r="H46" s="223">
        <v>0</v>
      </c>
      <c r="I46" s="223">
        <v>0</v>
      </c>
    </row>
    <row r="47" spans="1:9" ht="28.5" customHeight="1">
      <c r="A47" s="247"/>
      <c r="B47" s="248"/>
      <c r="C47" s="249"/>
      <c r="D47" s="55" t="s">
        <v>47</v>
      </c>
      <c r="E47" s="223">
        <v>0</v>
      </c>
      <c r="F47" s="223">
        <v>0</v>
      </c>
      <c r="G47" s="223">
        <v>0</v>
      </c>
      <c r="H47" s="223">
        <v>0</v>
      </c>
      <c r="I47" s="223">
        <v>0</v>
      </c>
    </row>
    <row r="48" spans="1:9" ht="12.75">
      <c r="A48" s="53" t="s">
        <v>28</v>
      </c>
      <c r="E48" s="224"/>
      <c r="F48" s="224"/>
      <c r="G48" s="224"/>
      <c r="H48" s="224"/>
      <c r="I48" s="224"/>
    </row>
    <row r="49" spans="1:9" ht="12.75">
      <c r="A49" s="241" t="s">
        <v>29</v>
      </c>
      <c r="B49" s="242"/>
      <c r="C49" s="243"/>
      <c r="D49" s="54" t="s">
        <v>22</v>
      </c>
      <c r="E49" s="225">
        <v>131.19339441505068</v>
      </c>
      <c r="F49" s="225">
        <v>135.1291962475022</v>
      </c>
      <c r="G49" s="225">
        <v>139.18307213492727</v>
      </c>
      <c r="H49" s="225">
        <v>143.3585642989751</v>
      </c>
      <c r="I49" s="225">
        <v>147.65932122794436</v>
      </c>
    </row>
    <row r="50" spans="1:9" ht="12.75">
      <c r="A50" s="244"/>
      <c r="B50" s="245"/>
      <c r="C50" s="246"/>
      <c r="D50" s="55" t="s">
        <v>23</v>
      </c>
      <c r="E50" s="225">
        <v>134.41825505267093</v>
      </c>
      <c r="F50" s="225">
        <v>138.45080270425106</v>
      </c>
      <c r="G50" s="225">
        <v>142.6043267853786</v>
      </c>
      <c r="H50" s="225">
        <v>146.88245658893996</v>
      </c>
      <c r="I50" s="225">
        <v>151.28893028660815</v>
      </c>
    </row>
    <row r="51" spans="1:9" ht="12.75">
      <c r="A51" s="244"/>
      <c r="B51" s="245"/>
      <c r="C51" s="246"/>
      <c r="D51" s="55" t="s">
        <v>24</v>
      </c>
      <c r="E51" s="225">
        <v>163.0901005093765</v>
      </c>
      <c r="F51" s="225">
        <v>167.9828035246578</v>
      </c>
      <c r="G51" s="225">
        <v>173.02228763039756</v>
      </c>
      <c r="H51" s="225">
        <v>178.2129562593095</v>
      </c>
      <c r="I51" s="225">
        <v>183.5593449470888</v>
      </c>
    </row>
    <row r="52" spans="1:9" ht="20.25">
      <c r="A52" s="244"/>
      <c r="B52" s="245"/>
      <c r="C52" s="246"/>
      <c r="D52" s="55" t="s">
        <v>25</v>
      </c>
      <c r="E52" s="225">
        <v>157.21332276703254</v>
      </c>
      <c r="F52" s="225">
        <v>161.92972245004353</v>
      </c>
      <c r="G52" s="225">
        <v>166.78761412354484</v>
      </c>
      <c r="H52" s="225">
        <v>171.7912425472512</v>
      </c>
      <c r="I52" s="225">
        <v>176.94497982366872</v>
      </c>
    </row>
    <row r="53" spans="1:9" ht="12.75">
      <c r="A53" s="244"/>
      <c r="B53" s="245"/>
      <c r="C53" s="246"/>
      <c r="D53" s="55" t="s">
        <v>26</v>
      </c>
      <c r="E53" s="225">
        <v>145.15275160184615</v>
      </c>
      <c r="F53" s="225">
        <v>149.50733414990154</v>
      </c>
      <c r="G53" s="225">
        <v>153.99255417439858</v>
      </c>
      <c r="H53" s="225">
        <v>158.61233079963054</v>
      </c>
      <c r="I53" s="225">
        <v>163.37070072361945</v>
      </c>
    </row>
    <row r="54" spans="1:9" ht="12.75">
      <c r="A54" s="244"/>
      <c r="B54" s="245"/>
      <c r="C54" s="246"/>
      <c r="D54" s="55" t="s">
        <v>27</v>
      </c>
      <c r="E54" s="225">
        <v>157.78263037003384</v>
      </c>
      <c r="F54" s="225">
        <v>162.51610928113487</v>
      </c>
      <c r="G54" s="225">
        <v>167.39159255956892</v>
      </c>
      <c r="H54" s="225">
        <v>172.413340336356</v>
      </c>
      <c r="I54" s="225">
        <v>177.58574054644666</v>
      </c>
    </row>
    <row r="55" spans="1:9" ht="12.75">
      <c r="A55" s="247"/>
      <c r="B55" s="248"/>
      <c r="C55" s="249"/>
      <c r="D55" s="55" t="s">
        <v>47</v>
      </c>
      <c r="E55" s="225">
        <v>153.43485374207046</v>
      </c>
      <c r="F55" s="225">
        <v>158.03789935433258</v>
      </c>
      <c r="G55" s="225">
        <v>162.77903633496257</v>
      </c>
      <c r="H55" s="225">
        <v>167.66240742501145</v>
      </c>
      <c r="I55" s="225">
        <v>172.6922796477618</v>
      </c>
    </row>
    <row r="56" spans="1:9" ht="12.75">
      <c r="A56" s="250" t="s">
        <v>30</v>
      </c>
      <c r="B56" s="250"/>
      <c r="E56" s="224"/>
      <c r="F56" s="224"/>
      <c r="G56" s="224"/>
      <c r="H56" s="224"/>
      <c r="I56" s="224"/>
    </row>
    <row r="57" spans="1:9" ht="12.75">
      <c r="A57" s="251" t="s">
        <v>31</v>
      </c>
      <c r="B57" s="252"/>
      <c r="C57" s="253"/>
      <c r="D57" s="54" t="s">
        <v>22</v>
      </c>
      <c r="E57" s="225">
        <v>91.83537609053546</v>
      </c>
      <c r="F57" s="225">
        <v>94.59043737325153</v>
      </c>
      <c r="G57" s="225">
        <v>97.42815049444908</v>
      </c>
      <c r="H57" s="225">
        <v>100.35099500928256</v>
      </c>
      <c r="I57" s="225">
        <v>103.36152485956104</v>
      </c>
    </row>
    <row r="58" spans="1:9" ht="12.75">
      <c r="A58" s="254"/>
      <c r="B58" s="255"/>
      <c r="C58" s="256"/>
      <c r="D58" s="55" t="s">
        <v>23</v>
      </c>
      <c r="E58" s="225">
        <v>94.09277853686964</v>
      </c>
      <c r="F58" s="225">
        <v>96.91556189297573</v>
      </c>
      <c r="G58" s="225">
        <v>99.823028749765</v>
      </c>
      <c r="H58" s="225">
        <v>102.81771961225796</v>
      </c>
      <c r="I58" s="225">
        <v>105.9022512006257</v>
      </c>
    </row>
    <row r="59" spans="1:9" ht="12.75">
      <c r="A59" s="254"/>
      <c r="B59" s="255"/>
      <c r="C59" s="256"/>
      <c r="D59" s="55" t="s">
        <v>24</v>
      </c>
      <c r="E59" s="225">
        <v>114.16307035656354</v>
      </c>
      <c r="F59" s="225">
        <v>117.58796246726045</v>
      </c>
      <c r="G59" s="225">
        <v>121.11560134127828</v>
      </c>
      <c r="H59" s="225">
        <v>124.74906938151663</v>
      </c>
      <c r="I59" s="225">
        <v>128.49154146296215</v>
      </c>
    </row>
    <row r="60" spans="1:9" ht="20.25">
      <c r="A60" s="254"/>
      <c r="B60" s="255"/>
      <c r="C60" s="256"/>
      <c r="D60" s="55" t="s">
        <v>25</v>
      </c>
      <c r="E60" s="225">
        <v>110.04932593692277</v>
      </c>
      <c r="F60" s="225">
        <v>113.35080571503046</v>
      </c>
      <c r="G60" s="225">
        <v>116.75132988648139</v>
      </c>
      <c r="H60" s="225">
        <v>120.25386978307583</v>
      </c>
      <c r="I60" s="225">
        <v>123.8614858765681</v>
      </c>
    </row>
    <row r="61" spans="1:9" ht="12.75">
      <c r="A61" s="254"/>
      <c r="B61" s="255"/>
      <c r="C61" s="256"/>
      <c r="D61" s="55" t="s">
        <v>26</v>
      </c>
      <c r="E61" s="225">
        <v>101.6069261212923</v>
      </c>
      <c r="F61" s="225">
        <v>104.65513390493108</v>
      </c>
      <c r="G61" s="225">
        <v>107.794787922079</v>
      </c>
      <c r="H61" s="225">
        <v>111.02863155974137</v>
      </c>
      <c r="I61" s="225">
        <v>114.3594905065336</v>
      </c>
    </row>
    <row r="62" spans="1:9" ht="12.75">
      <c r="A62" s="254"/>
      <c r="B62" s="255"/>
      <c r="C62" s="256"/>
      <c r="D62" s="55" t="s">
        <v>27</v>
      </c>
      <c r="E62" s="225">
        <v>110.44784125902369</v>
      </c>
      <c r="F62" s="225">
        <v>113.76127649679441</v>
      </c>
      <c r="G62" s="225">
        <v>117.17411479169823</v>
      </c>
      <c r="H62" s="225">
        <v>120.68933823544918</v>
      </c>
      <c r="I62" s="225">
        <v>124.31001838251265</v>
      </c>
    </row>
    <row r="63" spans="1:9" ht="12.75">
      <c r="A63" s="257"/>
      <c r="B63" s="258"/>
      <c r="C63" s="259"/>
      <c r="D63" s="55" t="s">
        <v>47</v>
      </c>
      <c r="E63" s="225">
        <v>107.40439761944931</v>
      </c>
      <c r="F63" s="225">
        <v>110.6265295480328</v>
      </c>
      <c r="G63" s="225">
        <v>113.94532543447379</v>
      </c>
      <c r="H63" s="225">
        <v>117.363685197508</v>
      </c>
      <c r="I63" s="225">
        <v>120.88459575343326</v>
      </c>
    </row>
    <row r="64" spans="1:9" ht="12.75">
      <c r="A64" s="53" t="s">
        <v>32</v>
      </c>
      <c r="E64" s="224"/>
      <c r="F64" s="224"/>
      <c r="G64" s="224"/>
      <c r="H64" s="224"/>
      <c r="I64" s="224"/>
    </row>
    <row r="65" spans="1:9" ht="12.75">
      <c r="A65" s="231" t="s">
        <v>132</v>
      </c>
      <c r="B65" s="232"/>
      <c r="C65" s="232"/>
      <c r="D65" s="58"/>
      <c r="E65" s="226">
        <v>1.24</v>
      </c>
      <c r="F65" s="226">
        <v>1.24</v>
      </c>
      <c r="G65" s="226">
        <v>1.33</v>
      </c>
      <c r="H65" s="226">
        <v>1.33</v>
      </c>
      <c r="I65" s="226">
        <v>1.33</v>
      </c>
    </row>
    <row r="66" spans="1:9" ht="13.5">
      <c r="A66" s="14"/>
      <c r="B66" s="14"/>
      <c r="C66" s="14"/>
      <c r="D66" s="14"/>
      <c r="E66" s="166"/>
      <c r="F66" s="166"/>
      <c r="G66" s="166"/>
      <c r="H66" s="33"/>
      <c r="I66" s="33"/>
    </row>
    <row r="67" spans="1:9" ht="12.75">
      <c r="A67" s="56" t="s">
        <v>33</v>
      </c>
      <c r="I67" s="33"/>
    </row>
    <row r="68" spans="1:9" ht="12.75">
      <c r="A68" s="57" t="s">
        <v>34</v>
      </c>
      <c r="I68" s="33"/>
    </row>
    <row r="69" spans="1:8" ht="30" customHeight="1">
      <c r="A69" s="261" t="s">
        <v>35</v>
      </c>
      <c r="B69" s="261"/>
      <c r="C69" s="261"/>
      <c r="D69" s="261"/>
      <c r="E69" s="261"/>
      <c r="F69" s="261"/>
      <c r="G69" s="261"/>
      <c r="H69" s="260"/>
    </row>
    <row r="70" spans="1:8" ht="42" customHeight="1">
      <c r="A70" s="261" t="s">
        <v>36</v>
      </c>
      <c r="B70" s="261"/>
      <c r="C70" s="261"/>
      <c r="D70" s="261"/>
      <c r="E70" s="261"/>
      <c r="F70" s="261"/>
      <c r="G70" s="261"/>
      <c r="H70" s="260"/>
    </row>
    <row r="72" ht="12.75">
      <c r="A72" s="57" t="s">
        <v>90</v>
      </c>
    </row>
    <row r="73" spans="1:8" ht="26.25" customHeight="1">
      <c r="A73" s="263" t="s">
        <v>89</v>
      </c>
      <c r="B73" s="263"/>
      <c r="C73" s="263"/>
      <c r="D73" s="263"/>
      <c r="E73" s="263"/>
      <c r="F73" s="263"/>
      <c r="G73" s="263"/>
      <c r="H73" s="262"/>
    </row>
    <row r="74" spans="1:8" ht="33.75" customHeight="1">
      <c r="A74" s="263" t="s">
        <v>129</v>
      </c>
      <c r="B74" s="263"/>
      <c r="C74" s="263"/>
      <c r="D74" s="263"/>
      <c r="E74" s="263"/>
      <c r="F74" s="263"/>
      <c r="G74" s="263"/>
      <c r="H74" s="262"/>
    </row>
    <row r="75" spans="1:8" ht="12.75">
      <c r="A75" s="206"/>
      <c r="B75" s="206"/>
      <c r="C75" s="206"/>
      <c r="D75" s="206"/>
      <c r="E75" s="206"/>
      <c r="F75" s="206"/>
      <c r="G75" s="206"/>
      <c r="H75" s="206"/>
    </row>
    <row r="76" ht="12.75">
      <c r="A76" s="57" t="s">
        <v>130</v>
      </c>
    </row>
    <row r="77" spans="1:8" ht="36.75" customHeight="1">
      <c r="A77" s="261" t="s">
        <v>128</v>
      </c>
      <c r="B77" s="261"/>
      <c r="C77" s="261"/>
      <c r="D77" s="261"/>
      <c r="E77" s="261"/>
      <c r="F77" s="261"/>
      <c r="G77" s="261"/>
      <c r="H77" s="260"/>
    </row>
    <row r="78" spans="1:7" ht="13.5">
      <c r="A78" s="14"/>
      <c r="B78" s="14"/>
      <c r="C78" s="14"/>
      <c r="D78" s="14"/>
      <c r="E78" s="14"/>
      <c r="F78" s="14"/>
      <c r="G78" s="14"/>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3.5">
      <c r="A84" s="14"/>
      <c r="B84" s="14"/>
      <c r="C84" s="14"/>
      <c r="D84" s="14"/>
      <c r="E84" s="14"/>
      <c r="F84" s="14"/>
      <c r="G84" s="14"/>
    </row>
    <row r="85" spans="1:7" ht="13.5">
      <c r="A85" s="14"/>
      <c r="B85" s="14"/>
      <c r="C85" s="14"/>
      <c r="D85" s="14"/>
      <c r="E85" s="14"/>
      <c r="F85" s="14"/>
      <c r="G85" s="14"/>
    </row>
    <row r="86" spans="1:7" ht="13.5">
      <c r="A86" s="14"/>
      <c r="B86" s="14"/>
      <c r="C86" s="14"/>
      <c r="D86" s="14"/>
      <c r="E86" s="14"/>
      <c r="F86" s="14"/>
      <c r="G86" s="14"/>
    </row>
    <row r="87" spans="1:7" ht="13.5">
      <c r="A87" s="14"/>
      <c r="B87" s="14"/>
      <c r="C87" s="14"/>
      <c r="D87" s="14"/>
      <c r="E87" s="14"/>
      <c r="F87" s="14"/>
      <c r="G87" s="14"/>
    </row>
    <row r="88" spans="1:7" ht="13.5">
      <c r="A88" s="14"/>
      <c r="B88" s="14"/>
      <c r="C88" s="14"/>
      <c r="D88" s="14"/>
      <c r="E88" s="14"/>
      <c r="F88" s="14"/>
      <c r="G88" s="14"/>
    </row>
    <row r="89" spans="1:7" ht="13.5">
      <c r="A89" s="14"/>
      <c r="B89" s="14"/>
      <c r="C89" s="14"/>
      <c r="D89" s="14"/>
      <c r="E89" s="14"/>
      <c r="F89" s="14"/>
      <c r="G89" s="14"/>
    </row>
    <row r="90" spans="1:7" ht="13.5">
      <c r="A90" s="14"/>
      <c r="B90" s="14"/>
      <c r="C90" s="14"/>
      <c r="D90" s="14"/>
      <c r="E90" s="14"/>
      <c r="F90" s="14"/>
      <c r="G90" s="14"/>
    </row>
    <row r="91" spans="1:7" ht="12.75">
      <c r="A91" s="57"/>
      <c r="B91" s="57"/>
      <c r="C91" s="57"/>
      <c r="D91" s="57"/>
      <c r="E91" s="57"/>
      <c r="F91" s="57"/>
      <c r="G91" s="57"/>
    </row>
    <row r="92" spans="1:7" ht="12.75">
      <c r="A92" s="57"/>
      <c r="B92" s="57"/>
      <c r="C92" s="57"/>
      <c r="D92" s="57"/>
      <c r="E92" s="57"/>
      <c r="F92" s="57"/>
      <c r="G92" s="57"/>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row r="434" spans="1:7" ht="12.75">
      <c r="A434" s="57"/>
      <c r="B434" s="57"/>
      <c r="C434" s="57"/>
      <c r="D434" s="57"/>
      <c r="E434" s="57"/>
      <c r="F434" s="57"/>
      <c r="G434" s="57"/>
    </row>
    <row r="435" spans="1:7" ht="12.75">
      <c r="A435" s="57"/>
      <c r="B435" s="57"/>
      <c r="C435" s="57"/>
      <c r="D435" s="57"/>
      <c r="E435" s="57"/>
      <c r="F435" s="57"/>
      <c r="G435" s="57"/>
    </row>
    <row r="436" spans="1:7" ht="12.75">
      <c r="A436" s="57"/>
      <c r="B436" s="57"/>
      <c r="C436" s="57"/>
      <c r="D436" s="57"/>
      <c r="E436" s="57"/>
      <c r="F436" s="57"/>
      <c r="G436" s="57"/>
    </row>
    <row r="437" spans="1:7" ht="12.75">
      <c r="A437" s="57"/>
      <c r="B437" s="57"/>
      <c r="C437" s="57"/>
      <c r="D437" s="57"/>
      <c r="E437" s="57"/>
      <c r="F437" s="57"/>
      <c r="G437" s="57"/>
    </row>
    <row r="438" spans="1:7" ht="12.75">
      <c r="A438" s="57"/>
      <c r="B438" s="57"/>
      <c r="C438" s="57"/>
      <c r="D438" s="57"/>
      <c r="E438" s="57"/>
      <c r="F438" s="57"/>
      <c r="G438" s="57"/>
    </row>
    <row r="439" spans="1:7" ht="12.75">
      <c r="A439" s="57"/>
      <c r="B439" s="57"/>
      <c r="C439" s="57"/>
      <c r="D439" s="57"/>
      <c r="E439" s="57"/>
      <c r="F439" s="57"/>
      <c r="G439" s="57"/>
    </row>
    <row r="440" spans="1:7" ht="12.75">
      <c r="A440" s="57"/>
      <c r="B440" s="57"/>
      <c r="C440" s="57"/>
      <c r="D440" s="57"/>
      <c r="E440" s="57"/>
      <c r="F440" s="57"/>
      <c r="G440" s="57"/>
    </row>
  </sheetData>
  <sheetProtection/>
  <mergeCells count="11">
    <mergeCell ref="A41:C47"/>
    <mergeCell ref="A49:C55"/>
    <mergeCell ref="A56:B56"/>
    <mergeCell ref="A57:C63"/>
    <mergeCell ref="A69:G69"/>
    <mergeCell ref="A12:G12"/>
    <mergeCell ref="A65:C65"/>
    <mergeCell ref="A70:G70"/>
    <mergeCell ref="A73:G73"/>
    <mergeCell ref="A74:G74"/>
    <mergeCell ref="A77:G77"/>
  </mergeCells>
  <printOptions/>
  <pageMargins left="0.77" right="0.75" top="1" bottom="1" header="0.5" footer="0.5"/>
  <pageSetup fitToHeight="2" horizontalDpi="600" verticalDpi="600" orientation="portrait" scale="85" r:id="rId1"/>
  <headerFooter alignWithMargins="0">
    <oddFooter>&amp;CPage &amp;P</oddFooter>
  </headerFooter>
  <rowBreaks count="1" manualBreakCount="1">
    <brk id="39" max="6" man="1"/>
  </rowBreaks>
</worksheet>
</file>

<file path=xl/worksheets/sheet3.xml><?xml version="1.0" encoding="utf-8"?>
<worksheet xmlns="http://schemas.openxmlformats.org/spreadsheetml/2006/main" xmlns:r="http://schemas.openxmlformats.org/officeDocument/2006/relationships">
  <dimension ref="A1:J80"/>
  <sheetViews>
    <sheetView view="pageBreakPreview" zoomScale="90" zoomScaleSheetLayoutView="90" workbookViewId="0" topLeftCell="A31">
      <selection activeCell="A59" sqref="A59:C59"/>
    </sheetView>
  </sheetViews>
  <sheetFormatPr defaultColWidth="9.140625" defaultRowHeight="12.75"/>
  <cols>
    <col min="1" max="1" width="16.00390625" style="0" customWidth="1"/>
    <col min="2" max="2" width="15.57421875" style="0" customWidth="1"/>
    <col min="3" max="3" width="11.421875" style="0" customWidth="1"/>
    <col min="4" max="4" width="26.140625" style="0" bestFit="1" customWidth="1"/>
    <col min="5" max="10" width="14.57421875" style="0" bestFit="1" customWidth="1"/>
    <col min="11" max="11" width="17.57421875" style="0" customWidth="1"/>
  </cols>
  <sheetData>
    <row r="1" spans="1:10" ht="15">
      <c r="A1" s="1"/>
      <c r="B1" s="2"/>
      <c r="C1" s="2"/>
      <c r="D1" s="50" t="s">
        <v>0</v>
      </c>
      <c r="E1" s="3"/>
      <c r="F1" s="2"/>
      <c r="G1" s="2"/>
      <c r="H1" s="2"/>
      <c r="I1" s="2"/>
      <c r="J1" s="2"/>
    </row>
    <row r="2" spans="1:10" ht="14.25" thickBot="1">
      <c r="A2" s="34"/>
      <c r="B2" s="3"/>
      <c r="C2" s="3"/>
      <c r="D2" s="3"/>
      <c r="E2" s="3"/>
      <c r="F2" s="3"/>
      <c r="G2" s="3"/>
      <c r="H2" s="3"/>
      <c r="I2" s="3"/>
      <c r="J2" s="3"/>
    </row>
    <row r="3" spans="1:10" ht="18" customHeight="1" thickTop="1">
      <c r="A3" s="5" t="s">
        <v>15</v>
      </c>
      <c r="B3" s="6"/>
      <c r="C3" s="7"/>
      <c r="D3" s="7"/>
      <c r="E3" s="7"/>
      <c r="F3" s="7"/>
      <c r="G3" s="7"/>
      <c r="H3" s="8"/>
      <c r="I3" s="8"/>
      <c r="J3" s="8"/>
    </row>
    <row r="4" spans="1:10" ht="18" customHeight="1">
      <c r="A4" s="9" t="s">
        <v>109</v>
      </c>
      <c r="B4" s="10"/>
      <c r="C4" s="11"/>
      <c r="D4" s="11"/>
      <c r="E4" s="11"/>
      <c r="F4" s="11"/>
      <c r="G4" s="11"/>
      <c r="H4" s="12"/>
      <c r="I4" s="12"/>
      <c r="J4" s="12"/>
    </row>
    <row r="5" spans="1:10" ht="18" customHeight="1">
      <c r="A5" s="13" t="s">
        <v>1</v>
      </c>
      <c r="B5" s="14"/>
      <c r="C5" s="14" t="s">
        <v>16</v>
      </c>
      <c r="E5" s="14"/>
      <c r="F5" s="14"/>
      <c r="G5" s="14"/>
      <c r="H5" s="15"/>
      <c r="I5" s="15"/>
      <c r="J5" s="15"/>
    </row>
    <row r="6" spans="1:10" ht="18" customHeight="1">
      <c r="A6" s="13" t="s">
        <v>2</v>
      </c>
      <c r="B6" s="14"/>
      <c r="C6" s="14" t="s">
        <v>71</v>
      </c>
      <c r="D6" s="14"/>
      <c r="E6" s="14"/>
      <c r="F6" s="14"/>
      <c r="G6" s="14"/>
      <c r="H6" s="15"/>
      <c r="I6" s="15"/>
      <c r="J6" s="15"/>
    </row>
    <row r="7" spans="1:10" ht="18" customHeight="1" thickBot="1">
      <c r="A7" s="16" t="s">
        <v>3</v>
      </c>
      <c r="B7" s="17"/>
      <c r="C7" s="17" t="s">
        <v>17</v>
      </c>
      <c r="D7" s="17"/>
      <c r="E7" s="17"/>
      <c r="F7" s="17"/>
      <c r="G7" s="17"/>
      <c r="H7" s="18"/>
      <c r="I7" s="18"/>
      <c r="J7" s="18"/>
    </row>
    <row r="8" spans="1:10" ht="18" customHeight="1" thickTop="1">
      <c r="A8" s="19"/>
      <c r="C8" s="19"/>
      <c r="D8" s="14"/>
      <c r="E8" s="14"/>
      <c r="F8" s="14"/>
      <c r="G8" s="14"/>
      <c r="H8" s="14"/>
      <c r="I8" s="14"/>
      <c r="J8" s="14"/>
    </row>
    <row r="9" spans="1:10" ht="18" customHeight="1">
      <c r="A9" s="14" t="s">
        <v>4</v>
      </c>
      <c r="C9" s="19"/>
      <c r="D9" s="19"/>
      <c r="E9" s="19"/>
      <c r="F9" s="19"/>
      <c r="G9" s="19"/>
      <c r="H9" s="19"/>
      <c r="I9" s="19"/>
      <c r="J9" s="19"/>
    </row>
    <row r="10" spans="1:10" ht="18" customHeight="1" thickBot="1">
      <c r="A10" s="49" t="s">
        <v>5</v>
      </c>
      <c r="B10" s="14"/>
      <c r="C10" s="19"/>
      <c r="D10" s="19"/>
      <c r="E10" s="19"/>
      <c r="F10" s="19"/>
      <c r="G10" s="19"/>
      <c r="H10" s="19"/>
      <c r="I10" s="19"/>
      <c r="J10" s="19"/>
    </row>
    <row r="11" spans="1:9" ht="27">
      <c r="A11" s="35" t="s">
        <v>6</v>
      </c>
      <c r="B11" s="36"/>
      <c r="C11" s="37" t="s">
        <v>7</v>
      </c>
      <c r="D11" s="37" t="s">
        <v>8</v>
      </c>
      <c r="E11" s="129" t="s">
        <v>126</v>
      </c>
      <c r="F11" s="38">
        <v>2017</v>
      </c>
      <c r="G11" s="39">
        <v>2018</v>
      </c>
      <c r="H11" s="215">
        <v>2019</v>
      </c>
      <c r="I11" s="215">
        <v>2020</v>
      </c>
    </row>
    <row r="12" spans="1:9" ht="18" customHeight="1">
      <c r="A12" s="40" t="s">
        <v>18</v>
      </c>
      <c r="B12" s="20"/>
      <c r="C12" s="21">
        <v>4640</v>
      </c>
      <c r="D12" s="21" t="s">
        <v>32</v>
      </c>
      <c r="E12" s="208">
        <f>SUM(E35:E41,E41)*E59*37</f>
        <v>31856.1328125</v>
      </c>
      <c r="F12" s="208">
        <f>SUM(F35:F37,F41)*F59*37</f>
        <v>103230</v>
      </c>
      <c r="G12" s="208">
        <f>SUM(G35:G37,G41)*G59*37</f>
        <v>110722.5</v>
      </c>
      <c r="H12" s="208">
        <f>SUM(H35:H37,H41)*H59*37</f>
        <v>110722.5</v>
      </c>
      <c r="I12" s="208">
        <f>SUM(I35:I37,I41)*I59*37</f>
        <v>110722.5</v>
      </c>
    </row>
    <row r="13" spans="1:9" ht="13.5">
      <c r="A13" s="40"/>
      <c r="B13" s="20"/>
      <c r="C13" s="21"/>
      <c r="D13" s="144"/>
      <c r="E13" s="209"/>
      <c r="F13" s="209"/>
      <c r="G13" s="209"/>
      <c r="H13" s="209"/>
      <c r="I13" s="209"/>
    </row>
    <row r="14" spans="1:9" ht="13.5">
      <c r="A14" s="40"/>
      <c r="B14" s="20"/>
      <c r="C14" s="21"/>
      <c r="D14" s="144"/>
      <c r="E14" s="209"/>
      <c r="F14" s="209"/>
      <c r="G14" s="209"/>
      <c r="H14" s="209"/>
      <c r="I14" s="209"/>
    </row>
    <row r="15" spans="1:9" ht="18" customHeight="1" thickBot="1">
      <c r="A15" s="42"/>
      <c r="B15" s="43" t="s">
        <v>9</v>
      </c>
      <c r="C15" s="44"/>
      <c r="D15" s="44"/>
      <c r="E15" s="210">
        <f>SUM(E12:E14)</f>
        <v>31856.1328125</v>
      </c>
      <c r="F15" s="210">
        <f>SUM(F12:F14)</f>
        <v>103230</v>
      </c>
      <c r="G15" s="210">
        <f>SUM(G12:G14)</f>
        <v>110722.5</v>
      </c>
      <c r="H15" s="210">
        <f>SUM(H12:H14)</f>
        <v>110722.5</v>
      </c>
      <c r="I15" s="210">
        <f>SUM(I12:I14)</f>
        <v>110722.5</v>
      </c>
    </row>
    <row r="16" spans="1:9" ht="18" customHeight="1">
      <c r="A16" s="19"/>
      <c r="B16" s="19"/>
      <c r="C16" s="19"/>
      <c r="D16" s="19"/>
      <c r="E16" s="211"/>
      <c r="F16" s="211"/>
      <c r="G16" s="211"/>
      <c r="H16" s="211"/>
      <c r="I16" s="211"/>
    </row>
    <row r="17" spans="1:9" ht="18" customHeight="1" thickBot="1">
      <c r="A17" s="48" t="s">
        <v>10</v>
      </c>
      <c r="B17" s="14"/>
      <c r="C17" s="14"/>
      <c r="D17" s="19"/>
      <c r="E17" s="212"/>
      <c r="F17" s="212"/>
      <c r="G17" s="212"/>
      <c r="H17" s="212"/>
      <c r="I17" s="212"/>
    </row>
    <row r="18" spans="1:9" ht="27">
      <c r="A18" s="35" t="s">
        <v>6</v>
      </c>
      <c r="B18" s="36"/>
      <c r="C18" s="37" t="s">
        <v>7</v>
      </c>
      <c r="D18" s="37" t="s">
        <v>11</v>
      </c>
      <c r="E18" s="213" t="s">
        <v>126</v>
      </c>
      <c r="F18" s="214">
        <v>2017</v>
      </c>
      <c r="G18" s="215">
        <v>2018</v>
      </c>
      <c r="H18" s="215"/>
      <c r="I18" s="215"/>
    </row>
    <row r="19" spans="1:9" ht="18" customHeight="1">
      <c r="A19" s="40" t="s">
        <v>18</v>
      </c>
      <c r="B19" s="27"/>
      <c r="C19" s="21">
        <v>4640</v>
      </c>
      <c r="D19" s="21" t="s">
        <v>16</v>
      </c>
      <c r="E19" s="216">
        <f>E80</f>
        <v>93331.42513911038</v>
      </c>
      <c r="F19" s="216">
        <f>F80</f>
        <v>311514.3060845649</v>
      </c>
      <c r="G19" s="216">
        <f>G80</f>
        <v>320859.73526710185</v>
      </c>
      <c r="H19" s="216">
        <f>H80</f>
        <v>330485.52732511493</v>
      </c>
      <c r="I19" s="216">
        <f>I80</f>
        <v>340400.0931448683</v>
      </c>
    </row>
    <row r="20" spans="1:9" ht="18" customHeight="1">
      <c r="A20" s="40"/>
      <c r="B20" s="27"/>
      <c r="C20" s="147"/>
      <c r="D20" s="21"/>
      <c r="E20" s="146"/>
      <c r="F20" s="145"/>
      <c r="G20" s="145"/>
      <c r="H20" s="145"/>
      <c r="I20" s="145"/>
    </row>
    <row r="21" spans="1:9" ht="18" customHeight="1">
      <c r="A21" s="40"/>
      <c r="B21" s="27"/>
      <c r="C21" s="24"/>
      <c r="D21" s="28"/>
      <c r="E21" s="217"/>
      <c r="F21" s="218"/>
      <c r="G21" s="219"/>
      <c r="H21" s="219"/>
      <c r="I21" s="219"/>
    </row>
    <row r="22" spans="1:9" ht="18" customHeight="1">
      <c r="A22" s="40"/>
      <c r="B22" s="27"/>
      <c r="C22" s="22"/>
      <c r="D22" s="22"/>
      <c r="E22" s="217"/>
      <c r="F22" s="218"/>
      <c r="G22" s="219"/>
      <c r="H22" s="219"/>
      <c r="I22" s="219"/>
    </row>
    <row r="23" spans="1:9" ht="18" customHeight="1" thickBot="1">
      <c r="A23" s="42"/>
      <c r="B23" s="43" t="s">
        <v>12</v>
      </c>
      <c r="C23" s="44"/>
      <c r="D23" s="44"/>
      <c r="E23" s="210">
        <f>SUM(E19:E20)</f>
        <v>93331.42513911038</v>
      </c>
      <c r="F23" s="210">
        <f>SUM(F19:F20)</f>
        <v>311514.3060845649</v>
      </c>
      <c r="G23" s="210">
        <f>SUM(G19:G20)</f>
        <v>320859.73526710185</v>
      </c>
      <c r="H23" s="210">
        <f>SUM(H19:H20)</f>
        <v>330485.52732511493</v>
      </c>
      <c r="I23" s="210">
        <f>SUM(I19:I20)</f>
        <v>340400.0931448683</v>
      </c>
    </row>
    <row r="24" spans="1:9" ht="18" customHeight="1">
      <c r="A24" s="19"/>
      <c r="B24" s="19"/>
      <c r="C24" s="19"/>
      <c r="D24" s="19"/>
      <c r="E24" s="211"/>
      <c r="F24" s="211"/>
      <c r="G24" s="211"/>
      <c r="H24" s="211"/>
      <c r="I24" s="211"/>
    </row>
    <row r="25" spans="1:9" ht="18" customHeight="1" thickBot="1">
      <c r="A25" s="48" t="s">
        <v>13</v>
      </c>
      <c r="B25" s="14"/>
      <c r="C25" s="14"/>
      <c r="D25" s="14"/>
      <c r="E25" s="212"/>
      <c r="F25" s="212"/>
      <c r="G25" s="212"/>
      <c r="H25" s="212"/>
      <c r="I25" s="212"/>
    </row>
    <row r="26" spans="1:9" ht="27">
      <c r="A26" s="35"/>
      <c r="B26" s="36"/>
      <c r="C26" s="45"/>
      <c r="D26" s="46"/>
      <c r="E26" s="213" t="s">
        <v>126</v>
      </c>
      <c r="F26" s="214">
        <v>2017</v>
      </c>
      <c r="G26" s="215">
        <v>2018</v>
      </c>
      <c r="H26" s="215"/>
      <c r="I26" s="215"/>
    </row>
    <row r="27" spans="1:9" ht="18" customHeight="1">
      <c r="A27" s="40" t="s">
        <v>19</v>
      </c>
      <c r="B27" s="20"/>
      <c r="C27" s="29"/>
      <c r="D27" s="30"/>
      <c r="E27" s="216">
        <f>E80*0.7</f>
        <v>65331.99759737726</v>
      </c>
      <c r="F27" s="216">
        <f>F80*0.7</f>
        <v>218060.01425919542</v>
      </c>
      <c r="G27" s="216">
        <f>G80*0.7</f>
        <v>224601.81468697128</v>
      </c>
      <c r="H27" s="216">
        <f>H80*0.7</f>
        <v>231339.86912758043</v>
      </c>
      <c r="I27" s="216">
        <f>I80*0.7</f>
        <v>238280.06520140782</v>
      </c>
    </row>
    <row r="28" spans="1:9" ht="18" customHeight="1">
      <c r="A28" s="40" t="s">
        <v>20</v>
      </c>
      <c r="B28" s="20"/>
      <c r="C28" s="20"/>
      <c r="D28" s="27"/>
      <c r="E28" s="216">
        <f>E80*0.3</f>
        <v>27999.427541733112</v>
      </c>
      <c r="F28" s="216">
        <f>F80*0.3</f>
        <v>93454.29182536947</v>
      </c>
      <c r="G28" s="216">
        <f>G80*0.3</f>
        <v>96257.92058013055</v>
      </c>
      <c r="H28" s="216">
        <f>H80*0.3</f>
        <v>99145.65819753447</v>
      </c>
      <c r="I28" s="216">
        <f>I80*0.3</f>
        <v>102120.02794346049</v>
      </c>
    </row>
    <row r="29" spans="1:9" ht="18" customHeight="1">
      <c r="A29" s="141"/>
      <c r="B29" s="142"/>
      <c r="C29" s="142"/>
      <c r="D29" s="143"/>
      <c r="E29" s="220"/>
      <c r="F29" s="220"/>
      <c r="G29" s="220"/>
      <c r="H29" s="220"/>
      <c r="I29" s="220"/>
    </row>
    <row r="30" spans="1:9" ht="18" customHeight="1">
      <c r="A30" s="141" t="s">
        <v>88</v>
      </c>
      <c r="B30" s="142"/>
      <c r="C30" s="142"/>
      <c r="D30" s="143"/>
      <c r="E30" s="220"/>
      <c r="F30" s="220"/>
      <c r="G30" s="220"/>
      <c r="H30" s="220"/>
      <c r="I30" s="220"/>
    </row>
    <row r="31" spans="1:9" ht="18" customHeight="1" thickBot="1">
      <c r="A31" s="42" t="s">
        <v>12</v>
      </c>
      <c r="B31" s="43"/>
      <c r="C31" s="43"/>
      <c r="D31" s="47"/>
      <c r="E31" s="210">
        <f>SUM(E27:E29)</f>
        <v>93331.42513911038</v>
      </c>
      <c r="F31" s="210">
        <f>SUM(F27:F29)</f>
        <v>311514.3060845649</v>
      </c>
      <c r="G31" s="210">
        <f>SUM(G27:G29)</f>
        <v>320859.73526710185</v>
      </c>
      <c r="H31" s="210">
        <f>SUM(H27:H29)</f>
        <v>330485.52732511493</v>
      </c>
      <c r="I31" s="210">
        <f>SUM(I27:I29)</f>
        <v>340400.0931448683</v>
      </c>
    </row>
    <row r="32" spans="1:9" ht="18" customHeight="1">
      <c r="A32" s="19" t="s">
        <v>14</v>
      </c>
      <c r="B32" s="19"/>
      <c r="C32" s="19"/>
      <c r="D32" s="19"/>
      <c r="E32" s="211"/>
      <c r="F32" s="211"/>
      <c r="G32" s="211"/>
      <c r="H32" s="211"/>
      <c r="I32" s="211"/>
    </row>
    <row r="33" spans="1:9" ht="14.25" thickBot="1">
      <c r="A33" s="19"/>
      <c r="B33" s="19"/>
      <c r="C33" s="19"/>
      <c r="D33" s="19"/>
      <c r="E33" s="211"/>
      <c r="F33" s="211"/>
      <c r="G33" s="211"/>
      <c r="H33" s="211"/>
      <c r="I33" s="211"/>
    </row>
    <row r="34" spans="1:9" ht="26.25">
      <c r="A34" s="53" t="s">
        <v>21</v>
      </c>
      <c r="E34" s="227" t="s">
        <v>126</v>
      </c>
      <c r="F34" s="221">
        <v>2017</v>
      </c>
      <c r="G34" s="222">
        <v>2018</v>
      </c>
      <c r="H34" s="222"/>
      <c r="I34" s="222"/>
    </row>
    <row r="35" spans="1:9" ht="12.75" customHeight="1">
      <c r="A35" s="241" t="s">
        <v>131</v>
      </c>
      <c r="B35" s="242"/>
      <c r="C35" s="243"/>
      <c r="D35" s="54" t="s">
        <v>22</v>
      </c>
      <c r="E35" s="223">
        <f>'Annual Service Change_all'!E40</f>
        <v>0</v>
      </c>
      <c r="F35" s="223">
        <f>'Annual Service Change_all'!$H$40</f>
        <v>0</v>
      </c>
      <c r="G35" s="223">
        <f>'Annual Service Change_all'!$H$40</f>
        <v>0</v>
      </c>
      <c r="H35" s="223">
        <f>'Annual Service Change_all'!$H$40</f>
        <v>0</v>
      </c>
      <c r="I35" s="223">
        <f>'Annual Service Change_all'!$H$40</f>
        <v>0</v>
      </c>
    </row>
    <row r="36" spans="1:9" ht="12.75">
      <c r="A36" s="244"/>
      <c r="B36" s="245"/>
      <c r="C36" s="246"/>
      <c r="D36" s="55" t="s">
        <v>23</v>
      </c>
      <c r="E36" s="223">
        <f>'Annual Service Change_all'!E41</f>
        <v>694.3359375</v>
      </c>
      <c r="F36" s="223">
        <f>'Annual Service Change_all'!$K$41</f>
        <v>2250</v>
      </c>
      <c r="G36" s="223">
        <f>'Annual Service Change_all'!$K$41</f>
        <v>2250</v>
      </c>
      <c r="H36" s="223">
        <f>'Annual Service Change_all'!$K$41</f>
        <v>2250</v>
      </c>
      <c r="I36" s="223">
        <f>'Annual Service Change_all'!$K$41</f>
        <v>2250</v>
      </c>
    </row>
    <row r="37" spans="1:9" ht="12.75">
      <c r="A37" s="244"/>
      <c r="B37" s="245"/>
      <c r="C37" s="246"/>
      <c r="D37" s="55" t="s">
        <v>24</v>
      </c>
      <c r="E37" s="223">
        <f>'Annual Service Change_all'!E43</f>
        <v>0</v>
      </c>
      <c r="F37" s="223">
        <f>'Annual Service Change_all'!$K$43</f>
        <v>0</v>
      </c>
      <c r="G37" s="223">
        <f>'Annual Service Change_all'!$K$43</f>
        <v>0</v>
      </c>
      <c r="H37" s="223">
        <f>'Annual Service Change_all'!$K$43</f>
        <v>0</v>
      </c>
      <c r="I37" s="223">
        <f>'Annual Service Change_all'!$K$43</f>
        <v>0</v>
      </c>
    </row>
    <row r="38" spans="1:9" ht="12.75">
      <c r="A38" s="244"/>
      <c r="B38" s="245"/>
      <c r="C38" s="246"/>
      <c r="D38" s="55" t="s">
        <v>25</v>
      </c>
      <c r="E38" s="223">
        <f>'Annual Service Change_all'!E44</f>
        <v>0</v>
      </c>
      <c r="F38" s="223">
        <f>'Annual Service Change_all'!$K$44</f>
        <v>0</v>
      </c>
      <c r="G38" s="223">
        <f>'Annual Service Change_all'!$K$44</f>
        <v>0</v>
      </c>
      <c r="H38" s="223">
        <f>'Annual Service Change_all'!$K$44</f>
        <v>0</v>
      </c>
      <c r="I38" s="223">
        <f>'Annual Service Change_all'!$K$44</f>
        <v>0</v>
      </c>
    </row>
    <row r="39" spans="1:9" ht="12.75">
      <c r="A39" s="244"/>
      <c r="B39" s="245"/>
      <c r="C39" s="246"/>
      <c r="D39" s="55" t="s">
        <v>26</v>
      </c>
      <c r="E39" s="223">
        <f>'Annual Service Change_all'!E42</f>
        <v>0</v>
      </c>
      <c r="F39" s="223">
        <f>'Annual Service Change_all'!$K$42</f>
        <v>0</v>
      </c>
      <c r="G39" s="223">
        <f>'Annual Service Change_all'!$K$42</f>
        <v>0</v>
      </c>
      <c r="H39" s="223">
        <f>'Annual Service Change_all'!$K$42</f>
        <v>0</v>
      </c>
      <c r="I39" s="223">
        <f>'Annual Service Change_all'!$K$42</f>
        <v>0</v>
      </c>
    </row>
    <row r="40" spans="1:9" ht="12.75">
      <c r="A40" s="244"/>
      <c r="B40" s="245"/>
      <c r="C40" s="246"/>
      <c r="D40" s="55" t="s">
        <v>27</v>
      </c>
      <c r="E40" s="223">
        <f>'Annual Service Change_all'!E45</f>
        <v>0</v>
      </c>
      <c r="F40" s="223">
        <f>'Annual Service Change_all'!$K$45</f>
        <v>0</v>
      </c>
      <c r="G40" s="223">
        <f>'Annual Service Change_all'!$K$45</f>
        <v>0</v>
      </c>
      <c r="H40" s="223">
        <f>'Annual Service Change_all'!$K$45</f>
        <v>0</v>
      </c>
      <c r="I40" s="223">
        <f>'Annual Service Change_all'!$K$45</f>
        <v>0</v>
      </c>
    </row>
    <row r="41" spans="1:9" ht="12.75">
      <c r="A41" s="247"/>
      <c r="B41" s="248"/>
      <c r="C41" s="249"/>
      <c r="D41" s="55" t="s">
        <v>47</v>
      </c>
      <c r="E41" s="223">
        <f>'Annual Service Change_all'!E46</f>
        <v>0</v>
      </c>
      <c r="F41" s="223">
        <f>'Annual Service Change_all'!$K$46</f>
        <v>0</v>
      </c>
      <c r="G41" s="223">
        <f>'Annual Service Change_all'!$K$46</f>
        <v>0</v>
      </c>
      <c r="H41" s="223">
        <f>'Annual Service Change_all'!$K$46</f>
        <v>0</v>
      </c>
      <c r="I41" s="223">
        <f>'Annual Service Change_all'!$K$46</f>
        <v>0</v>
      </c>
    </row>
    <row r="42" spans="1:9" ht="12.75">
      <c r="A42" s="53" t="s">
        <v>28</v>
      </c>
      <c r="E42" s="224"/>
      <c r="F42" s="224"/>
      <c r="G42" s="224"/>
      <c r="H42" s="224"/>
      <c r="I42" s="224"/>
    </row>
    <row r="43" spans="1:9" ht="12.75">
      <c r="A43" s="241" t="s">
        <v>29</v>
      </c>
      <c r="B43" s="242"/>
      <c r="C43" s="243"/>
      <c r="D43" s="54" t="s">
        <v>22</v>
      </c>
      <c r="E43" s="225">
        <v>131.19339441505068</v>
      </c>
      <c r="F43" s="225">
        <f>E43*1.03</f>
        <v>135.1291962475022</v>
      </c>
      <c r="G43" s="225">
        <f>F43*1.03</f>
        <v>139.18307213492727</v>
      </c>
      <c r="H43" s="225">
        <f aca="true" t="shared" si="0" ref="H43:I49">G43*1.03</f>
        <v>143.3585642989751</v>
      </c>
      <c r="I43" s="225">
        <f t="shared" si="0"/>
        <v>147.65932122794436</v>
      </c>
    </row>
    <row r="44" spans="1:9" ht="12.75">
      <c r="A44" s="244"/>
      <c r="B44" s="245"/>
      <c r="C44" s="246"/>
      <c r="D44" s="55" t="s">
        <v>23</v>
      </c>
      <c r="E44" s="225">
        <v>134.41825505267093</v>
      </c>
      <c r="F44" s="225">
        <f aca="true" t="shared" si="1" ref="F44:F49">E44*1.03</f>
        <v>138.45080270425106</v>
      </c>
      <c r="G44" s="225">
        <f aca="true" t="shared" si="2" ref="G44:G49">F44*1.03</f>
        <v>142.6043267853786</v>
      </c>
      <c r="H44" s="225">
        <f t="shared" si="0"/>
        <v>146.88245658893996</v>
      </c>
      <c r="I44" s="225">
        <f t="shared" si="0"/>
        <v>151.28893028660815</v>
      </c>
    </row>
    <row r="45" spans="1:9" ht="12.75">
      <c r="A45" s="244"/>
      <c r="B45" s="245"/>
      <c r="C45" s="246"/>
      <c r="D45" s="55" t="s">
        <v>24</v>
      </c>
      <c r="E45" s="225">
        <v>163.0901005093765</v>
      </c>
      <c r="F45" s="225">
        <f t="shared" si="1"/>
        <v>167.9828035246578</v>
      </c>
      <c r="G45" s="225">
        <f t="shared" si="2"/>
        <v>173.02228763039756</v>
      </c>
      <c r="H45" s="225">
        <f t="shared" si="0"/>
        <v>178.2129562593095</v>
      </c>
      <c r="I45" s="225">
        <f t="shared" si="0"/>
        <v>183.5593449470888</v>
      </c>
    </row>
    <row r="46" spans="1:9" ht="12.75">
      <c r="A46" s="244"/>
      <c r="B46" s="245"/>
      <c r="C46" s="246"/>
      <c r="D46" s="55" t="s">
        <v>25</v>
      </c>
      <c r="E46" s="225">
        <v>157.21332276703254</v>
      </c>
      <c r="F46" s="225">
        <f t="shared" si="1"/>
        <v>161.92972245004353</v>
      </c>
      <c r="G46" s="225">
        <f t="shared" si="2"/>
        <v>166.78761412354484</v>
      </c>
      <c r="H46" s="225">
        <f t="shared" si="0"/>
        <v>171.7912425472512</v>
      </c>
      <c r="I46" s="225">
        <f t="shared" si="0"/>
        <v>176.94497982366872</v>
      </c>
    </row>
    <row r="47" spans="1:9" ht="12.75">
      <c r="A47" s="244"/>
      <c r="B47" s="245"/>
      <c r="C47" s="246"/>
      <c r="D47" s="55" t="s">
        <v>26</v>
      </c>
      <c r="E47" s="225">
        <v>145.15275160184615</v>
      </c>
      <c r="F47" s="225">
        <f t="shared" si="1"/>
        <v>149.50733414990154</v>
      </c>
      <c r="G47" s="225">
        <f t="shared" si="2"/>
        <v>153.99255417439858</v>
      </c>
      <c r="H47" s="225">
        <f t="shared" si="0"/>
        <v>158.61233079963054</v>
      </c>
      <c r="I47" s="225">
        <f t="shared" si="0"/>
        <v>163.37070072361945</v>
      </c>
    </row>
    <row r="48" spans="1:9" ht="12.75">
      <c r="A48" s="244"/>
      <c r="B48" s="245"/>
      <c r="C48" s="246"/>
      <c r="D48" s="55" t="s">
        <v>27</v>
      </c>
      <c r="E48" s="225">
        <v>157.78263037003384</v>
      </c>
      <c r="F48" s="225">
        <f t="shared" si="1"/>
        <v>162.51610928113487</v>
      </c>
      <c r="G48" s="225">
        <f t="shared" si="2"/>
        <v>167.39159255956892</v>
      </c>
      <c r="H48" s="225">
        <f t="shared" si="0"/>
        <v>172.413340336356</v>
      </c>
      <c r="I48" s="225">
        <f t="shared" si="0"/>
        <v>177.58574054644666</v>
      </c>
    </row>
    <row r="49" spans="1:9" ht="12.75">
      <c r="A49" s="247"/>
      <c r="B49" s="248"/>
      <c r="C49" s="249"/>
      <c r="D49" s="55" t="s">
        <v>47</v>
      </c>
      <c r="E49" s="225">
        <v>153.43485374207046</v>
      </c>
      <c r="F49" s="225">
        <f t="shared" si="1"/>
        <v>158.03789935433258</v>
      </c>
      <c r="G49" s="225">
        <f t="shared" si="2"/>
        <v>162.77903633496257</v>
      </c>
      <c r="H49" s="225">
        <f t="shared" si="0"/>
        <v>167.66240742501145</v>
      </c>
      <c r="I49" s="225">
        <f t="shared" si="0"/>
        <v>172.6922796477618</v>
      </c>
    </row>
    <row r="50" spans="1:9" ht="12.75">
      <c r="A50" s="250" t="s">
        <v>30</v>
      </c>
      <c r="B50" s="250"/>
      <c r="E50" s="224"/>
      <c r="F50" s="224"/>
      <c r="G50" s="224"/>
      <c r="H50" s="224"/>
      <c r="I50" s="224"/>
    </row>
    <row r="51" spans="1:9" ht="12.75" customHeight="1">
      <c r="A51" s="251" t="s">
        <v>31</v>
      </c>
      <c r="B51" s="252"/>
      <c r="C51" s="253"/>
      <c r="D51" s="54" t="s">
        <v>22</v>
      </c>
      <c r="E51" s="225">
        <f>E43*0.7</f>
        <v>91.83537609053546</v>
      </c>
      <c r="F51" s="225">
        <f>F43*0.7</f>
        <v>94.59043737325153</v>
      </c>
      <c r="G51" s="225">
        <f>G43*0.7</f>
        <v>97.42815049444908</v>
      </c>
      <c r="H51" s="225">
        <f>H43*0.7</f>
        <v>100.35099500928256</v>
      </c>
      <c r="I51" s="225">
        <f>I43*0.7</f>
        <v>103.36152485956104</v>
      </c>
    </row>
    <row r="52" spans="1:9" ht="12.75">
      <c r="A52" s="254"/>
      <c r="B52" s="255"/>
      <c r="C52" s="256"/>
      <c r="D52" s="55" t="s">
        <v>23</v>
      </c>
      <c r="E52" s="225">
        <f aca="true" t="shared" si="3" ref="E52:G57">E44*0.7</f>
        <v>94.09277853686964</v>
      </c>
      <c r="F52" s="225">
        <f t="shared" si="3"/>
        <v>96.91556189297573</v>
      </c>
      <c r="G52" s="225">
        <f t="shared" si="3"/>
        <v>99.823028749765</v>
      </c>
      <c r="H52" s="225">
        <f aca="true" t="shared" si="4" ref="H52:I57">H44*0.7</f>
        <v>102.81771961225796</v>
      </c>
      <c r="I52" s="225">
        <f t="shared" si="4"/>
        <v>105.9022512006257</v>
      </c>
    </row>
    <row r="53" spans="1:9" ht="12.75">
      <c r="A53" s="254"/>
      <c r="B53" s="255"/>
      <c r="C53" s="256"/>
      <c r="D53" s="55" t="s">
        <v>24</v>
      </c>
      <c r="E53" s="225">
        <f t="shared" si="3"/>
        <v>114.16307035656354</v>
      </c>
      <c r="F53" s="225">
        <f t="shared" si="3"/>
        <v>117.58796246726045</v>
      </c>
      <c r="G53" s="225">
        <f t="shared" si="3"/>
        <v>121.11560134127828</v>
      </c>
      <c r="H53" s="225">
        <f t="shared" si="4"/>
        <v>124.74906938151663</v>
      </c>
      <c r="I53" s="225">
        <f t="shared" si="4"/>
        <v>128.49154146296215</v>
      </c>
    </row>
    <row r="54" spans="1:9" ht="12.75">
      <c r="A54" s="254"/>
      <c r="B54" s="255"/>
      <c r="C54" s="256"/>
      <c r="D54" s="55" t="s">
        <v>25</v>
      </c>
      <c r="E54" s="225">
        <f t="shared" si="3"/>
        <v>110.04932593692277</v>
      </c>
      <c r="F54" s="225">
        <f t="shared" si="3"/>
        <v>113.35080571503046</v>
      </c>
      <c r="G54" s="225">
        <f t="shared" si="3"/>
        <v>116.75132988648139</v>
      </c>
      <c r="H54" s="225">
        <f t="shared" si="4"/>
        <v>120.25386978307583</v>
      </c>
      <c r="I54" s="225">
        <f t="shared" si="4"/>
        <v>123.8614858765681</v>
      </c>
    </row>
    <row r="55" spans="1:9" ht="12.75">
      <c r="A55" s="254"/>
      <c r="B55" s="255"/>
      <c r="C55" s="256"/>
      <c r="D55" s="55" t="s">
        <v>26</v>
      </c>
      <c r="E55" s="225">
        <f t="shared" si="3"/>
        <v>101.6069261212923</v>
      </c>
      <c r="F55" s="225">
        <f t="shared" si="3"/>
        <v>104.65513390493108</v>
      </c>
      <c r="G55" s="225">
        <f t="shared" si="3"/>
        <v>107.794787922079</v>
      </c>
      <c r="H55" s="225">
        <f t="shared" si="4"/>
        <v>111.02863155974137</v>
      </c>
      <c r="I55" s="225">
        <f t="shared" si="4"/>
        <v>114.3594905065336</v>
      </c>
    </row>
    <row r="56" spans="1:9" ht="12.75">
      <c r="A56" s="254"/>
      <c r="B56" s="255"/>
      <c r="C56" s="256"/>
      <c r="D56" s="55" t="s">
        <v>27</v>
      </c>
      <c r="E56" s="225">
        <f t="shared" si="3"/>
        <v>110.44784125902369</v>
      </c>
      <c r="F56" s="225">
        <f t="shared" si="3"/>
        <v>113.76127649679441</v>
      </c>
      <c r="G56" s="225">
        <f t="shared" si="3"/>
        <v>117.17411479169823</v>
      </c>
      <c r="H56" s="225">
        <f t="shared" si="4"/>
        <v>120.68933823544918</v>
      </c>
      <c r="I56" s="225">
        <f t="shared" si="4"/>
        <v>124.31001838251265</v>
      </c>
    </row>
    <row r="57" spans="1:9" ht="12.75">
      <c r="A57" s="257"/>
      <c r="B57" s="258"/>
      <c r="C57" s="259"/>
      <c r="D57" s="55" t="s">
        <v>47</v>
      </c>
      <c r="E57" s="225">
        <f t="shared" si="3"/>
        <v>107.40439761944931</v>
      </c>
      <c r="F57" s="225">
        <f t="shared" si="3"/>
        <v>110.6265295480328</v>
      </c>
      <c r="G57" s="225">
        <f t="shared" si="3"/>
        <v>113.94532543447379</v>
      </c>
      <c r="H57" s="225">
        <f t="shared" si="4"/>
        <v>117.363685197508</v>
      </c>
      <c r="I57" s="225">
        <f t="shared" si="4"/>
        <v>120.88459575343326</v>
      </c>
    </row>
    <row r="58" spans="1:9" ht="12.75">
      <c r="A58" s="53" t="s">
        <v>32</v>
      </c>
      <c r="E58" s="224"/>
      <c r="F58" s="224"/>
      <c r="G58" s="224"/>
      <c r="H58" s="224"/>
      <c r="I58" s="224"/>
    </row>
    <row r="59" spans="1:9" ht="87" customHeight="1">
      <c r="A59" s="231" t="s">
        <v>132</v>
      </c>
      <c r="B59" s="232"/>
      <c r="C59" s="232"/>
      <c r="D59" s="58"/>
      <c r="E59" s="226">
        <v>1.24</v>
      </c>
      <c r="F59" s="226">
        <v>1.24</v>
      </c>
      <c r="G59" s="226">
        <v>1.33</v>
      </c>
      <c r="H59" s="226">
        <v>1.33</v>
      </c>
      <c r="I59" s="226">
        <v>1.33</v>
      </c>
    </row>
    <row r="61" ht="12.75">
      <c r="A61" s="56" t="s">
        <v>33</v>
      </c>
    </row>
    <row r="62" ht="12.75">
      <c r="A62" s="57" t="s">
        <v>34</v>
      </c>
    </row>
    <row r="63" spans="1:8" ht="30" customHeight="1">
      <c r="A63" s="234" t="s">
        <v>35</v>
      </c>
      <c r="B63" s="234"/>
      <c r="C63" s="234"/>
      <c r="D63" s="234"/>
      <c r="E63" s="234"/>
      <c r="F63" s="234"/>
      <c r="G63" s="234"/>
      <c r="H63" s="234"/>
    </row>
    <row r="64" spans="1:8" ht="27.75" customHeight="1">
      <c r="A64" s="234" t="s">
        <v>36</v>
      </c>
      <c r="B64" s="234"/>
      <c r="C64" s="234"/>
      <c r="D64" s="234"/>
      <c r="E64" s="234"/>
      <c r="F64" s="234"/>
      <c r="G64" s="234"/>
      <c r="H64" s="234"/>
    </row>
    <row r="66" ht="12.75">
      <c r="A66" s="57" t="s">
        <v>90</v>
      </c>
    </row>
    <row r="67" spans="1:8" ht="28.5" customHeight="1">
      <c r="A67" s="233" t="s">
        <v>89</v>
      </c>
      <c r="B67" s="233"/>
      <c r="C67" s="233"/>
      <c r="D67" s="233"/>
      <c r="E67" s="233"/>
      <c r="F67" s="233"/>
      <c r="G67" s="233"/>
      <c r="H67" s="233"/>
    </row>
    <row r="69" ht="12.75">
      <c r="A69" s="57"/>
    </row>
    <row r="72" spans="4:9" ht="12.75">
      <c r="D72" t="s">
        <v>60</v>
      </c>
      <c r="E72" t="s">
        <v>61</v>
      </c>
      <c r="F72" t="s">
        <v>62</v>
      </c>
      <c r="G72" t="s">
        <v>63</v>
      </c>
      <c r="H72">
        <v>2019</v>
      </c>
      <c r="I72">
        <v>2020</v>
      </c>
    </row>
    <row r="73" spans="4:9" ht="12.75">
      <c r="D73" s="54" t="s">
        <v>22</v>
      </c>
      <c r="E73" s="126">
        <f aca="true" t="shared" si="5" ref="E73:I79">E35*E43</f>
        <v>0</v>
      </c>
      <c r="F73" s="126">
        <f t="shared" si="5"/>
        <v>0</v>
      </c>
      <c r="G73" s="126">
        <f t="shared" si="5"/>
        <v>0</v>
      </c>
      <c r="H73" s="126">
        <f t="shared" si="5"/>
        <v>0</v>
      </c>
      <c r="I73" s="126">
        <f t="shared" si="5"/>
        <v>0</v>
      </c>
    </row>
    <row r="74" spans="4:9" ht="12.75">
      <c r="D74" s="55" t="s">
        <v>23</v>
      </c>
      <c r="E74" s="126">
        <f t="shared" si="5"/>
        <v>93331.42513911038</v>
      </c>
      <c r="F74" s="126">
        <f t="shared" si="5"/>
        <v>311514.3060845649</v>
      </c>
      <c r="G74" s="126">
        <f t="shared" si="5"/>
        <v>320859.73526710185</v>
      </c>
      <c r="H74" s="126">
        <f t="shared" si="5"/>
        <v>330485.52732511493</v>
      </c>
      <c r="I74" s="126">
        <f t="shared" si="5"/>
        <v>340400.0931448683</v>
      </c>
    </row>
    <row r="75" spans="4:9" ht="12.75">
      <c r="D75" s="55" t="s">
        <v>24</v>
      </c>
      <c r="E75" s="126">
        <f t="shared" si="5"/>
        <v>0</v>
      </c>
      <c r="F75" s="126">
        <f t="shared" si="5"/>
        <v>0</v>
      </c>
      <c r="G75" s="126">
        <f t="shared" si="5"/>
        <v>0</v>
      </c>
      <c r="H75" s="126">
        <f t="shared" si="5"/>
        <v>0</v>
      </c>
      <c r="I75" s="126">
        <f t="shared" si="5"/>
        <v>0</v>
      </c>
    </row>
    <row r="76" spans="4:9" ht="12.75">
      <c r="D76" s="55" t="s">
        <v>25</v>
      </c>
      <c r="E76" s="127">
        <f t="shared" si="5"/>
        <v>0</v>
      </c>
      <c r="F76" s="127">
        <f t="shared" si="5"/>
        <v>0</v>
      </c>
      <c r="G76" s="127">
        <f t="shared" si="5"/>
        <v>0</v>
      </c>
      <c r="H76" s="127">
        <f t="shared" si="5"/>
        <v>0</v>
      </c>
      <c r="I76" s="127">
        <f t="shared" si="5"/>
        <v>0</v>
      </c>
    </row>
    <row r="77" spans="4:9" ht="12.75">
      <c r="D77" s="55" t="s">
        <v>26</v>
      </c>
      <c r="E77" s="126">
        <f t="shared" si="5"/>
        <v>0</v>
      </c>
      <c r="F77" s="126">
        <f t="shared" si="5"/>
        <v>0</v>
      </c>
      <c r="G77" s="126">
        <f t="shared" si="5"/>
        <v>0</v>
      </c>
      <c r="H77" s="126">
        <f t="shared" si="5"/>
        <v>0</v>
      </c>
      <c r="I77" s="126">
        <f t="shared" si="5"/>
        <v>0</v>
      </c>
    </row>
    <row r="78" spans="4:9" ht="12.75">
      <c r="D78" s="84" t="s">
        <v>27</v>
      </c>
      <c r="E78" s="128">
        <f t="shared" si="5"/>
        <v>0</v>
      </c>
      <c r="F78" s="128">
        <f t="shared" si="5"/>
        <v>0</v>
      </c>
      <c r="G78" s="128">
        <f t="shared" si="5"/>
        <v>0</v>
      </c>
      <c r="H78" s="128">
        <f t="shared" si="5"/>
        <v>0</v>
      </c>
      <c r="I78" s="128">
        <f t="shared" si="5"/>
        <v>0</v>
      </c>
    </row>
    <row r="79" spans="4:9" ht="12.75">
      <c r="D79" s="54" t="s">
        <v>47</v>
      </c>
      <c r="E79" s="126">
        <f t="shared" si="5"/>
        <v>0</v>
      </c>
      <c r="F79" s="126">
        <f t="shared" si="5"/>
        <v>0</v>
      </c>
      <c r="G79" s="126">
        <f t="shared" si="5"/>
        <v>0</v>
      </c>
      <c r="H79" s="126">
        <f t="shared" si="5"/>
        <v>0</v>
      </c>
      <c r="I79" s="126">
        <f t="shared" si="5"/>
        <v>0</v>
      </c>
    </row>
    <row r="80" spans="4:9" ht="12.75">
      <c r="D80" s="85" t="s">
        <v>40</v>
      </c>
      <c r="E80" s="83">
        <f>SUBTOTAL(109,E73:E79)</f>
        <v>93331.42513911038</v>
      </c>
      <c r="F80" s="83">
        <f>SUBTOTAL(109,F73:F79)</f>
        <v>311514.3060845649</v>
      </c>
      <c r="G80" s="83">
        <f>SUBTOTAL(109,G73:G79)</f>
        <v>320859.73526710185</v>
      </c>
      <c r="H80" s="83">
        <f>SUBTOTAL(109,H73:H79)</f>
        <v>330485.52732511493</v>
      </c>
      <c r="I80" s="83">
        <f>SUBTOTAL(109,I73:I79)</f>
        <v>340400.0931448683</v>
      </c>
    </row>
  </sheetData>
  <sheetProtection/>
  <mergeCells count="8">
    <mergeCell ref="A67:H67"/>
    <mergeCell ref="A50:B50"/>
    <mergeCell ref="A59:C59"/>
    <mergeCell ref="A35:C41"/>
    <mergeCell ref="A43:C49"/>
    <mergeCell ref="A51:C57"/>
    <mergeCell ref="A63:H63"/>
    <mergeCell ref="A64:H64"/>
  </mergeCells>
  <printOptions/>
  <pageMargins left="0.77" right="0.75" top="1" bottom="1" header="0.5" footer="0.5"/>
  <pageSetup fitToHeight="2" horizontalDpi="600" verticalDpi="600" orientation="portrait" scale="67" r:id="rId2"/>
  <headerFooter alignWithMargins="0">
    <oddHeader>&amp;C&amp;A</oddHeader>
    <oddFooter>&amp;CPage &amp;P</oddFooter>
  </headerFooter>
  <rowBreaks count="1" manualBreakCount="1">
    <brk id="41" max="7" man="1"/>
  </rowBreaks>
  <tableParts>
    <tablePart r:id="rId1"/>
  </tableParts>
</worksheet>
</file>

<file path=xl/worksheets/sheet4.xml><?xml version="1.0" encoding="utf-8"?>
<worksheet xmlns="http://schemas.openxmlformats.org/spreadsheetml/2006/main" xmlns:r="http://schemas.openxmlformats.org/officeDocument/2006/relationships">
  <dimension ref="A3:L48"/>
  <sheetViews>
    <sheetView zoomScalePageLayoutView="0" workbookViewId="0" topLeftCell="A1">
      <selection activeCell="F52" sqref="F52"/>
    </sheetView>
  </sheetViews>
  <sheetFormatPr defaultColWidth="9.140625" defaultRowHeight="12.75"/>
  <cols>
    <col min="1" max="1" width="23.2812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7109375" style="0" customWidth="1"/>
  </cols>
  <sheetData>
    <row r="3" spans="1:6" ht="25.5">
      <c r="A3" s="77" t="s">
        <v>58</v>
      </c>
      <c r="B3" s="56" t="s">
        <v>37</v>
      </c>
      <c r="C3" s="56" t="s">
        <v>38</v>
      </c>
      <c r="D3" s="56" t="s">
        <v>39</v>
      </c>
      <c r="E3" s="81" t="s">
        <v>59</v>
      </c>
      <c r="F3" s="56" t="s">
        <v>41</v>
      </c>
    </row>
    <row r="4" spans="1:6" ht="12.75">
      <c r="A4" s="207" t="s">
        <v>124</v>
      </c>
      <c r="B4" s="102">
        <v>-11160</v>
      </c>
      <c r="C4" s="102">
        <v>0</v>
      </c>
      <c r="D4" s="102">
        <v>0</v>
      </c>
      <c r="E4" s="103">
        <f>SUM(B4:D4)</f>
        <v>-11160</v>
      </c>
      <c r="F4" s="56"/>
    </row>
    <row r="5" spans="1:6" ht="12.75">
      <c r="A5" s="207">
        <v>38</v>
      </c>
      <c r="B5" s="102">
        <v>10910</v>
      </c>
      <c r="C5" s="102">
        <v>0</v>
      </c>
      <c r="D5" s="102">
        <v>0</v>
      </c>
      <c r="E5" s="103">
        <f>SUM(B5:D5)</f>
        <v>10910</v>
      </c>
      <c r="F5" s="56"/>
    </row>
    <row r="6" spans="1:6" ht="12.75">
      <c r="A6" s="207">
        <v>243</v>
      </c>
      <c r="B6" s="102">
        <v>2500</v>
      </c>
      <c r="C6" s="102">
        <v>0</v>
      </c>
      <c r="D6" s="102">
        <v>0</v>
      </c>
      <c r="E6" s="103">
        <f>SUM(B6:D6)</f>
        <v>2500</v>
      </c>
      <c r="F6" s="56"/>
    </row>
    <row r="7" spans="1:6" ht="12.75">
      <c r="A7" s="77" t="s">
        <v>40</v>
      </c>
      <c r="B7" s="80">
        <f>SUM(B4:B6)</f>
        <v>2250</v>
      </c>
      <c r="C7" s="80">
        <v>0</v>
      </c>
      <c r="D7" s="80">
        <v>0</v>
      </c>
      <c r="E7" s="82">
        <f>SUM(E4:E6)</f>
        <v>2250</v>
      </c>
      <c r="F7" s="78"/>
    </row>
    <row r="10" spans="1:4" ht="12.75">
      <c r="A10" s="104" t="s">
        <v>65</v>
      </c>
      <c r="B10" s="109" t="s">
        <v>77</v>
      </c>
      <c r="C10" s="109" t="s">
        <v>78</v>
      </c>
      <c r="D10" s="109" t="s">
        <v>79</v>
      </c>
    </row>
    <row r="11" spans="1:4" ht="12.75">
      <c r="A11" s="104" t="s">
        <v>64</v>
      </c>
      <c r="B11" s="106"/>
      <c r="C11" s="106"/>
      <c r="D11" s="106"/>
    </row>
    <row r="12" spans="1:4" ht="12.75">
      <c r="A12" s="104" t="s">
        <v>23</v>
      </c>
      <c r="B12" s="106">
        <v>2250</v>
      </c>
      <c r="C12" s="106"/>
      <c r="D12" s="106"/>
    </row>
    <row r="13" spans="1:4" ht="12.75">
      <c r="A13" s="104" t="s">
        <v>26</v>
      </c>
      <c r="B13" s="106"/>
      <c r="C13" s="106"/>
      <c r="D13" s="106"/>
    </row>
    <row r="14" spans="1:4" ht="12.75">
      <c r="A14" s="108" t="s">
        <v>66</v>
      </c>
      <c r="B14" s="106"/>
      <c r="C14" s="106"/>
      <c r="D14" s="106"/>
    </row>
    <row r="15" spans="1:4" ht="12.75">
      <c r="A15" s="108" t="s">
        <v>70</v>
      </c>
      <c r="B15" s="106"/>
      <c r="C15" s="106"/>
      <c r="D15" s="106"/>
    </row>
    <row r="16" spans="1:4" ht="12.75">
      <c r="A16" s="104" t="s">
        <v>24</v>
      </c>
      <c r="B16" s="106"/>
      <c r="C16" s="106"/>
      <c r="D16" s="106"/>
    </row>
    <row r="17" spans="1:4" ht="12.75">
      <c r="A17" s="104" t="s">
        <v>25</v>
      </c>
      <c r="B17" s="106"/>
      <c r="C17" s="106"/>
      <c r="D17" s="106"/>
    </row>
    <row r="18" spans="1:4" ht="12.75">
      <c r="A18" s="104" t="s">
        <v>27</v>
      </c>
      <c r="B18" s="106"/>
      <c r="C18" s="106"/>
      <c r="D18" s="106"/>
    </row>
    <row r="19" spans="1:4" ht="12.75">
      <c r="A19" s="104" t="s">
        <v>47</v>
      </c>
      <c r="B19" s="106"/>
      <c r="C19" s="106"/>
      <c r="D19" s="106"/>
    </row>
    <row r="20" spans="1:11" ht="12.75">
      <c r="A20" s="105" t="s">
        <v>72</v>
      </c>
      <c r="B20" s="107"/>
      <c r="C20" s="107"/>
      <c r="D20" s="107"/>
      <c r="K20">
        <f>4000*B24</f>
        <v>1234.375</v>
      </c>
    </row>
    <row r="24" spans="1:5" ht="13.5" thickBot="1">
      <c r="A24" s="70" t="s">
        <v>81</v>
      </c>
      <c r="B24" s="79">
        <f>'2016 Service Change'!G6/'2016 Service Change'!B16</f>
        <v>0.30859375</v>
      </c>
      <c r="C24" s="79">
        <f>'2016 Service Change'!H6/'2016 Service Change'!C16</f>
        <v>0.32075471698113206</v>
      </c>
      <c r="D24" s="79">
        <f>'2016 Service Change'!I6/'2016 Service Change'!D16</f>
        <v>0.2982456140350877</v>
      </c>
      <c r="E24" s="79"/>
    </row>
    <row r="25" spans="1:5" ht="12.75">
      <c r="A25" s="132" t="s">
        <v>76</v>
      </c>
      <c r="B25" s="133"/>
      <c r="C25" s="133"/>
      <c r="D25" s="133"/>
      <c r="E25" s="134"/>
    </row>
    <row r="26" spans="1:5" ht="12.75">
      <c r="A26" s="135" t="s">
        <v>64</v>
      </c>
      <c r="B26" s="136">
        <f>B11*$B$24</f>
        <v>0</v>
      </c>
      <c r="C26" s="136">
        <f>C11*$C$24</f>
        <v>0</v>
      </c>
      <c r="D26" s="136">
        <f>D11*$D$24</f>
        <v>0</v>
      </c>
      <c r="E26" s="137">
        <f>SUM(B26:D26)</f>
        <v>0</v>
      </c>
    </row>
    <row r="27" spans="1:5" ht="12.75">
      <c r="A27" s="135" t="s">
        <v>23</v>
      </c>
      <c r="B27" s="136">
        <f>B12*$B$24</f>
        <v>694.3359375</v>
      </c>
      <c r="C27" s="136">
        <f aca="true" t="shared" si="0" ref="C27:C34">C12*$C$24</f>
        <v>0</v>
      </c>
      <c r="D27" s="136">
        <f aca="true" t="shared" si="1" ref="D27:D34">D12*$D$24</f>
        <v>0</v>
      </c>
      <c r="E27" s="137">
        <f aca="true" t="shared" si="2" ref="E27:E34">SUM(B27:D27)</f>
        <v>694.3359375</v>
      </c>
    </row>
    <row r="28" spans="1:5" ht="12.75">
      <c r="A28" s="135" t="s">
        <v>26</v>
      </c>
      <c r="B28" s="136">
        <f aca="true" t="shared" si="3" ref="B28:B34">B13*$B$24</f>
        <v>0</v>
      </c>
      <c r="C28" s="136">
        <f t="shared" si="0"/>
        <v>0</v>
      </c>
      <c r="D28" s="136">
        <f t="shared" si="1"/>
        <v>0</v>
      </c>
      <c r="E28" s="137">
        <f t="shared" si="2"/>
        <v>0</v>
      </c>
    </row>
    <row r="29" spans="1:5" ht="12.75">
      <c r="A29" s="135" t="s">
        <v>66</v>
      </c>
      <c r="B29" s="136">
        <f t="shared" si="3"/>
        <v>0</v>
      </c>
      <c r="C29" s="136">
        <f t="shared" si="0"/>
        <v>0</v>
      </c>
      <c r="D29" s="136">
        <f t="shared" si="1"/>
        <v>0</v>
      </c>
      <c r="E29" s="137">
        <f t="shared" si="2"/>
        <v>0</v>
      </c>
    </row>
    <row r="30" spans="1:5" ht="12.75">
      <c r="A30" s="135" t="s">
        <v>70</v>
      </c>
      <c r="B30" s="136">
        <f t="shared" si="3"/>
        <v>0</v>
      </c>
      <c r="C30" s="136">
        <f t="shared" si="0"/>
        <v>0</v>
      </c>
      <c r="D30" s="136">
        <f t="shared" si="1"/>
        <v>0</v>
      </c>
      <c r="E30" s="137">
        <f t="shared" si="2"/>
        <v>0</v>
      </c>
    </row>
    <row r="31" spans="1:5" ht="12.75">
      <c r="A31" s="135" t="s">
        <v>24</v>
      </c>
      <c r="B31" s="136">
        <f t="shared" si="3"/>
        <v>0</v>
      </c>
      <c r="C31" s="136">
        <f t="shared" si="0"/>
        <v>0</v>
      </c>
      <c r="D31" s="136">
        <f t="shared" si="1"/>
        <v>0</v>
      </c>
      <c r="E31" s="137">
        <f t="shared" si="2"/>
        <v>0</v>
      </c>
    </row>
    <row r="32" spans="1:5" ht="12.75">
      <c r="A32" s="135" t="s">
        <v>25</v>
      </c>
      <c r="B32" s="136">
        <f t="shared" si="3"/>
        <v>0</v>
      </c>
      <c r="C32" s="136">
        <f t="shared" si="0"/>
        <v>0</v>
      </c>
      <c r="D32" s="136">
        <f t="shared" si="1"/>
        <v>0</v>
      </c>
      <c r="E32" s="137">
        <f t="shared" si="2"/>
        <v>0</v>
      </c>
    </row>
    <row r="33" spans="1:5" ht="12.75">
      <c r="A33" s="135" t="s">
        <v>27</v>
      </c>
      <c r="B33" s="136">
        <f t="shared" si="3"/>
        <v>0</v>
      </c>
      <c r="C33" s="136">
        <f t="shared" si="0"/>
        <v>0</v>
      </c>
      <c r="D33" s="136">
        <f t="shared" si="1"/>
        <v>0</v>
      </c>
      <c r="E33" s="137">
        <f t="shared" si="2"/>
        <v>0</v>
      </c>
    </row>
    <row r="34" spans="1:5" ht="12.75">
      <c r="A34" s="135" t="s">
        <v>47</v>
      </c>
      <c r="B34" s="136">
        <f t="shared" si="3"/>
        <v>0</v>
      </c>
      <c r="C34" s="136">
        <f t="shared" si="0"/>
        <v>0</v>
      </c>
      <c r="D34" s="136">
        <f t="shared" si="1"/>
        <v>0</v>
      </c>
      <c r="E34" s="137">
        <f t="shared" si="2"/>
        <v>0</v>
      </c>
    </row>
    <row r="35" spans="1:5" ht="13.5" thickBot="1">
      <c r="A35" s="135"/>
      <c r="B35" s="135"/>
      <c r="C35" s="135"/>
      <c r="D35" s="135"/>
      <c r="E35" s="137">
        <f>SUM(E26:E34)</f>
        <v>694.3359375</v>
      </c>
    </row>
    <row r="36" spans="1:12" ht="13.5" thickBot="1">
      <c r="A36" s="122"/>
      <c r="B36" s="112"/>
      <c r="C36" s="112"/>
      <c r="D36" s="112"/>
      <c r="E36" s="112"/>
      <c r="F36" s="112"/>
      <c r="G36" s="112"/>
      <c r="H36" s="112"/>
      <c r="I36" s="112"/>
      <c r="J36" s="112"/>
      <c r="K36" s="112"/>
      <c r="L36" s="113"/>
    </row>
    <row r="37" spans="1:12" ht="12.75">
      <c r="A37" s="111" t="s">
        <v>80</v>
      </c>
      <c r="B37" s="112"/>
      <c r="C37" s="112"/>
      <c r="D37" s="112"/>
      <c r="E37" s="113"/>
      <c r="F37" s="31"/>
      <c r="G37" s="111" t="s">
        <v>80</v>
      </c>
      <c r="H37" s="112"/>
      <c r="I37" s="112"/>
      <c r="J37" s="112"/>
      <c r="K37" s="113"/>
      <c r="L37" s="123"/>
    </row>
    <row r="38" spans="1:12" ht="13.5" thickBot="1">
      <c r="A38" s="70" t="s">
        <v>81</v>
      </c>
      <c r="B38" s="79">
        <f>'2016 Service Change'!G20/'2016 Service Change'!B30</f>
        <v>0</v>
      </c>
      <c r="C38" s="79">
        <f>'2016 Service Change'!H20/'2016 Service Change'!C30</f>
        <v>0</v>
      </c>
      <c r="D38" s="79">
        <f>'2016 Service Change'!I20/'2016 Service Change'!D30</f>
        <v>0</v>
      </c>
      <c r="E38" s="114"/>
      <c r="F38" s="31"/>
      <c r="G38" s="70" t="s">
        <v>82</v>
      </c>
      <c r="H38" s="79"/>
      <c r="I38" s="79"/>
      <c r="J38" s="79"/>
      <c r="K38" s="114"/>
      <c r="L38" s="123"/>
    </row>
    <row r="39" spans="1:12" ht="12.75">
      <c r="A39" s="115" t="s">
        <v>76</v>
      </c>
      <c r="B39" s="110"/>
      <c r="C39" s="110"/>
      <c r="D39" s="110"/>
      <c r="E39" s="116"/>
      <c r="F39" s="31"/>
      <c r="G39" s="115" t="s">
        <v>76</v>
      </c>
      <c r="H39" s="110"/>
      <c r="I39" s="110"/>
      <c r="J39" s="110"/>
      <c r="K39" s="116"/>
      <c r="L39" s="123"/>
    </row>
    <row r="40" spans="1:12" ht="12.75">
      <c r="A40" s="117" t="s">
        <v>64</v>
      </c>
      <c r="B40" s="106">
        <f>B11*$B$24</f>
        <v>0</v>
      </c>
      <c r="C40" s="106">
        <f>C11*$C$24</f>
        <v>0</v>
      </c>
      <c r="D40" s="106">
        <f>D11*$D$24</f>
        <v>0</v>
      </c>
      <c r="E40" s="118">
        <f>SUM(B40:D40)</f>
        <v>0</v>
      </c>
      <c r="F40" s="31"/>
      <c r="G40" s="117" t="s">
        <v>64</v>
      </c>
      <c r="H40" s="106">
        <f>B11</f>
        <v>0</v>
      </c>
      <c r="I40" s="106">
        <f>C11</f>
        <v>0</v>
      </c>
      <c r="J40" s="106">
        <f>D11</f>
        <v>0</v>
      </c>
      <c r="K40" s="118">
        <f>SUM(H40:J40)</f>
        <v>0</v>
      </c>
      <c r="L40" s="123"/>
    </row>
    <row r="41" spans="1:12" ht="12.75">
      <c r="A41" s="117" t="s">
        <v>23</v>
      </c>
      <c r="B41" s="106">
        <f>((B14/2)+B12)*$B$24</f>
        <v>694.3359375</v>
      </c>
      <c r="C41" s="106">
        <f>((C14/2)+C12)*$C$24</f>
        <v>0</v>
      </c>
      <c r="D41" s="106">
        <f>((D14/2)+D12)*$D$24</f>
        <v>0</v>
      </c>
      <c r="E41" s="118">
        <f aca="true" t="shared" si="4" ref="E41:E46">SUM(B41:D41)</f>
        <v>694.3359375</v>
      </c>
      <c r="F41" s="31"/>
      <c r="G41" s="117" t="s">
        <v>23</v>
      </c>
      <c r="H41" s="106">
        <f aca="true" t="shared" si="5" ref="H41:J42">((B14/2)+B12)</f>
        <v>2250</v>
      </c>
      <c r="I41" s="106">
        <f t="shared" si="5"/>
        <v>0</v>
      </c>
      <c r="J41" s="106">
        <f t="shared" si="5"/>
        <v>0</v>
      </c>
      <c r="K41" s="118">
        <f aca="true" t="shared" si="6" ref="K41:K46">SUM(H41:J41)</f>
        <v>2250</v>
      </c>
      <c r="L41" s="123"/>
    </row>
    <row r="42" spans="1:12" ht="12.75">
      <c r="A42" s="117" t="s">
        <v>26</v>
      </c>
      <c r="B42" s="106">
        <f>((B15/2)+B13)*$B$24</f>
        <v>0</v>
      </c>
      <c r="C42" s="106">
        <f>((C15/2)+C13)*$C$24</f>
        <v>0</v>
      </c>
      <c r="D42" s="106">
        <f>((D15/2)+D13)*$D$24</f>
        <v>0</v>
      </c>
      <c r="E42" s="118">
        <f t="shared" si="4"/>
        <v>0</v>
      </c>
      <c r="F42" s="31"/>
      <c r="G42" s="117" t="s">
        <v>26</v>
      </c>
      <c r="H42" s="106">
        <f t="shared" si="5"/>
        <v>0</v>
      </c>
      <c r="I42" s="106">
        <f t="shared" si="5"/>
        <v>0</v>
      </c>
      <c r="J42" s="106">
        <f t="shared" si="5"/>
        <v>0</v>
      </c>
      <c r="K42" s="118">
        <f t="shared" si="6"/>
        <v>0</v>
      </c>
      <c r="L42" s="123"/>
    </row>
    <row r="43" spans="1:12" ht="12.75">
      <c r="A43" s="117" t="s">
        <v>24</v>
      </c>
      <c r="B43" s="106">
        <f>((B14/2)+B16)*$B$24</f>
        <v>0</v>
      </c>
      <c r="C43" s="106">
        <f>((C14/2)+C16)*$C$24</f>
        <v>0</v>
      </c>
      <c r="D43" s="106">
        <f>((D14/2)+D16)*$D$24</f>
        <v>0</v>
      </c>
      <c r="E43" s="118">
        <f t="shared" si="4"/>
        <v>0</v>
      </c>
      <c r="F43" s="31"/>
      <c r="G43" s="117" t="s">
        <v>24</v>
      </c>
      <c r="H43" s="106">
        <f>((B14/2)+B16)</f>
        <v>0</v>
      </c>
      <c r="I43" s="106">
        <f>((C14/2)+C16)</f>
        <v>0</v>
      </c>
      <c r="J43" s="106">
        <f>((D14/2)+D16)</f>
        <v>0</v>
      </c>
      <c r="K43" s="118">
        <f t="shared" si="6"/>
        <v>0</v>
      </c>
      <c r="L43" s="123"/>
    </row>
    <row r="44" spans="1:12" ht="12.75">
      <c r="A44" s="117" t="s">
        <v>25</v>
      </c>
      <c r="B44" s="106">
        <f>B17*$B$24</f>
        <v>0</v>
      </c>
      <c r="C44" s="106">
        <f>C17*$C$24</f>
        <v>0</v>
      </c>
      <c r="D44" s="106">
        <f>D17*$D$24</f>
        <v>0</v>
      </c>
      <c r="E44" s="118">
        <f t="shared" si="4"/>
        <v>0</v>
      </c>
      <c r="F44" s="31"/>
      <c r="G44" s="117" t="s">
        <v>25</v>
      </c>
      <c r="H44" s="106">
        <f>B17</f>
        <v>0</v>
      </c>
      <c r="I44" s="106">
        <f>C17</f>
        <v>0</v>
      </c>
      <c r="J44" s="106">
        <f>D17</f>
        <v>0</v>
      </c>
      <c r="K44" s="118">
        <f t="shared" si="6"/>
        <v>0</v>
      </c>
      <c r="L44" s="123"/>
    </row>
    <row r="45" spans="1:12" ht="12.75">
      <c r="A45" s="117" t="s">
        <v>27</v>
      </c>
      <c r="B45" s="106">
        <f>((B15/2)+B18)*$B$24</f>
        <v>0</v>
      </c>
      <c r="C45" s="106">
        <f>((C15/2)+C18)*$C$24</f>
        <v>0</v>
      </c>
      <c r="D45" s="106">
        <f>((D15/2)+D18)*$D$24</f>
        <v>0</v>
      </c>
      <c r="E45" s="118">
        <f t="shared" si="4"/>
        <v>0</v>
      </c>
      <c r="F45" s="31"/>
      <c r="G45" s="117" t="s">
        <v>27</v>
      </c>
      <c r="H45" s="106">
        <f>((B15/2)+B18)</f>
        <v>0</v>
      </c>
      <c r="I45" s="106">
        <f>((C15/2)+C18)</f>
        <v>0</v>
      </c>
      <c r="J45" s="106">
        <f>((D15/2)+D18)</f>
        <v>0</v>
      </c>
      <c r="K45" s="118">
        <f t="shared" si="6"/>
        <v>0</v>
      </c>
      <c r="L45" s="123"/>
    </row>
    <row r="46" spans="1:12" ht="13.5" thickBot="1">
      <c r="A46" s="119" t="s">
        <v>47</v>
      </c>
      <c r="B46" s="120">
        <f>B19*$B$24</f>
        <v>0</v>
      </c>
      <c r="C46" s="120">
        <f>C19*$C$24</f>
        <v>0</v>
      </c>
      <c r="D46" s="120">
        <f>D19*$D$24</f>
        <v>0</v>
      </c>
      <c r="E46" s="121">
        <f t="shared" si="4"/>
        <v>0</v>
      </c>
      <c r="F46" s="31"/>
      <c r="G46" s="119" t="s">
        <v>47</v>
      </c>
      <c r="H46" s="120">
        <f>B19</f>
        <v>0</v>
      </c>
      <c r="I46" s="120">
        <f>C19</f>
        <v>0</v>
      </c>
      <c r="J46" s="120">
        <f>D19</f>
        <v>0</v>
      </c>
      <c r="K46" s="121">
        <f t="shared" si="6"/>
        <v>0</v>
      </c>
      <c r="L46" s="123"/>
    </row>
    <row r="47" spans="1:12" ht="12.75">
      <c r="A47" s="117"/>
      <c r="B47" s="31"/>
      <c r="C47" s="31"/>
      <c r="D47" s="31"/>
      <c r="E47" s="32">
        <f>SUM(E40:E46)</f>
        <v>694.3359375</v>
      </c>
      <c r="F47" s="31"/>
      <c r="G47" s="31"/>
      <c r="H47" s="31"/>
      <c r="I47" s="31"/>
      <c r="J47" s="31"/>
      <c r="K47" s="32">
        <f>SUM(K40:K46)</f>
        <v>2250</v>
      </c>
      <c r="L47" s="123"/>
    </row>
    <row r="48" spans="1:12" ht="13.5" thickBot="1">
      <c r="A48" s="119"/>
      <c r="B48" s="124"/>
      <c r="C48" s="124"/>
      <c r="D48" s="124"/>
      <c r="E48" s="124"/>
      <c r="F48" s="124"/>
      <c r="G48" s="124"/>
      <c r="H48" s="124"/>
      <c r="I48" s="124"/>
      <c r="J48" s="124"/>
      <c r="K48" s="124"/>
      <c r="L48" s="125"/>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2:AF373"/>
  <sheetViews>
    <sheetView zoomScale="85" zoomScaleNormal="85" zoomScalePageLayoutView="0" workbookViewId="0" topLeftCell="A1">
      <selection activeCell="B16" sqref="B16:D16"/>
    </sheetView>
  </sheetViews>
  <sheetFormatPr defaultColWidth="9.140625" defaultRowHeight="12.75"/>
  <cols>
    <col min="6" max="6" width="14.7109375" style="0" customWidth="1"/>
    <col min="17" max="17" width="10.28125" style="0" bestFit="1" customWidth="1"/>
    <col min="23" max="23" width="10.28125" style="0" bestFit="1" customWidth="1"/>
    <col min="29" max="29" width="10.28125" style="0" bestFit="1" customWidth="1"/>
  </cols>
  <sheetData>
    <row r="2" spans="1:6" ht="14.25">
      <c r="A2" s="62" t="s">
        <v>48</v>
      </c>
      <c r="F2" s="62" t="s">
        <v>49</v>
      </c>
    </row>
    <row r="3" spans="1:4" ht="12.75">
      <c r="A3" s="74"/>
      <c r="B3" s="74"/>
      <c r="C3" s="74"/>
      <c r="D3" s="74"/>
    </row>
    <row r="4" spans="1:9" ht="15" thickBot="1">
      <c r="A4" s="86">
        <v>2015</v>
      </c>
      <c r="B4" s="87" t="s">
        <v>50</v>
      </c>
      <c r="C4" s="87" t="s">
        <v>51</v>
      </c>
      <c r="D4" s="87" t="s">
        <v>52</v>
      </c>
      <c r="F4" s="63">
        <v>2016</v>
      </c>
      <c r="G4" s="64" t="s">
        <v>50</v>
      </c>
      <c r="H4" s="64" t="s">
        <v>51</v>
      </c>
      <c r="I4" s="64" t="s">
        <v>52</v>
      </c>
    </row>
    <row r="5" spans="1:9" ht="12.75">
      <c r="A5" s="88" t="s">
        <v>53</v>
      </c>
      <c r="B5" s="89">
        <v>31</v>
      </c>
      <c r="C5" s="89">
        <v>6</v>
      </c>
      <c r="D5" s="90">
        <v>7</v>
      </c>
      <c r="F5" s="88" t="s">
        <v>56</v>
      </c>
      <c r="G5" s="89">
        <v>0</v>
      </c>
      <c r="H5" s="89">
        <v>0</v>
      </c>
      <c r="I5" s="90">
        <v>0</v>
      </c>
    </row>
    <row r="6" spans="1:32" ht="13.5" thickBot="1">
      <c r="A6" s="91" t="s">
        <v>54</v>
      </c>
      <c r="B6" s="92">
        <v>79</v>
      </c>
      <c r="C6" s="92">
        <v>16</v>
      </c>
      <c r="D6" s="93">
        <v>17</v>
      </c>
      <c r="F6" s="70" t="s">
        <v>125</v>
      </c>
      <c r="G6" s="71">
        <f>SUM(B15)</f>
        <v>79</v>
      </c>
      <c r="H6" s="71">
        <f>SUM(C15)</f>
        <v>17</v>
      </c>
      <c r="I6" s="72">
        <f>SUM(D15)</f>
        <v>17</v>
      </c>
      <c r="S6" s="57" t="s">
        <v>74</v>
      </c>
      <c r="T6" s="57" t="s">
        <v>75</v>
      </c>
      <c r="Y6" s="57" t="s">
        <v>74</v>
      </c>
      <c r="Z6" s="57" t="s">
        <v>75</v>
      </c>
      <c r="AE6" s="57" t="s">
        <v>74</v>
      </c>
      <c r="AF6" s="57" t="s">
        <v>75</v>
      </c>
    </row>
    <row r="7" spans="1:32" ht="12.75">
      <c r="A7" s="91" t="s">
        <v>55</v>
      </c>
      <c r="B7" s="92">
        <v>79</v>
      </c>
      <c r="C7" s="92">
        <v>15</v>
      </c>
      <c r="D7" s="93">
        <v>18</v>
      </c>
      <c r="Q7" s="99">
        <v>43101</v>
      </c>
      <c r="R7">
        <f>WEEKDAY(Q7,1)</f>
        <v>2</v>
      </c>
      <c r="S7" s="101">
        <v>1</v>
      </c>
      <c r="T7">
        <f>IF(R7=7,1,0)</f>
        <v>0</v>
      </c>
      <c r="W7" s="99">
        <v>43466</v>
      </c>
      <c r="X7">
        <f>WEEKDAY(W7,1)</f>
        <v>3</v>
      </c>
      <c r="Y7" s="101">
        <v>1</v>
      </c>
      <c r="Z7">
        <f>IF(X7=7,1,0)</f>
        <v>0</v>
      </c>
      <c r="AC7" s="99">
        <v>43831</v>
      </c>
      <c r="AD7">
        <f>WEEKDAY(AC7,1)</f>
        <v>4</v>
      </c>
      <c r="AE7" s="101">
        <v>1</v>
      </c>
      <c r="AF7">
        <f>IF(AD7=7,1,0)</f>
        <v>0</v>
      </c>
    </row>
    <row r="8" spans="1:32" ht="13.5" thickBot="1">
      <c r="A8" s="94" t="s">
        <v>53</v>
      </c>
      <c r="B8" s="95">
        <v>67</v>
      </c>
      <c r="C8" s="95">
        <v>14</v>
      </c>
      <c r="D8" s="96">
        <v>16</v>
      </c>
      <c r="Q8" s="99">
        <v>43102</v>
      </c>
      <c r="R8">
        <f aca="true" t="shared" si="0" ref="R8:R71">WEEKDAY(Q8,1)</f>
        <v>3</v>
      </c>
      <c r="S8">
        <f aca="true" t="shared" si="1" ref="S8:S71">IF(R8=1,1,0)</f>
        <v>0</v>
      </c>
      <c r="T8">
        <f aca="true" t="shared" si="2" ref="T8:T71">IF(R8=7,1,0)</f>
        <v>0</v>
      </c>
      <c r="W8" s="99">
        <v>43467</v>
      </c>
      <c r="X8">
        <f aca="true" t="shared" si="3" ref="X8:X71">WEEKDAY(W8,1)</f>
        <v>4</v>
      </c>
      <c r="Y8">
        <f aca="true" t="shared" si="4" ref="Y8:Y71">IF(X8=1,1,0)</f>
        <v>0</v>
      </c>
      <c r="Z8">
        <f aca="true" t="shared" si="5" ref="Z8:Z71">IF(X8=7,1,0)</f>
        <v>0</v>
      </c>
      <c r="AC8" s="99">
        <v>43832</v>
      </c>
      <c r="AD8">
        <f aca="true" t="shared" si="6" ref="AD8:AD71">WEEKDAY(AC8,1)</f>
        <v>5</v>
      </c>
      <c r="AE8">
        <f aca="true" t="shared" si="7" ref="AE8:AE71">IF(AD8=1,1,0)</f>
        <v>0</v>
      </c>
      <c r="AF8">
        <f aca="true" t="shared" si="8" ref="AF8:AF71">IF(AD8=7,1,0)</f>
        <v>0</v>
      </c>
    </row>
    <row r="9" spans="1:32" ht="12.75">
      <c r="A9" s="97" t="s">
        <v>40</v>
      </c>
      <c r="B9" s="98">
        <f>SUM(B5:B8)</f>
        <v>256</v>
      </c>
      <c r="C9" s="98">
        <f>SUM(C5:C8)</f>
        <v>51</v>
      </c>
      <c r="D9" s="98">
        <f>SUM(D5:D8)</f>
        <v>58</v>
      </c>
      <c r="F9" t="s">
        <v>73</v>
      </c>
      <c r="G9">
        <v>127</v>
      </c>
      <c r="H9">
        <v>26</v>
      </c>
      <c r="I9">
        <v>29</v>
      </c>
      <c r="Q9" s="99">
        <v>43103</v>
      </c>
      <c r="R9">
        <f t="shared" si="0"/>
        <v>4</v>
      </c>
      <c r="S9">
        <f t="shared" si="1"/>
        <v>0</v>
      </c>
      <c r="T9">
        <f t="shared" si="2"/>
        <v>0</v>
      </c>
      <c r="W9" s="99">
        <v>43468</v>
      </c>
      <c r="X9">
        <f t="shared" si="3"/>
        <v>5</v>
      </c>
      <c r="Y9">
        <f t="shared" si="4"/>
        <v>0</v>
      </c>
      <c r="Z9">
        <f t="shared" si="5"/>
        <v>0</v>
      </c>
      <c r="AC9" s="99">
        <v>43833</v>
      </c>
      <c r="AD9">
        <f t="shared" si="6"/>
        <v>6</v>
      </c>
      <c r="AE9">
        <f t="shared" si="7"/>
        <v>0</v>
      </c>
      <c r="AF9">
        <f t="shared" si="8"/>
        <v>0</v>
      </c>
    </row>
    <row r="10" spans="1:32" ht="12.75">
      <c r="A10" s="74"/>
      <c r="B10" s="74"/>
      <c r="C10" s="74"/>
      <c r="D10" s="74"/>
      <c r="Q10" s="99">
        <v>43104</v>
      </c>
      <c r="R10">
        <f t="shared" si="0"/>
        <v>5</v>
      </c>
      <c r="S10">
        <f t="shared" si="1"/>
        <v>0</v>
      </c>
      <c r="T10">
        <f t="shared" si="2"/>
        <v>0</v>
      </c>
      <c r="W10" s="99">
        <v>43469</v>
      </c>
      <c r="X10">
        <f t="shared" si="3"/>
        <v>6</v>
      </c>
      <c r="Y10">
        <f t="shared" si="4"/>
        <v>0</v>
      </c>
      <c r="Z10">
        <f t="shared" si="5"/>
        <v>0</v>
      </c>
      <c r="AC10" s="99">
        <v>43834</v>
      </c>
      <c r="AD10">
        <f t="shared" si="6"/>
        <v>7</v>
      </c>
      <c r="AE10">
        <f t="shared" si="7"/>
        <v>0</v>
      </c>
      <c r="AF10">
        <f t="shared" si="8"/>
        <v>1</v>
      </c>
    </row>
    <row r="11" spans="1:32" ht="12.75">
      <c r="A11" s="74"/>
      <c r="B11" s="74"/>
      <c r="C11" s="74"/>
      <c r="D11" s="74"/>
      <c r="Q11" s="99">
        <v>43105</v>
      </c>
      <c r="R11">
        <f t="shared" si="0"/>
        <v>6</v>
      </c>
      <c r="S11">
        <f t="shared" si="1"/>
        <v>0</v>
      </c>
      <c r="T11">
        <f t="shared" si="2"/>
        <v>0</v>
      </c>
      <c r="W11" s="99">
        <v>43470</v>
      </c>
      <c r="X11">
        <f t="shared" si="3"/>
        <v>7</v>
      </c>
      <c r="Y11">
        <f t="shared" si="4"/>
        <v>0</v>
      </c>
      <c r="Z11">
        <f t="shared" si="5"/>
        <v>1</v>
      </c>
      <c r="AC11" s="99">
        <v>43835</v>
      </c>
      <c r="AD11">
        <f t="shared" si="6"/>
        <v>1</v>
      </c>
      <c r="AE11">
        <f t="shared" si="7"/>
        <v>1</v>
      </c>
      <c r="AF11">
        <f t="shared" si="8"/>
        <v>0</v>
      </c>
    </row>
    <row r="12" spans="1:32" ht="15" thickBot="1">
      <c r="A12" s="75">
        <v>2016</v>
      </c>
      <c r="B12" s="64" t="s">
        <v>50</v>
      </c>
      <c r="C12" s="64" t="s">
        <v>51</v>
      </c>
      <c r="D12" s="64" t="s">
        <v>52</v>
      </c>
      <c r="Q12" s="99">
        <v>43106</v>
      </c>
      <c r="R12">
        <f t="shared" si="0"/>
        <v>7</v>
      </c>
      <c r="S12">
        <f t="shared" si="1"/>
        <v>0</v>
      </c>
      <c r="T12">
        <f t="shared" si="2"/>
        <v>1</v>
      </c>
      <c r="W12" s="99">
        <v>43471</v>
      </c>
      <c r="X12">
        <f t="shared" si="3"/>
        <v>1</v>
      </c>
      <c r="Y12">
        <f t="shared" si="4"/>
        <v>1</v>
      </c>
      <c r="Z12">
        <f t="shared" si="5"/>
        <v>0</v>
      </c>
      <c r="AC12" s="99">
        <v>43836</v>
      </c>
      <c r="AD12">
        <f t="shared" si="6"/>
        <v>2</v>
      </c>
      <c r="AE12">
        <f t="shared" si="7"/>
        <v>0</v>
      </c>
      <c r="AF12">
        <f t="shared" si="8"/>
        <v>0</v>
      </c>
    </row>
    <row r="13" spans="1:32" ht="12.75">
      <c r="A13" s="65" t="s">
        <v>53</v>
      </c>
      <c r="B13" s="66">
        <v>50</v>
      </c>
      <c r="C13" s="66">
        <v>10</v>
      </c>
      <c r="D13" s="67">
        <v>11</v>
      </c>
      <c r="Q13" s="99">
        <v>43107</v>
      </c>
      <c r="R13">
        <f t="shared" si="0"/>
        <v>1</v>
      </c>
      <c r="S13">
        <f t="shared" si="1"/>
        <v>1</v>
      </c>
      <c r="T13">
        <f t="shared" si="2"/>
        <v>0</v>
      </c>
      <c r="W13" s="99">
        <v>43472</v>
      </c>
      <c r="X13">
        <f t="shared" si="3"/>
        <v>2</v>
      </c>
      <c r="Y13">
        <f t="shared" si="4"/>
        <v>0</v>
      </c>
      <c r="Z13">
        <f t="shared" si="5"/>
        <v>0</v>
      </c>
      <c r="AC13" s="99">
        <v>43837</v>
      </c>
      <c r="AD13">
        <f t="shared" si="6"/>
        <v>3</v>
      </c>
      <c r="AE13">
        <f t="shared" si="7"/>
        <v>0</v>
      </c>
      <c r="AF13">
        <f t="shared" si="8"/>
        <v>0</v>
      </c>
    </row>
    <row r="14" spans="1:32" ht="12.75">
      <c r="A14" s="68" t="s">
        <v>57</v>
      </c>
      <c r="B14" s="76">
        <v>127</v>
      </c>
      <c r="C14" s="76">
        <v>26</v>
      </c>
      <c r="D14" s="69">
        <v>29</v>
      </c>
      <c r="Q14" s="99">
        <v>43108</v>
      </c>
      <c r="R14">
        <f t="shared" si="0"/>
        <v>2</v>
      </c>
      <c r="S14">
        <f t="shared" si="1"/>
        <v>0</v>
      </c>
      <c r="T14">
        <f t="shared" si="2"/>
        <v>0</v>
      </c>
      <c r="W14" s="99">
        <v>43473</v>
      </c>
      <c r="X14">
        <f t="shared" si="3"/>
        <v>3</v>
      </c>
      <c r="Y14">
        <f t="shared" si="4"/>
        <v>0</v>
      </c>
      <c r="Z14">
        <f t="shared" si="5"/>
        <v>0</v>
      </c>
      <c r="AC14" s="99">
        <v>43838</v>
      </c>
      <c r="AD14">
        <f t="shared" si="6"/>
        <v>4</v>
      </c>
      <c r="AE14">
        <f t="shared" si="7"/>
        <v>0</v>
      </c>
      <c r="AF14">
        <f t="shared" si="8"/>
        <v>0</v>
      </c>
    </row>
    <row r="15" spans="1:32" ht="13.5" thickBot="1">
      <c r="A15" s="70" t="s">
        <v>53</v>
      </c>
      <c r="B15" s="71">
        <v>79</v>
      </c>
      <c r="C15" s="71">
        <v>17</v>
      </c>
      <c r="D15" s="72">
        <v>17</v>
      </c>
      <c r="Q15" s="99">
        <v>43109</v>
      </c>
      <c r="R15">
        <f t="shared" si="0"/>
        <v>3</v>
      </c>
      <c r="S15">
        <f t="shared" si="1"/>
        <v>0</v>
      </c>
      <c r="T15">
        <f t="shared" si="2"/>
        <v>0</v>
      </c>
      <c r="W15" s="99">
        <v>43474</v>
      </c>
      <c r="X15">
        <f t="shared" si="3"/>
        <v>4</v>
      </c>
      <c r="Y15">
        <f t="shared" si="4"/>
        <v>0</v>
      </c>
      <c r="Z15">
        <f t="shared" si="5"/>
        <v>0</v>
      </c>
      <c r="AC15" s="99">
        <v>43839</v>
      </c>
      <c r="AD15">
        <f t="shared" si="6"/>
        <v>5</v>
      </c>
      <c r="AE15">
        <f t="shared" si="7"/>
        <v>0</v>
      </c>
      <c r="AF15">
        <f t="shared" si="8"/>
        <v>0</v>
      </c>
    </row>
    <row r="16" spans="1:32" ht="12.75">
      <c r="A16" s="73" t="s">
        <v>40</v>
      </c>
      <c r="B16" s="63">
        <f>SUM(B13:B15)</f>
        <v>256</v>
      </c>
      <c r="C16" s="63">
        <f>SUM(C13:C15)</f>
        <v>53</v>
      </c>
      <c r="D16" s="63">
        <f>SUM(D13:D15)</f>
        <v>57</v>
      </c>
      <c r="Q16" s="99">
        <v>43110</v>
      </c>
      <c r="R16">
        <f t="shared" si="0"/>
        <v>4</v>
      </c>
      <c r="S16">
        <f t="shared" si="1"/>
        <v>0</v>
      </c>
      <c r="T16">
        <f t="shared" si="2"/>
        <v>0</v>
      </c>
      <c r="W16" s="99">
        <v>43475</v>
      </c>
      <c r="X16">
        <f t="shared" si="3"/>
        <v>5</v>
      </c>
      <c r="Y16">
        <f t="shared" si="4"/>
        <v>0</v>
      </c>
      <c r="Z16">
        <f t="shared" si="5"/>
        <v>0</v>
      </c>
      <c r="AC16" s="99">
        <v>43840</v>
      </c>
      <c r="AD16">
        <f t="shared" si="6"/>
        <v>6</v>
      </c>
      <c r="AE16">
        <f t="shared" si="7"/>
        <v>0</v>
      </c>
      <c r="AF16">
        <f t="shared" si="8"/>
        <v>0</v>
      </c>
    </row>
    <row r="17" spans="17:32" ht="12.75">
      <c r="Q17" s="99">
        <v>43111</v>
      </c>
      <c r="R17">
        <f t="shared" si="0"/>
        <v>5</v>
      </c>
      <c r="S17">
        <f t="shared" si="1"/>
        <v>0</v>
      </c>
      <c r="T17">
        <f t="shared" si="2"/>
        <v>0</v>
      </c>
      <c r="W17" s="99">
        <v>43476</v>
      </c>
      <c r="X17">
        <f t="shared" si="3"/>
        <v>6</v>
      </c>
      <c r="Y17">
        <f t="shared" si="4"/>
        <v>0</v>
      </c>
      <c r="Z17">
        <f t="shared" si="5"/>
        <v>0</v>
      </c>
      <c r="AC17" s="99">
        <v>43841</v>
      </c>
      <c r="AD17">
        <f t="shared" si="6"/>
        <v>7</v>
      </c>
      <c r="AE17">
        <f t="shared" si="7"/>
        <v>0</v>
      </c>
      <c r="AF17">
        <f t="shared" si="8"/>
        <v>1</v>
      </c>
    </row>
    <row r="18" spans="17:32" ht="12.75">
      <c r="Q18" s="99">
        <v>43112</v>
      </c>
      <c r="R18">
        <f t="shared" si="0"/>
        <v>6</v>
      </c>
      <c r="S18">
        <f t="shared" si="1"/>
        <v>0</v>
      </c>
      <c r="T18">
        <f t="shared" si="2"/>
        <v>0</v>
      </c>
      <c r="W18" s="99">
        <v>43477</v>
      </c>
      <c r="X18">
        <f t="shared" si="3"/>
        <v>7</v>
      </c>
      <c r="Y18">
        <f t="shared" si="4"/>
        <v>0</v>
      </c>
      <c r="Z18">
        <f t="shared" si="5"/>
        <v>1</v>
      </c>
      <c r="AC18" s="99">
        <v>43842</v>
      </c>
      <c r="AD18">
        <f t="shared" si="6"/>
        <v>1</v>
      </c>
      <c r="AE18">
        <f t="shared" si="7"/>
        <v>1</v>
      </c>
      <c r="AF18">
        <f t="shared" si="8"/>
        <v>0</v>
      </c>
    </row>
    <row r="19" spans="1:32" ht="15" thickBot="1">
      <c r="A19" s="75">
        <v>2017</v>
      </c>
      <c r="B19" s="64" t="s">
        <v>50</v>
      </c>
      <c r="C19" s="64" t="s">
        <v>51</v>
      </c>
      <c r="D19" s="64" t="s">
        <v>52</v>
      </c>
      <c r="Q19" s="99">
        <v>43113</v>
      </c>
      <c r="R19">
        <f t="shared" si="0"/>
        <v>7</v>
      </c>
      <c r="S19">
        <f t="shared" si="1"/>
        <v>0</v>
      </c>
      <c r="T19">
        <f t="shared" si="2"/>
        <v>1</v>
      </c>
      <c r="W19" s="99">
        <v>43478</v>
      </c>
      <c r="X19">
        <f t="shared" si="3"/>
        <v>1</v>
      </c>
      <c r="Y19">
        <f t="shared" si="4"/>
        <v>1</v>
      </c>
      <c r="Z19">
        <f t="shared" si="5"/>
        <v>0</v>
      </c>
      <c r="AC19" s="99">
        <v>43843</v>
      </c>
      <c r="AD19">
        <f t="shared" si="6"/>
        <v>2</v>
      </c>
      <c r="AE19">
        <f t="shared" si="7"/>
        <v>0</v>
      </c>
      <c r="AF19">
        <f t="shared" si="8"/>
        <v>0</v>
      </c>
    </row>
    <row r="20" spans="1:32" ht="12.75">
      <c r="A20" s="65" t="s">
        <v>53</v>
      </c>
      <c r="B20" s="66">
        <v>50</v>
      </c>
      <c r="C20" s="66">
        <v>9</v>
      </c>
      <c r="D20" s="67">
        <v>10</v>
      </c>
      <c r="Q20" s="99">
        <v>43114</v>
      </c>
      <c r="R20">
        <f t="shared" si="0"/>
        <v>1</v>
      </c>
      <c r="S20">
        <f t="shared" si="1"/>
        <v>1</v>
      </c>
      <c r="T20">
        <f t="shared" si="2"/>
        <v>0</v>
      </c>
      <c r="W20" s="99">
        <v>43479</v>
      </c>
      <c r="X20">
        <f t="shared" si="3"/>
        <v>2</v>
      </c>
      <c r="Y20">
        <f t="shared" si="4"/>
        <v>0</v>
      </c>
      <c r="Z20">
        <f t="shared" si="5"/>
        <v>0</v>
      </c>
      <c r="AC20" s="99">
        <v>43844</v>
      </c>
      <c r="AD20">
        <f t="shared" si="6"/>
        <v>3</v>
      </c>
      <c r="AE20">
        <f t="shared" si="7"/>
        <v>0</v>
      </c>
      <c r="AF20">
        <f t="shared" si="8"/>
        <v>0</v>
      </c>
    </row>
    <row r="21" spans="1:32" ht="12.75">
      <c r="A21" s="68" t="s">
        <v>57</v>
      </c>
      <c r="B21" s="76">
        <v>127</v>
      </c>
      <c r="C21" s="76">
        <v>26</v>
      </c>
      <c r="D21" s="69">
        <v>29</v>
      </c>
      <c r="Q21" s="99">
        <v>43115</v>
      </c>
      <c r="R21">
        <f t="shared" si="0"/>
        <v>2</v>
      </c>
      <c r="S21">
        <f t="shared" si="1"/>
        <v>0</v>
      </c>
      <c r="T21">
        <f t="shared" si="2"/>
        <v>0</v>
      </c>
      <c r="W21" s="99">
        <v>43480</v>
      </c>
      <c r="X21">
        <f t="shared" si="3"/>
        <v>3</v>
      </c>
      <c r="Y21">
        <f t="shared" si="4"/>
        <v>0</v>
      </c>
      <c r="Z21">
        <f t="shared" si="5"/>
        <v>0</v>
      </c>
      <c r="AC21" s="99">
        <v>43845</v>
      </c>
      <c r="AD21">
        <f t="shared" si="6"/>
        <v>4</v>
      </c>
      <c r="AE21">
        <f t="shared" si="7"/>
        <v>0</v>
      </c>
      <c r="AF21">
        <f t="shared" si="8"/>
        <v>0</v>
      </c>
    </row>
    <row r="22" spans="1:32" ht="13.5" thickBot="1">
      <c r="A22" s="70" t="s">
        <v>53</v>
      </c>
      <c r="B22" s="71">
        <v>79</v>
      </c>
      <c r="C22" s="71">
        <v>17</v>
      </c>
      <c r="D22" s="72">
        <v>18</v>
      </c>
      <c r="Q22" s="99">
        <v>43116</v>
      </c>
      <c r="R22">
        <f t="shared" si="0"/>
        <v>3</v>
      </c>
      <c r="S22">
        <f t="shared" si="1"/>
        <v>0</v>
      </c>
      <c r="T22">
        <f t="shared" si="2"/>
        <v>0</v>
      </c>
      <c r="W22" s="99">
        <v>43481</v>
      </c>
      <c r="X22">
        <f t="shared" si="3"/>
        <v>4</v>
      </c>
      <c r="Y22">
        <f t="shared" si="4"/>
        <v>0</v>
      </c>
      <c r="Z22">
        <f t="shared" si="5"/>
        <v>0</v>
      </c>
      <c r="AC22" s="99">
        <v>43846</v>
      </c>
      <c r="AD22">
        <f t="shared" si="6"/>
        <v>5</v>
      </c>
      <c r="AE22">
        <f t="shared" si="7"/>
        <v>0</v>
      </c>
      <c r="AF22">
        <f t="shared" si="8"/>
        <v>0</v>
      </c>
    </row>
    <row r="23" spans="1:32" ht="12.75">
      <c r="A23" s="73" t="s">
        <v>40</v>
      </c>
      <c r="B23" s="63">
        <f>SUM(B20:B22)</f>
        <v>256</v>
      </c>
      <c r="C23" s="63">
        <f>SUM(C20:C22)</f>
        <v>52</v>
      </c>
      <c r="D23" s="63">
        <f>SUM(D20:D22)</f>
        <v>57</v>
      </c>
      <c r="Q23" s="99">
        <v>43117</v>
      </c>
      <c r="R23">
        <f t="shared" si="0"/>
        <v>4</v>
      </c>
      <c r="S23">
        <f t="shared" si="1"/>
        <v>0</v>
      </c>
      <c r="T23">
        <f t="shared" si="2"/>
        <v>0</v>
      </c>
      <c r="W23" s="99">
        <v>43482</v>
      </c>
      <c r="X23">
        <f t="shared" si="3"/>
        <v>5</v>
      </c>
      <c r="Y23">
        <f t="shared" si="4"/>
        <v>0</v>
      </c>
      <c r="Z23">
        <f t="shared" si="5"/>
        <v>0</v>
      </c>
      <c r="AC23" s="99">
        <v>43847</v>
      </c>
      <c r="AD23">
        <f t="shared" si="6"/>
        <v>6</v>
      </c>
      <c r="AE23">
        <f t="shared" si="7"/>
        <v>0</v>
      </c>
      <c r="AF23">
        <f t="shared" si="8"/>
        <v>0</v>
      </c>
    </row>
    <row r="24" spans="17:32" ht="12.75">
      <c r="Q24" s="99">
        <v>43118</v>
      </c>
      <c r="R24">
        <f t="shared" si="0"/>
        <v>5</v>
      </c>
      <c r="S24">
        <f t="shared" si="1"/>
        <v>0</v>
      </c>
      <c r="T24">
        <f t="shared" si="2"/>
        <v>0</v>
      </c>
      <c r="W24" s="99">
        <v>43483</v>
      </c>
      <c r="X24">
        <f t="shared" si="3"/>
        <v>6</v>
      </c>
      <c r="Y24">
        <f t="shared" si="4"/>
        <v>0</v>
      </c>
      <c r="Z24">
        <f t="shared" si="5"/>
        <v>0</v>
      </c>
      <c r="AC24" s="99">
        <v>43848</v>
      </c>
      <c r="AD24">
        <f t="shared" si="6"/>
        <v>7</v>
      </c>
      <c r="AE24">
        <f t="shared" si="7"/>
        <v>0</v>
      </c>
      <c r="AF24">
        <f t="shared" si="8"/>
        <v>1</v>
      </c>
    </row>
    <row r="25" spans="17:32" ht="12.75">
      <c r="Q25" s="99">
        <v>43119</v>
      </c>
      <c r="R25">
        <f t="shared" si="0"/>
        <v>6</v>
      </c>
      <c r="S25">
        <f t="shared" si="1"/>
        <v>0</v>
      </c>
      <c r="T25">
        <f t="shared" si="2"/>
        <v>0</v>
      </c>
      <c r="W25" s="99">
        <v>43484</v>
      </c>
      <c r="X25">
        <f t="shared" si="3"/>
        <v>7</v>
      </c>
      <c r="Y25">
        <f t="shared" si="4"/>
        <v>0</v>
      </c>
      <c r="Z25">
        <f t="shared" si="5"/>
        <v>1</v>
      </c>
      <c r="AC25" s="99">
        <v>43849</v>
      </c>
      <c r="AD25">
        <f t="shared" si="6"/>
        <v>1</v>
      </c>
      <c r="AE25">
        <f t="shared" si="7"/>
        <v>1</v>
      </c>
      <c r="AF25">
        <f t="shared" si="8"/>
        <v>0</v>
      </c>
    </row>
    <row r="26" spans="1:32" ht="15" thickBot="1">
      <c r="A26" s="75">
        <v>2018</v>
      </c>
      <c r="B26" s="64" t="s">
        <v>50</v>
      </c>
      <c r="C26" s="64" t="s">
        <v>51</v>
      </c>
      <c r="D26" s="64" t="s">
        <v>52</v>
      </c>
      <c r="Q26" s="99">
        <v>43120</v>
      </c>
      <c r="R26">
        <f t="shared" si="0"/>
        <v>7</v>
      </c>
      <c r="S26">
        <f t="shared" si="1"/>
        <v>0</v>
      </c>
      <c r="T26">
        <f t="shared" si="2"/>
        <v>1</v>
      </c>
      <c r="W26" s="99">
        <v>43485</v>
      </c>
      <c r="X26">
        <f t="shared" si="3"/>
        <v>1</v>
      </c>
      <c r="Y26">
        <f t="shared" si="4"/>
        <v>1</v>
      </c>
      <c r="Z26">
        <f t="shared" si="5"/>
        <v>0</v>
      </c>
      <c r="AC26" s="99">
        <v>43850</v>
      </c>
      <c r="AD26">
        <f t="shared" si="6"/>
        <v>2</v>
      </c>
      <c r="AE26">
        <f t="shared" si="7"/>
        <v>0</v>
      </c>
      <c r="AF26">
        <f t="shared" si="8"/>
        <v>0</v>
      </c>
    </row>
    <row r="27" spans="1:32" ht="12.75">
      <c r="A27" s="65" t="s">
        <v>53</v>
      </c>
      <c r="B27" s="66">
        <v>49</v>
      </c>
      <c r="C27" s="66">
        <v>9</v>
      </c>
      <c r="D27" s="67">
        <v>10</v>
      </c>
      <c r="Q27" s="99">
        <v>43121</v>
      </c>
      <c r="R27">
        <f t="shared" si="0"/>
        <v>1</v>
      </c>
      <c r="S27">
        <f t="shared" si="1"/>
        <v>1</v>
      </c>
      <c r="T27">
        <f t="shared" si="2"/>
        <v>0</v>
      </c>
      <c r="W27" s="99">
        <v>43486</v>
      </c>
      <c r="X27">
        <f t="shared" si="3"/>
        <v>2</v>
      </c>
      <c r="Y27">
        <f t="shared" si="4"/>
        <v>0</v>
      </c>
      <c r="Z27">
        <f t="shared" si="5"/>
        <v>0</v>
      </c>
      <c r="AC27" s="99">
        <v>43851</v>
      </c>
      <c r="AD27">
        <f t="shared" si="6"/>
        <v>3</v>
      </c>
      <c r="AE27">
        <f t="shared" si="7"/>
        <v>0</v>
      </c>
      <c r="AF27">
        <f t="shared" si="8"/>
        <v>0</v>
      </c>
    </row>
    <row r="28" spans="1:32" ht="12.75">
      <c r="A28" s="68" t="s">
        <v>57</v>
      </c>
      <c r="B28" s="76">
        <v>127</v>
      </c>
      <c r="C28" s="76">
        <v>26</v>
      </c>
      <c r="D28" s="69">
        <v>29</v>
      </c>
      <c r="Q28" s="99">
        <v>43122</v>
      </c>
      <c r="R28">
        <f t="shared" si="0"/>
        <v>2</v>
      </c>
      <c r="S28">
        <f t="shared" si="1"/>
        <v>0</v>
      </c>
      <c r="T28">
        <f t="shared" si="2"/>
        <v>0</v>
      </c>
      <c r="W28" s="99">
        <v>43487</v>
      </c>
      <c r="X28">
        <f t="shared" si="3"/>
        <v>3</v>
      </c>
      <c r="Y28">
        <f t="shared" si="4"/>
        <v>0</v>
      </c>
      <c r="Z28">
        <f t="shared" si="5"/>
        <v>0</v>
      </c>
      <c r="AC28" s="99">
        <v>43852</v>
      </c>
      <c r="AD28">
        <f t="shared" si="6"/>
        <v>4</v>
      </c>
      <c r="AE28">
        <f t="shared" si="7"/>
        <v>0</v>
      </c>
      <c r="AF28">
        <f t="shared" si="8"/>
        <v>0</v>
      </c>
    </row>
    <row r="29" spans="1:32" ht="13.5" thickBot="1">
      <c r="A29" s="70" t="s">
        <v>53</v>
      </c>
      <c r="B29" s="71">
        <v>79</v>
      </c>
      <c r="C29" s="71">
        <v>17</v>
      </c>
      <c r="D29" s="72">
        <v>19</v>
      </c>
      <c r="Q29" s="99">
        <v>43123</v>
      </c>
      <c r="R29">
        <f t="shared" si="0"/>
        <v>3</v>
      </c>
      <c r="S29">
        <f t="shared" si="1"/>
        <v>0</v>
      </c>
      <c r="T29">
        <f t="shared" si="2"/>
        <v>0</v>
      </c>
      <c r="W29" s="99">
        <v>43488</v>
      </c>
      <c r="X29">
        <f t="shared" si="3"/>
        <v>4</v>
      </c>
      <c r="Y29">
        <f t="shared" si="4"/>
        <v>0</v>
      </c>
      <c r="Z29">
        <f t="shared" si="5"/>
        <v>0</v>
      </c>
      <c r="AC29" s="99">
        <v>43853</v>
      </c>
      <c r="AD29">
        <f t="shared" si="6"/>
        <v>5</v>
      </c>
      <c r="AE29">
        <f t="shared" si="7"/>
        <v>0</v>
      </c>
      <c r="AF29">
        <f t="shared" si="8"/>
        <v>0</v>
      </c>
    </row>
    <row r="30" spans="1:32" ht="12.75">
      <c r="A30" s="73" t="s">
        <v>40</v>
      </c>
      <c r="B30" s="63">
        <f>SUM(B27:B29)</f>
        <v>255</v>
      </c>
      <c r="C30" s="63">
        <f>SUM(C27:C29)</f>
        <v>52</v>
      </c>
      <c r="D30" s="63">
        <f>SUM(D27:D29)</f>
        <v>58</v>
      </c>
      <c r="Q30" s="99">
        <v>43124</v>
      </c>
      <c r="R30">
        <f t="shared" si="0"/>
        <v>4</v>
      </c>
      <c r="S30">
        <f t="shared" si="1"/>
        <v>0</v>
      </c>
      <c r="T30">
        <f t="shared" si="2"/>
        <v>0</v>
      </c>
      <c r="W30" s="99">
        <v>43489</v>
      </c>
      <c r="X30">
        <f t="shared" si="3"/>
        <v>5</v>
      </c>
      <c r="Y30">
        <f t="shared" si="4"/>
        <v>0</v>
      </c>
      <c r="Z30">
        <f t="shared" si="5"/>
        <v>0</v>
      </c>
      <c r="AC30" s="99">
        <v>43854</v>
      </c>
      <c r="AD30">
        <f t="shared" si="6"/>
        <v>6</v>
      </c>
      <c r="AE30">
        <f t="shared" si="7"/>
        <v>0</v>
      </c>
      <c r="AF30">
        <f t="shared" si="8"/>
        <v>0</v>
      </c>
    </row>
    <row r="31" spans="17:32" ht="12.75">
      <c r="Q31" s="99">
        <v>43125</v>
      </c>
      <c r="R31">
        <f t="shared" si="0"/>
        <v>5</v>
      </c>
      <c r="S31">
        <f t="shared" si="1"/>
        <v>0</v>
      </c>
      <c r="T31">
        <f t="shared" si="2"/>
        <v>0</v>
      </c>
      <c r="W31" s="99">
        <v>43490</v>
      </c>
      <c r="X31">
        <f t="shared" si="3"/>
        <v>6</v>
      </c>
      <c r="Y31">
        <f t="shared" si="4"/>
        <v>0</v>
      </c>
      <c r="Z31">
        <f t="shared" si="5"/>
        <v>0</v>
      </c>
      <c r="AC31" s="99">
        <v>43855</v>
      </c>
      <c r="AD31">
        <f t="shared" si="6"/>
        <v>7</v>
      </c>
      <c r="AE31">
        <f t="shared" si="7"/>
        <v>0</v>
      </c>
      <c r="AF31">
        <f t="shared" si="8"/>
        <v>1</v>
      </c>
    </row>
    <row r="32" spans="17:32" ht="12.75">
      <c r="Q32" s="99">
        <v>43126</v>
      </c>
      <c r="R32">
        <f t="shared" si="0"/>
        <v>6</v>
      </c>
      <c r="S32">
        <f t="shared" si="1"/>
        <v>0</v>
      </c>
      <c r="T32">
        <f t="shared" si="2"/>
        <v>0</v>
      </c>
      <c r="W32" s="99">
        <v>43491</v>
      </c>
      <c r="X32">
        <f t="shared" si="3"/>
        <v>7</v>
      </c>
      <c r="Y32">
        <f t="shared" si="4"/>
        <v>0</v>
      </c>
      <c r="Z32">
        <f t="shared" si="5"/>
        <v>1</v>
      </c>
      <c r="AC32" s="99">
        <v>43856</v>
      </c>
      <c r="AD32">
        <f t="shared" si="6"/>
        <v>1</v>
      </c>
      <c r="AE32">
        <f t="shared" si="7"/>
        <v>1</v>
      </c>
      <c r="AF32">
        <f t="shared" si="8"/>
        <v>0</v>
      </c>
    </row>
    <row r="33" spans="1:32" ht="15" thickBot="1">
      <c r="A33" s="192">
        <v>2019</v>
      </c>
      <c r="B33" s="193" t="s">
        <v>50</v>
      </c>
      <c r="C33" s="193" t="s">
        <v>51</v>
      </c>
      <c r="D33" s="193" t="s">
        <v>52</v>
      </c>
      <c r="Q33" s="99">
        <v>43127</v>
      </c>
      <c r="R33">
        <f t="shared" si="0"/>
        <v>7</v>
      </c>
      <c r="S33">
        <f t="shared" si="1"/>
        <v>0</v>
      </c>
      <c r="T33">
        <f t="shared" si="2"/>
        <v>1</v>
      </c>
      <c r="W33" s="99">
        <v>43492</v>
      </c>
      <c r="X33">
        <f t="shared" si="3"/>
        <v>1</v>
      </c>
      <c r="Y33">
        <f t="shared" si="4"/>
        <v>1</v>
      </c>
      <c r="Z33">
        <f t="shared" si="5"/>
        <v>0</v>
      </c>
      <c r="AC33" s="99">
        <v>43857</v>
      </c>
      <c r="AD33">
        <f t="shared" si="6"/>
        <v>2</v>
      </c>
      <c r="AE33">
        <f t="shared" si="7"/>
        <v>0</v>
      </c>
      <c r="AF33">
        <f t="shared" si="8"/>
        <v>0</v>
      </c>
    </row>
    <row r="34" spans="1:32" ht="12.75">
      <c r="A34" s="194" t="s">
        <v>53</v>
      </c>
      <c r="B34" s="195">
        <v>49</v>
      </c>
      <c r="C34" s="195">
        <v>9</v>
      </c>
      <c r="D34" s="196">
        <v>10</v>
      </c>
      <c r="Q34" s="99">
        <v>43128</v>
      </c>
      <c r="R34">
        <f t="shared" si="0"/>
        <v>1</v>
      </c>
      <c r="S34">
        <f t="shared" si="1"/>
        <v>1</v>
      </c>
      <c r="T34">
        <f t="shared" si="2"/>
        <v>0</v>
      </c>
      <c r="W34" s="99">
        <v>43493</v>
      </c>
      <c r="X34">
        <f t="shared" si="3"/>
        <v>2</v>
      </c>
      <c r="Y34">
        <f t="shared" si="4"/>
        <v>0</v>
      </c>
      <c r="Z34">
        <f t="shared" si="5"/>
        <v>0</v>
      </c>
      <c r="AC34" s="99">
        <v>43858</v>
      </c>
      <c r="AD34">
        <f t="shared" si="6"/>
        <v>3</v>
      </c>
      <c r="AE34">
        <f t="shared" si="7"/>
        <v>0</v>
      </c>
      <c r="AF34">
        <f t="shared" si="8"/>
        <v>0</v>
      </c>
    </row>
    <row r="35" spans="1:32" ht="12.75">
      <c r="A35" s="197" t="s">
        <v>57</v>
      </c>
      <c r="B35" s="198">
        <v>127</v>
      </c>
      <c r="C35" s="198">
        <v>26</v>
      </c>
      <c r="D35" s="199">
        <v>29</v>
      </c>
      <c r="Q35" s="99">
        <v>43129</v>
      </c>
      <c r="R35">
        <f t="shared" si="0"/>
        <v>2</v>
      </c>
      <c r="S35">
        <f t="shared" si="1"/>
        <v>0</v>
      </c>
      <c r="T35">
        <f t="shared" si="2"/>
        <v>0</v>
      </c>
      <c r="W35" s="99">
        <v>43494</v>
      </c>
      <c r="X35">
        <f t="shared" si="3"/>
        <v>3</v>
      </c>
      <c r="Y35">
        <f t="shared" si="4"/>
        <v>0</v>
      </c>
      <c r="Z35">
        <f t="shared" si="5"/>
        <v>0</v>
      </c>
      <c r="AC35" s="99">
        <v>43859</v>
      </c>
      <c r="AD35">
        <f t="shared" si="6"/>
        <v>4</v>
      </c>
      <c r="AE35">
        <f t="shared" si="7"/>
        <v>0</v>
      </c>
      <c r="AF35">
        <f t="shared" si="8"/>
        <v>0</v>
      </c>
    </row>
    <row r="36" spans="1:32" ht="13.5" thickBot="1">
      <c r="A36" s="200" t="s">
        <v>53</v>
      </c>
      <c r="B36" s="201">
        <v>79</v>
      </c>
      <c r="C36" s="201">
        <v>17</v>
      </c>
      <c r="D36" s="202">
        <v>19</v>
      </c>
      <c r="Q36" s="99">
        <v>43130</v>
      </c>
      <c r="R36">
        <f t="shared" si="0"/>
        <v>3</v>
      </c>
      <c r="S36">
        <f t="shared" si="1"/>
        <v>0</v>
      </c>
      <c r="T36">
        <f t="shared" si="2"/>
        <v>0</v>
      </c>
      <c r="W36" s="99">
        <v>43495</v>
      </c>
      <c r="X36">
        <f t="shared" si="3"/>
        <v>4</v>
      </c>
      <c r="Y36">
        <f t="shared" si="4"/>
        <v>0</v>
      </c>
      <c r="Z36">
        <f t="shared" si="5"/>
        <v>0</v>
      </c>
      <c r="AC36" s="99">
        <v>43860</v>
      </c>
      <c r="AD36">
        <f t="shared" si="6"/>
        <v>5</v>
      </c>
      <c r="AE36">
        <f t="shared" si="7"/>
        <v>0</v>
      </c>
      <c r="AF36">
        <f t="shared" si="8"/>
        <v>0</v>
      </c>
    </row>
    <row r="37" spans="1:32" ht="12.75">
      <c r="A37" s="203" t="s">
        <v>40</v>
      </c>
      <c r="B37" s="204">
        <f>SUM(B34:B36)</f>
        <v>255</v>
      </c>
      <c r="C37" s="204">
        <f>SUM(C34:C36)</f>
        <v>52</v>
      </c>
      <c r="D37" s="204">
        <f>SUM(D34:D36)</f>
        <v>58</v>
      </c>
      <c r="Q37" s="99">
        <v>43131</v>
      </c>
      <c r="R37">
        <f t="shared" si="0"/>
        <v>4</v>
      </c>
      <c r="S37">
        <f t="shared" si="1"/>
        <v>0</v>
      </c>
      <c r="T37">
        <f t="shared" si="2"/>
        <v>0</v>
      </c>
      <c r="W37" s="99">
        <v>43496</v>
      </c>
      <c r="X37">
        <f t="shared" si="3"/>
        <v>5</v>
      </c>
      <c r="Y37">
        <f t="shared" si="4"/>
        <v>0</v>
      </c>
      <c r="Z37">
        <f t="shared" si="5"/>
        <v>0</v>
      </c>
      <c r="AC37" s="99">
        <v>43861</v>
      </c>
      <c r="AD37">
        <f t="shared" si="6"/>
        <v>6</v>
      </c>
      <c r="AE37">
        <f t="shared" si="7"/>
        <v>0</v>
      </c>
      <c r="AF37">
        <f t="shared" si="8"/>
        <v>0</v>
      </c>
    </row>
    <row r="38" spans="1:32" ht="12.75">
      <c r="A38" s="205"/>
      <c r="B38" s="205"/>
      <c r="C38" s="205"/>
      <c r="D38" s="205"/>
      <c r="Q38" s="99">
        <v>43132</v>
      </c>
      <c r="R38">
        <f t="shared" si="0"/>
        <v>5</v>
      </c>
      <c r="S38">
        <f t="shared" si="1"/>
        <v>0</v>
      </c>
      <c r="T38">
        <f t="shared" si="2"/>
        <v>0</v>
      </c>
      <c r="W38" s="99">
        <v>43497</v>
      </c>
      <c r="X38">
        <f t="shared" si="3"/>
        <v>6</v>
      </c>
      <c r="Y38">
        <f t="shared" si="4"/>
        <v>0</v>
      </c>
      <c r="Z38">
        <f t="shared" si="5"/>
        <v>0</v>
      </c>
      <c r="AC38" s="99">
        <v>43862</v>
      </c>
      <c r="AD38">
        <f t="shared" si="6"/>
        <v>7</v>
      </c>
      <c r="AE38">
        <f t="shared" si="7"/>
        <v>0</v>
      </c>
      <c r="AF38">
        <f t="shared" si="8"/>
        <v>1</v>
      </c>
    </row>
    <row r="39" spans="1:32" ht="12.75">
      <c r="A39" s="205"/>
      <c r="B39" s="205"/>
      <c r="C39" s="205"/>
      <c r="D39" s="205"/>
      <c r="Q39" s="99">
        <v>43133</v>
      </c>
      <c r="R39">
        <f t="shared" si="0"/>
        <v>6</v>
      </c>
      <c r="S39">
        <f t="shared" si="1"/>
        <v>0</v>
      </c>
      <c r="T39">
        <f t="shared" si="2"/>
        <v>0</v>
      </c>
      <c r="W39" s="99">
        <v>43498</v>
      </c>
      <c r="X39">
        <f t="shared" si="3"/>
        <v>7</v>
      </c>
      <c r="Y39">
        <f t="shared" si="4"/>
        <v>0</v>
      </c>
      <c r="Z39">
        <f t="shared" si="5"/>
        <v>1</v>
      </c>
      <c r="AC39" s="99">
        <v>43863</v>
      </c>
      <c r="AD39">
        <f t="shared" si="6"/>
        <v>1</v>
      </c>
      <c r="AE39">
        <f t="shared" si="7"/>
        <v>1</v>
      </c>
      <c r="AF39">
        <f t="shared" si="8"/>
        <v>0</v>
      </c>
    </row>
    <row r="40" spans="1:32" ht="15" thickBot="1">
      <c r="A40" s="192">
        <v>2020</v>
      </c>
      <c r="B40" s="193" t="s">
        <v>50</v>
      </c>
      <c r="C40" s="193" t="s">
        <v>51</v>
      </c>
      <c r="D40" s="193" t="s">
        <v>52</v>
      </c>
      <c r="Q40" s="99">
        <v>43134</v>
      </c>
      <c r="R40">
        <f t="shared" si="0"/>
        <v>7</v>
      </c>
      <c r="S40">
        <f t="shared" si="1"/>
        <v>0</v>
      </c>
      <c r="T40">
        <f t="shared" si="2"/>
        <v>1</v>
      </c>
      <c r="W40" s="99">
        <v>43499</v>
      </c>
      <c r="X40">
        <f t="shared" si="3"/>
        <v>1</v>
      </c>
      <c r="Y40">
        <f t="shared" si="4"/>
        <v>1</v>
      </c>
      <c r="Z40">
        <f t="shared" si="5"/>
        <v>0</v>
      </c>
      <c r="AC40" s="99">
        <v>43864</v>
      </c>
      <c r="AD40">
        <f t="shared" si="6"/>
        <v>2</v>
      </c>
      <c r="AE40">
        <f t="shared" si="7"/>
        <v>0</v>
      </c>
      <c r="AF40">
        <f t="shared" si="8"/>
        <v>0</v>
      </c>
    </row>
    <row r="41" spans="1:32" ht="12.75">
      <c r="A41" s="194" t="s">
        <v>53</v>
      </c>
      <c r="B41" s="195">
        <v>49</v>
      </c>
      <c r="C41" s="195">
        <v>9</v>
      </c>
      <c r="D41" s="196">
        <v>10</v>
      </c>
      <c r="Q41" s="99">
        <v>43135</v>
      </c>
      <c r="R41">
        <f t="shared" si="0"/>
        <v>1</v>
      </c>
      <c r="S41">
        <f t="shared" si="1"/>
        <v>1</v>
      </c>
      <c r="T41">
        <f t="shared" si="2"/>
        <v>0</v>
      </c>
      <c r="W41" s="99">
        <v>43500</v>
      </c>
      <c r="X41">
        <f t="shared" si="3"/>
        <v>2</v>
      </c>
      <c r="Y41">
        <f t="shared" si="4"/>
        <v>0</v>
      </c>
      <c r="Z41">
        <f t="shared" si="5"/>
        <v>0</v>
      </c>
      <c r="AC41" s="99">
        <v>43865</v>
      </c>
      <c r="AD41">
        <f t="shared" si="6"/>
        <v>3</v>
      </c>
      <c r="AE41">
        <f t="shared" si="7"/>
        <v>0</v>
      </c>
      <c r="AF41">
        <f t="shared" si="8"/>
        <v>0</v>
      </c>
    </row>
    <row r="42" spans="1:32" ht="12.75">
      <c r="A42" s="197" t="s">
        <v>57</v>
      </c>
      <c r="B42" s="198">
        <v>127</v>
      </c>
      <c r="C42" s="198">
        <v>26</v>
      </c>
      <c r="D42" s="199">
        <v>29</v>
      </c>
      <c r="Q42" s="99">
        <v>43136</v>
      </c>
      <c r="R42">
        <f t="shared" si="0"/>
        <v>2</v>
      </c>
      <c r="S42">
        <f t="shared" si="1"/>
        <v>0</v>
      </c>
      <c r="T42">
        <f t="shared" si="2"/>
        <v>0</v>
      </c>
      <c r="W42" s="99">
        <v>43501</v>
      </c>
      <c r="X42">
        <f t="shared" si="3"/>
        <v>3</v>
      </c>
      <c r="Y42">
        <f t="shared" si="4"/>
        <v>0</v>
      </c>
      <c r="Z42">
        <f t="shared" si="5"/>
        <v>0</v>
      </c>
      <c r="AC42" s="99">
        <v>43866</v>
      </c>
      <c r="AD42">
        <f t="shared" si="6"/>
        <v>4</v>
      </c>
      <c r="AE42">
        <f t="shared" si="7"/>
        <v>0</v>
      </c>
      <c r="AF42">
        <f t="shared" si="8"/>
        <v>0</v>
      </c>
    </row>
    <row r="43" spans="1:32" ht="13.5" thickBot="1">
      <c r="A43" s="200" t="s">
        <v>53</v>
      </c>
      <c r="B43" s="201">
        <v>79</v>
      </c>
      <c r="C43" s="201">
        <v>17</v>
      </c>
      <c r="D43" s="202">
        <v>19</v>
      </c>
      <c r="Q43" s="99">
        <v>43137</v>
      </c>
      <c r="R43">
        <f t="shared" si="0"/>
        <v>3</v>
      </c>
      <c r="S43">
        <f t="shared" si="1"/>
        <v>0</v>
      </c>
      <c r="T43">
        <f t="shared" si="2"/>
        <v>0</v>
      </c>
      <c r="W43" s="99">
        <v>43502</v>
      </c>
      <c r="X43">
        <f t="shared" si="3"/>
        <v>4</v>
      </c>
      <c r="Y43">
        <f t="shared" si="4"/>
        <v>0</v>
      </c>
      <c r="Z43">
        <f t="shared" si="5"/>
        <v>0</v>
      </c>
      <c r="AC43" s="99">
        <v>43867</v>
      </c>
      <c r="AD43">
        <f t="shared" si="6"/>
        <v>5</v>
      </c>
      <c r="AE43">
        <f t="shared" si="7"/>
        <v>0</v>
      </c>
      <c r="AF43">
        <f t="shared" si="8"/>
        <v>0</v>
      </c>
    </row>
    <row r="44" spans="1:32" ht="12.75">
      <c r="A44" s="203" t="s">
        <v>40</v>
      </c>
      <c r="B44" s="204">
        <f>SUM(B41:B43)</f>
        <v>255</v>
      </c>
      <c r="C44" s="204">
        <f>SUM(C41:C43)</f>
        <v>52</v>
      </c>
      <c r="D44" s="204">
        <f>SUM(D41:D43)</f>
        <v>58</v>
      </c>
      <c r="Q44" s="99">
        <v>43138</v>
      </c>
      <c r="R44">
        <f t="shared" si="0"/>
        <v>4</v>
      </c>
      <c r="S44">
        <f t="shared" si="1"/>
        <v>0</v>
      </c>
      <c r="T44">
        <f t="shared" si="2"/>
        <v>0</v>
      </c>
      <c r="W44" s="99">
        <v>43503</v>
      </c>
      <c r="X44">
        <f t="shared" si="3"/>
        <v>5</v>
      </c>
      <c r="Y44">
        <f t="shared" si="4"/>
        <v>0</v>
      </c>
      <c r="Z44">
        <f t="shared" si="5"/>
        <v>0</v>
      </c>
      <c r="AC44" s="99">
        <v>43868</v>
      </c>
      <c r="AD44">
        <f t="shared" si="6"/>
        <v>6</v>
      </c>
      <c r="AE44">
        <f t="shared" si="7"/>
        <v>0</v>
      </c>
      <c r="AF44">
        <f t="shared" si="8"/>
        <v>0</v>
      </c>
    </row>
    <row r="45" spans="17:32" ht="12.75">
      <c r="Q45" s="99">
        <v>43139</v>
      </c>
      <c r="R45">
        <f t="shared" si="0"/>
        <v>5</v>
      </c>
      <c r="S45">
        <f t="shared" si="1"/>
        <v>0</v>
      </c>
      <c r="T45">
        <f t="shared" si="2"/>
        <v>0</v>
      </c>
      <c r="W45" s="99">
        <v>43504</v>
      </c>
      <c r="X45">
        <f t="shared" si="3"/>
        <v>6</v>
      </c>
      <c r="Y45">
        <f t="shared" si="4"/>
        <v>0</v>
      </c>
      <c r="Z45">
        <f t="shared" si="5"/>
        <v>0</v>
      </c>
      <c r="AC45" s="99">
        <v>43869</v>
      </c>
      <c r="AD45">
        <f t="shared" si="6"/>
        <v>7</v>
      </c>
      <c r="AE45">
        <f t="shared" si="7"/>
        <v>0</v>
      </c>
      <c r="AF45">
        <f t="shared" si="8"/>
        <v>1</v>
      </c>
    </row>
    <row r="46" spans="17:32" ht="12.75">
      <c r="Q46" s="99">
        <v>43140</v>
      </c>
      <c r="R46">
        <f t="shared" si="0"/>
        <v>6</v>
      </c>
      <c r="S46">
        <f t="shared" si="1"/>
        <v>0</v>
      </c>
      <c r="T46">
        <f t="shared" si="2"/>
        <v>0</v>
      </c>
      <c r="W46" s="99">
        <v>43505</v>
      </c>
      <c r="X46">
        <f t="shared" si="3"/>
        <v>7</v>
      </c>
      <c r="Y46">
        <f t="shared" si="4"/>
        <v>0</v>
      </c>
      <c r="Z46">
        <f t="shared" si="5"/>
        <v>1</v>
      </c>
      <c r="AC46" s="99">
        <v>43870</v>
      </c>
      <c r="AD46">
        <f t="shared" si="6"/>
        <v>1</v>
      </c>
      <c r="AE46">
        <f t="shared" si="7"/>
        <v>1</v>
      </c>
      <c r="AF46">
        <f t="shared" si="8"/>
        <v>0</v>
      </c>
    </row>
    <row r="47" spans="17:32" ht="12.75">
      <c r="Q47" s="99">
        <v>43141</v>
      </c>
      <c r="R47">
        <f t="shared" si="0"/>
        <v>7</v>
      </c>
      <c r="S47">
        <f t="shared" si="1"/>
        <v>0</v>
      </c>
      <c r="T47">
        <f t="shared" si="2"/>
        <v>1</v>
      </c>
      <c r="W47" s="99">
        <v>43506</v>
      </c>
      <c r="X47">
        <f t="shared" si="3"/>
        <v>1</v>
      </c>
      <c r="Y47">
        <f t="shared" si="4"/>
        <v>1</v>
      </c>
      <c r="Z47">
        <f t="shared" si="5"/>
        <v>0</v>
      </c>
      <c r="AC47" s="99">
        <v>43871</v>
      </c>
      <c r="AD47">
        <f t="shared" si="6"/>
        <v>2</v>
      </c>
      <c r="AE47">
        <f t="shared" si="7"/>
        <v>0</v>
      </c>
      <c r="AF47">
        <f t="shared" si="8"/>
        <v>0</v>
      </c>
    </row>
    <row r="48" spans="17:32" ht="12.75">
      <c r="Q48" s="99">
        <v>43142</v>
      </c>
      <c r="R48">
        <f t="shared" si="0"/>
        <v>1</v>
      </c>
      <c r="S48">
        <f t="shared" si="1"/>
        <v>1</v>
      </c>
      <c r="T48">
        <f t="shared" si="2"/>
        <v>0</v>
      </c>
      <c r="W48" s="99">
        <v>43507</v>
      </c>
      <c r="X48">
        <f t="shared" si="3"/>
        <v>2</v>
      </c>
      <c r="Y48">
        <f t="shared" si="4"/>
        <v>0</v>
      </c>
      <c r="Z48">
        <f t="shared" si="5"/>
        <v>0</v>
      </c>
      <c r="AC48" s="99">
        <v>43872</v>
      </c>
      <c r="AD48">
        <f t="shared" si="6"/>
        <v>3</v>
      </c>
      <c r="AE48">
        <f t="shared" si="7"/>
        <v>0</v>
      </c>
      <c r="AF48">
        <f t="shared" si="8"/>
        <v>0</v>
      </c>
    </row>
    <row r="49" spans="17:32" ht="12.75">
      <c r="Q49" s="99">
        <v>43143</v>
      </c>
      <c r="R49">
        <f t="shared" si="0"/>
        <v>2</v>
      </c>
      <c r="S49">
        <f t="shared" si="1"/>
        <v>0</v>
      </c>
      <c r="T49">
        <f t="shared" si="2"/>
        <v>0</v>
      </c>
      <c r="W49" s="99">
        <v>43508</v>
      </c>
      <c r="X49">
        <f t="shared" si="3"/>
        <v>3</v>
      </c>
      <c r="Y49">
        <f t="shared" si="4"/>
        <v>0</v>
      </c>
      <c r="Z49">
        <f t="shared" si="5"/>
        <v>0</v>
      </c>
      <c r="AC49" s="99">
        <v>43873</v>
      </c>
      <c r="AD49">
        <f t="shared" si="6"/>
        <v>4</v>
      </c>
      <c r="AE49">
        <f t="shared" si="7"/>
        <v>0</v>
      </c>
      <c r="AF49">
        <f t="shared" si="8"/>
        <v>0</v>
      </c>
    </row>
    <row r="50" spans="17:32" ht="12.75">
      <c r="Q50" s="99">
        <v>43144</v>
      </c>
      <c r="R50">
        <f t="shared" si="0"/>
        <v>3</v>
      </c>
      <c r="S50">
        <f t="shared" si="1"/>
        <v>0</v>
      </c>
      <c r="T50">
        <f t="shared" si="2"/>
        <v>0</v>
      </c>
      <c r="W50" s="99">
        <v>43509</v>
      </c>
      <c r="X50">
        <f t="shared" si="3"/>
        <v>4</v>
      </c>
      <c r="Y50">
        <f t="shared" si="4"/>
        <v>0</v>
      </c>
      <c r="Z50">
        <f t="shared" si="5"/>
        <v>0</v>
      </c>
      <c r="AC50" s="99">
        <v>43874</v>
      </c>
      <c r="AD50">
        <f t="shared" si="6"/>
        <v>5</v>
      </c>
      <c r="AE50">
        <f t="shared" si="7"/>
        <v>0</v>
      </c>
      <c r="AF50">
        <f t="shared" si="8"/>
        <v>0</v>
      </c>
    </row>
    <row r="51" spans="17:32" ht="12.75">
      <c r="Q51" s="99">
        <v>43145</v>
      </c>
      <c r="R51">
        <f t="shared" si="0"/>
        <v>4</v>
      </c>
      <c r="S51">
        <f t="shared" si="1"/>
        <v>0</v>
      </c>
      <c r="T51">
        <f t="shared" si="2"/>
        <v>0</v>
      </c>
      <c r="W51" s="99">
        <v>43510</v>
      </c>
      <c r="X51">
        <f t="shared" si="3"/>
        <v>5</v>
      </c>
      <c r="Y51">
        <f t="shared" si="4"/>
        <v>0</v>
      </c>
      <c r="Z51">
        <f t="shared" si="5"/>
        <v>0</v>
      </c>
      <c r="AC51" s="99">
        <v>43875</v>
      </c>
      <c r="AD51">
        <f t="shared" si="6"/>
        <v>6</v>
      </c>
      <c r="AE51">
        <f t="shared" si="7"/>
        <v>0</v>
      </c>
      <c r="AF51">
        <f t="shared" si="8"/>
        <v>0</v>
      </c>
    </row>
    <row r="52" spans="17:32" ht="12.75">
      <c r="Q52" s="99">
        <v>43146</v>
      </c>
      <c r="R52">
        <f t="shared" si="0"/>
        <v>5</v>
      </c>
      <c r="S52">
        <f t="shared" si="1"/>
        <v>0</v>
      </c>
      <c r="T52">
        <f t="shared" si="2"/>
        <v>0</v>
      </c>
      <c r="W52" s="99">
        <v>43511</v>
      </c>
      <c r="X52">
        <f t="shared" si="3"/>
        <v>6</v>
      </c>
      <c r="Y52">
        <f t="shared" si="4"/>
        <v>0</v>
      </c>
      <c r="Z52">
        <f t="shared" si="5"/>
        <v>0</v>
      </c>
      <c r="AC52" s="99">
        <v>43876</v>
      </c>
      <c r="AD52">
        <f t="shared" si="6"/>
        <v>7</v>
      </c>
      <c r="AE52">
        <f t="shared" si="7"/>
        <v>0</v>
      </c>
      <c r="AF52">
        <f t="shared" si="8"/>
        <v>1</v>
      </c>
    </row>
    <row r="53" spans="17:32" ht="12.75">
      <c r="Q53" s="99">
        <v>43147</v>
      </c>
      <c r="R53">
        <f t="shared" si="0"/>
        <v>6</v>
      </c>
      <c r="S53">
        <f t="shared" si="1"/>
        <v>0</v>
      </c>
      <c r="T53">
        <f t="shared" si="2"/>
        <v>0</v>
      </c>
      <c r="W53" s="99">
        <v>43512</v>
      </c>
      <c r="X53">
        <f t="shared" si="3"/>
        <v>7</v>
      </c>
      <c r="Y53">
        <f t="shared" si="4"/>
        <v>0</v>
      </c>
      <c r="Z53">
        <f t="shared" si="5"/>
        <v>1</v>
      </c>
      <c r="AC53" s="99">
        <v>43877</v>
      </c>
      <c r="AD53">
        <f t="shared" si="6"/>
        <v>1</v>
      </c>
      <c r="AE53">
        <f t="shared" si="7"/>
        <v>1</v>
      </c>
      <c r="AF53">
        <f t="shared" si="8"/>
        <v>0</v>
      </c>
    </row>
    <row r="54" spans="17:32" ht="12.75">
      <c r="Q54" s="99">
        <v>43148</v>
      </c>
      <c r="R54">
        <f t="shared" si="0"/>
        <v>7</v>
      </c>
      <c r="S54">
        <f t="shared" si="1"/>
        <v>0</v>
      </c>
      <c r="T54">
        <f t="shared" si="2"/>
        <v>1</v>
      </c>
      <c r="W54" s="99">
        <v>43513</v>
      </c>
      <c r="X54">
        <f t="shared" si="3"/>
        <v>1</v>
      </c>
      <c r="Y54">
        <f t="shared" si="4"/>
        <v>1</v>
      </c>
      <c r="Z54">
        <f t="shared" si="5"/>
        <v>0</v>
      </c>
      <c r="AC54" s="99">
        <v>43878</v>
      </c>
      <c r="AD54">
        <f t="shared" si="6"/>
        <v>2</v>
      </c>
      <c r="AE54">
        <f t="shared" si="7"/>
        <v>0</v>
      </c>
      <c r="AF54">
        <f t="shared" si="8"/>
        <v>0</v>
      </c>
    </row>
    <row r="55" spans="17:32" ht="12.75">
      <c r="Q55" s="99">
        <v>43149</v>
      </c>
      <c r="R55">
        <f t="shared" si="0"/>
        <v>1</v>
      </c>
      <c r="S55">
        <f t="shared" si="1"/>
        <v>1</v>
      </c>
      <c r="T55">
        <f t="shared" si="2"/>
        <v>0</v>
      </c>
      <c r="W55" s="99">
        <v>43514</v>
      </c>
      <c r="X55">
        <f t="shared" si="3"/>
        <v>2</v>
      </c>
      <c r="Y55">
        <f t="shared" si="4"/>
        <v>0</v>
      </c>
      <c r="Z55">
        <f t="shared" si="5"/>
        <v>0</v>
      </c>
      <c r="AC55" s="99">
        <v>43879</v>
      </c>
      <c r="AD55">
        <f t="shared" si="6"/>
        <v>3</v>
      </c>
      <c r="AE55">
        <f t="shared" si="7"/>
        <v>0</v>
      </c>
      <c r="AF55">
        <f t="shared" si="8"/>
        <v>0</v>
      </c>
    </row>
    <row r="56" spans="17:32" ht="12.75">
      <c r="Q56" s="99">
        <v>43150</v>
      </c>
      <c r="R56">
        <f t="shared" si="0"/>
        <v>2</v>
      </c>
      <c r="S56">
        <f t="shared" si="1"/>
        <v>0</v>
      </c>
      <c r="T56">
        <f t="shared" si="2"/>
        <v>0</v>
      </c>
      <c r="W56" s="99">
        <v>43515</v>
      </c>
      <c r="X56">
        <f t="shared" si="3"/>
        <v>3</v>
      </c>
      <c r="Y56">
        <f t="shared" si="4"/>
        <v>0</v>
      </c>
      <c r="Z56">
        <f t="shared" si="5"/>
        <v>0</v>
      </c>
      <c r="AC56" s="99">
        <v>43880</v>
      </c>
      <c r="AD56">
        <f t="shared" si="6"/>
        <v>4</v>
      </c>
      <c r="AE56">
        <f t="shared" si="7"/>
        <v>0</v>
      </c>
      <c r="AF56">
        <f t="shared" si="8"/>
        <v>0</v>
      </c>
    </row>
    <row r="57" spans="17:32" ht="12.75">
      <c r="Q57" s="99">
        <v>43151</v>
      </c>
      <c r="R57">
        <f t="shared" si="0"/>
        <v>3</v>
      </c>
      <c r="S57">
        <f t="shared" si="1"/>
        <v>0</v>
      </c>
      <c r="T57">
        <f t="shared" si="2"/>
        <v>0</v>
      </c>
      <c r="W57" s="99">
        <v>43516</v>
      </c>
      <c r="X57">
        <f t="shared" si="3"/>
        <v>4</v>
      </c>
      <c r="Y57">
        <f t="shared" si="4"/>
        <v>0</v>
      </c>
      <c r="Z57">
        <f t="shared" si="5"/>
        <v>0</v>
      </c>
      <c r="AC57" s="99">
        <v>43881</v>
      </c>
      <c r="AD57">
        <f t="shared" si="6"/>
        <v>5</v>
      </c>
      <c r="AE57">
        <f t="shared" si="7"/>
        <v>0</v>
      </c>
      <c r="AF57">
        <f t="shared" si="8"/>
        <v>0</v>
      </c>
    </row>
    <row r="58" spans="17:32" ht="12.75">
      <c r="Q58" s="99">
        <v>43152</v>
      </c>
      <c r="R58">
        <f t="shared" si="0"/>
        <v>4</v>
      </c>
      <c r="S58">
        <f t="shared" si="1"/>
        <v>0</v>
      </c>
      <c r="T58">
        <f t="shared" si="2"/>
        <v>0</v>
      </c>
      <c r="W58" s="99">
        <v>43517</v>
      </c>
      <c r="X58">
        <f t="shared" si="3"/>
        <v>5</v>
      </c>
      <c r="Y58">
        <f t="shared" si="4"/>
        <v>0</v>
      </c>
      <c r="Z58">
        <f t="shared" si="5"/>
        <v>0</v>
      </c>
      <c r="AC58" s="99">
        <v>43882</v>
      </c>
      <c r="AD58">
        <f t="shared" si="6"/>
        <v>6</v>
      </c>
      <c r="AE58">
        <f t="shared" si="7"/>
        <v>0</v>
      </c>
      <c r="AF58">
        <f t="shared" si="8"/>
        <v>0</v>
      </c>
    </row>
    <row r="59" spans="17:32" ht="12.75">
      <c r="Q59" s="99">
        <v>43153</v>
      </c>
      <c r="R59">
        <f t="shared" si="0"/>
        <v>5</v>
      </c>
      <c r="S59">
        <f t="shared" si="1"/>
        <v>0</v>
      </c>
      <c r="T59">
        <f t="shared" si="2"/>
        <v>0</v>
      </c>
      <c r="W59" s="99">
        <v>43518</v>
      </c>
      <c r="X59">
        <f t="shared" si="3"/>
        <v>6</v>
      </c>
      <c r="Y59">
        <f t="shared" si="4"/>
        <v>0</v>
      </c>
      <c r="Z59">
        <f t="shared" si="5"/>
        <v>0</v>
      </c>
      <c r="AC59" s="99">
        <v>43883</v>
      </c>
      <c r="AD59">
        <f t="shared" si="6"/>
        <v>7</v>
      </c>
      <c r="AE59">
        <f t="shared" si="7"/>
        <v>0</v>
      </c>
      <c r="AF59">
        <f t="shared" si="8"/>
        <v>1</v>
      </c>
    </row>
    <row r="60" spans="17:32" ht="12.75">
      <c r="Q60" s="99">
        <v>43154</v>
      </c>
      <c r="R60">
        <f t="shared" si="0"/>
        <v>6</v>
      </c>
      <c r="S60">
        <f t="shared" si="1"/>
        <v>0</v>
      </c>
      <c r="T60">
        <f t="shared" si="2"/>
        <v>0</v>
      </c>
      <c r="W60" s="99">
        <v>43519</v>
      </c>
      <c r="X60">
        <f t="shared" si="3"/>
        <v>7</v>
      </c>
      <c r="Y60">
        <f t="shared" si="4"/>
        <v>0</v>
      </c>
      <c r="Z60">
        <f t="shared" si="5"/>
        <v>1</v>
      </c>
      <c r="AC60" s="99">
        <v>43884</v>
      </c>
      <c r="AD60">
        <f t="shared" si="6"/>
        <v>1</v>
      </c>
      <c r="AE60">
        <f t="shared" si="7"/>
        <v>1</v>
      </c>
      <c r="AF60">
        <f t="shared" si="8"/>
        <v>0</v>
      </c>
    </row>
    <row r="61" spans="17:32" ht="12.75">
      <c r="Q61" s="99">
        <v>43155</v>
      </c>
      <c r="R61">
        <f t="shared" si="0"/>
        <v>7</v>
      </c>
      <c r="S61">
        <f t="shared" si="1"/>
        <v>0</v>
      </c>
      <c r="T61">
        <f t="shared" si="2"/>
        <v>1</v>
      </c>
      <c r="W61" s="99">
        <v>43520</v>
      </c>
      <c r="X61">
        <f t="shared" si="3"/>
        <v>1</v>
      </c>
      <c r="Y61">
        <f t="shared" si="4"/>
        <v>1</v>
      </c>
      <c r="Z61">
        <f t="shared" si="5"/>
        <v>0</v>
      </c>
      <c r="AC61" s="99">
        <v>43885</v>
      </c>
      <c r="AD61">
        <f t="shared" si="6"/>
        <v>2</v>
      </c>
      <c r="AE61">
        <f t="shared" si="7"/>
        <v>0</v>
      </c>
      <c r="AF61">
        <f t="shared" si="8"/>
        <v>0</v>
      </c>
    </row>
    <row r="62" spans="17:32" ht="12.75">
      <c r="Q62" s="99">
        <v>43156</v>
      </c>
      <c r="R62">
        <f t="shared" si="0"/>
        <v>1</v>
      </c>
      <c r="S62">
        <f t="shared" si="1"/>
        <v>1</v>
      </c>
      <c r="T62">
        <f t="shared" si="2"/>
        <v>0</v>
      </c>
      <c r="W62" s="99">
        <v>43521</v>
      </c>
      <c r="X62">
        <f t="shared" si="3"/>
        <v>2</v>
      </c>
      <c r="Y62">
        <f t="shared" si="4"/>
        <v>0</v>
      </c>
      <c r="Z62">
        <f t="shared" si="5"/>
        <v>0</v>
      </c>
      <c r="AC62" s="99">
        <v>43886</v>
      </c>
      <c r="AD62">
        <f t="shared" si="6"/>
        <v>3</v>
      </c>
      <c r="AE62">
        <f t="shared" si="7"/>
        <v>0</v>
      </c>
      <c r="AF62">
        <f t="shared" si="8"/>
        <v>0</v>
      </c>
    </row>
    <row r="63" spans="17:32" ht="12.75">
      <c r="Q63" s="99">
        <v>43157</v>
      </c>
      <c r="R63">
        <f t="shared" si="0"/>
        <v>2</v>
      </c>
      <c r="S63">
        <f t="shared" si="1"/>
        <v>0</v>
      </c>
      <c r="T63">
        <f t="shared" si="2"/>
        <v>0</v>
      </c>
      <c r="W63" s="99">
        <v>43522</v>
      </c>
      <c r="X63">
        <f t="shared" si="3"/>
        <v>3</v>
      </c>
      <c r="Y63">
        <f t="shared" si="4"/>
        <v>0</v>
      </c>
      <c r="Z63">
        <f t="shared" si="5"/>
        <v>0</v>
      </c>
      <c r="AC63" s="99">
        <v>43887</v>
      </c>
      <c r="AD63">
        <f t="shared" si="6"/>
        <v>4</v>
      </c>
      <c r="AE63">
        <f t="shared" si="7"/>
        <v>0</v>
      </c>
      <c r="AF63">
        <f t="shared" si="8"/>
        <v>0</v>
      </c>
    </row>
    <row r="64" spans="17:32" ht="12.75">
      <c r="Q64" s="99">
        <v>43158</v>
      </c>
      <c r="R64">
        <f t="shared" si="0"/>
        <v>3</v>
      </c>
      <c r="S64">
        <f t="shared" si="1"/>
        <v>0</v>
      </c>
      <c r="T64">
        <f t="shared" si="2"/>
        <v>0</v>
      </c>
      <c r="W64" s="99">
        <v>43523</v>
      </c>
      <c r="X64">
        <f t="shared" si="3"/>
        <v>4</v>
      </c>
      <c r="Y64">
        <f t="shared" si="4"/>
        <v>0</v>
      </c>
      <c r="Z64">
        <f t="shared" si="5"/>
        <v>0</v>
      </c>
      <c r="AC64" s="99">
        <v>43888</v>
      </c>
      <c r="AD64">
        <f t="shared" si="6"/>
        <v>5</v>
      </c>
      <c r="AE64">
        <f t="shared" si="7"/>
        <v>0</v>
      </c>
      <c r="AF64">
        <f t="shared" si="8"/>
        <v>0</v>
      </c>
    </row>
    <row r="65" spans="17:32" ht="12.75">
      <c r="Q65" s="99">
        <v>43159</v>
      </c>
      <c r="R65">
        <f t="shared" si="0"/>
        <v>4</v>
      </c>
      <c r="S65">
        <f t="shared" si="1"/>
        <v>0</v>
      </c>
      <c r="T65">
        <f t="shared" si="2"/>
        <v>0</v>
      </c>
      <c r="W65" s="99">
        <v>43524</v>
      </c>
      <c r="X65">
        <f t="shared" si="3"/>
        <v>5</v>
      </c>
      <c r="Y65">
        <f t="shared" si="4"/>
        <v>0</v>
      </c>
      <c r="Z65">
        <f t="shared" si="5"/>
        <v>0</v>
      </c>
      <c r="AC65" s="99">
        <v>43889</v>
      </c>
      <c r="AD65">
        <f t="shared" si="6"/>
        <v>6</v>
      </c>
      <c r="AE65">
        <f t="shared" si="7"/>
        <v>0</v>
      </c>
      <c r="AF65">
        <f t="shared" si="8"/>
        <v>0</v>
      </c>
    </row>
    <row r="66" spans="17:32" ht="12.75">
      <c r="Q66" s="99">
        <v>43160</v>
      </c>
      <c r="R66">
        <f t="shared" si="0"/>
        <v>5</v>
      </c>
      <c r="S66">
        <f t="shared" si="1"/>
        <v>0</v>
      </c>
      <c r="T66">
        <f t="shared" si="2"/>
        <v>0</v>
      </c>
      <c r="W66" s="99">
        <v>43525</v>
      </c>
      <c r="X66">
        <f t="shared" si="3"/>
        <v>6</v>
      </c>
      <c r="Y66">
        <f t="shared" si="4"/>
        <v>0</v>
      </c>
      <c r="Z66">
        <f t="shared" si="5"/>
        <v>0</v>
      </c>
      <c r="AC66" s="99">
        <v>43890</v>
      </c>
      <c r="AD66">
        <f t="shared" si="6"/>
        <v>7</v>
      </c>
      <c r="AE66">
        <f t="shared" si="7"/>
        <v>0</v>
      </c>
      <c r="AF66">
        <f t="shared" si="8"/>
        <v>1</v>
      </c>
    </row>
    <row r="67" spans="17:32" ht="12.75">
      <c r="Q67" s="99">
        <v>43161</v>
      </c>
      <c r="R67">
        <f t="shared" si="0"/>
        <v>6</v>
      </c>
      <c r="S67">
        <f t="shared" si="1"/>
        <v>0</v>
      </c>
      <c r="T67">
        <f t="shared" si="2"/>
        <v>0</v>
      </c>
      <c r="W67" s="99">
        <v>43526</v>
      </c>
      <c r="X67">
        <f t="shared" si="3"/>
        <v>7</v>
      </c>
      <c r="Y67">
        <f t="shared" si="4"/>
        <v>0</v>
      </c>
      <c r="Z67">
        <f t="shared" si="5"/>
        <v>1</v>
      </c>
      <c r="AC67" s="99">
        <v>43891</v>
      </c>
      <c r="AD67">
        <f t="shared" si="6"/>
        <v>1</v>
      </c>
      <c r="AE67">
        <f t="shared" si="7"/>
        <v>1</v>
      </c>
      <c r="AF67">
        <f t="shared" si="8"/>
        <v>0</v>
      </c>
    </row>
    <row r="68" spans="17:32" ht="12.75">
      <c r="Q68" s="99">
        <v>43162</v>
      </c>
      <c r="R68">
        <f t="shared" si="0"/>
        <v>7</v>
      </c>
      <c r="S68">
        <f t="shared" si="1"/>
        <v>0</v>
      </c>
      <c r="T68">
        <f t="shared" si="2"/>
        <v>1</v>
      </c>
      <c r="W68" s="99">
        <v>43527</v>
      </c>
      <c r="X68">
        <f t="shared" si="3"/>
        <v>1</v>
      </c>
      <c r="Y68">
        <f t="shared" si="4"/>
        <v>1</v>
      </c>
      <c r="Z68">
        <f t="shared" si="5"/>
        <v>0</v>
      </c>
      <c r="AC68" s="99">
        <v>43892</v>
      </c>
      <c r="AD68">
        <f t="shared" si="6"/>
        <v>2</v>
      </c>
      <c r="AE68">
        <f t="shared" si="7"/>
        <v>0</v>
      </c>
      <c r="AF68">
        <f t="shared" si="8"/>
        <v>0</v>
      </c>
    </row>
    <row r="69" spans="17:32" ht="12.75">
      <c r="Q69" s="99">
        <v>43163</v>
      </c>
      <c r="R69">
        <f t="shared" si="0"/>
        <v>1</v>
      </c>
      <c r="S69">
        <f t="shared" si="1"/>
        <v>1</v>
      </c>
      <c r="T69">
        <f t="shared" si="2"/>
        <v>0</v>
      </c>
      <c r="W69" s="99">
        <v>43528</v>
      </c>
      <c r="X69">
        <f t="shared" si="3"/>
        <v>2</v>
      </c>
      <c r="Y69">
        <f t="shared" si="4"/>
        <v>0</v>
      </c>
      <c r="Z69">
        <f t="shared" si="5"/>
        <v>0</v>
      </c>
      <c r="AC69" s="99">
        <v>43893</v>
      </c>
      <c r="AD69">
        <f t="shared" si="6"/>
        <v>3</v>
      </c>
      <c r="AE69">
        <f t="shared" si="7"/>
        <v>0</v>
      </c>
      <c r="AF69">
        <f t="shared" si="8"/>
        <v>0</v>
      </c>
    </row>
    <row r="70" spans="17:32" ht="12.75">
      <c r="Q70" s="99">
        <v>43164</v>
      </c>
      <c r="R70">
        <f t="shared" si="0"/>
        <v>2</v>
      </c>
      <c r="S70">
        <f t="shared" si="1"/>
        <v>0</v>
      </c>
      <c r="T70">
        <f t="shared" si="2"/>
        <v>0</v>
      </c>
      <c r="W70" s="99">
        <v>43529</v>
      </c>
      <c r="X70">
        <f t="shared" si="3"/>
        <v>3</v>
      </c>
      <c r="Y70">
        <f t="shared" si="4"/>
        <v>0</v>
      </c>
      <c r="Z70">
        <f t="shared" si="5"/>
        <v>0</v>
      </c>
      <c r="AC70" s="99">
        <v>43894</v>
      </c>
      <c r="AD70">
        <f t="shared" si="6"/>
        <v>4</v>
      </c>
      <c r="AE70">
        <f t="shared" si="7"/>
        <v>0</v>
      </c>
      <c r="AF70">
        <f t="shared" si="8"/>
        <v>0</v>
      </c>
    </row>
    <row r="71" spans="17:32" ht="12.75">
      <c r="Q71" s="99">
        <v>43165</v>
      </c>
      <c r="R71">
        <f t="shared" si="0"/>
        <v>3</v>
      </c>
      <c r="S71">
        <f t="shared" si="1"/>
        <v>0</v>
      </c>
      <c r="T71">
        <f t="shared" si="2"/>
        <v>0</v>
      </c>
      <c r="W71" s="99">
        <v>43530</v>
      </c>
      <c r="X71">
        <f t="shared" si="3"/>
        <v>4</v>
      </c>
      <c r="Y71">
        <f t="shared" si="4"/>
        <v>0</v>
      </c>
      <c r="Z71">
        <f t="shared" si="5"/>
        <v>0</v>
      </c>
      <c r="AC71" s="99">
        <v>43895</v>
      </c>
      <c r="AD71">
        <f t="shared" si="6"/>
        <v>5</v>
      </c>
      <c r="AE71">
        <f t="shared" si="7"/>
        <v>0</v>
      </c>
      <c r="AF71">
        <f t="shared" si="8"/>
        <v>0</v>
      </c>
    </row>
    <row r="72" spans="17:32" ht="12.75">
      <c r="Q72" s="99">
        <v>43166</v>
      </c>
      <c r="R72">
        <f aca="true" t="shared" si="9" ref="R72:R135">WEEKDAY(Q72,1)</f>
        <v>4</v>
      </c>
      <c r="S72">
        <f aca="true" t="shared" si="10" ref="S72:S135">IF(R72=1,1,0)</f>
        <v>0</v>
      </c>
      <c r="T72">
        <f aca="true" t="shared" si="11" ref="T72:T135">IF(R72=7,1,0)</f>
        <v>0</v>
      </c>
      <c r="W72" s="99">
        <v>43531</v>
      </c>
      <c r="X72">
        <f aca="true" t="shared" si="12" ref="X72:X135">WEEKDAY(W72,1)</f>
        <v>5</v>
      </c>
      <c r="Y72">
        <f aca="true" t="shared" si="13" ref="Y72:Y135">IF(X72=1,1,0)</f>
        <v>0</v>
      </c>
      <c r="Z72">
        <f aca="true" t="shared" si="14" ref="Z72:Z135">IF(X72=7,1,0)</f>
        <v>0</v>
      </c>
      <c r="AC72" s="99">
        <v>43896</v>
      </c>
      <c r="AD72">
        <f aca="true" t="shared" si="15" ref="AD72:AD135">WEEKDAY(AC72,1)</f>
        <v>6</v>
      </c>
      <c r="AE72">
        <f aca="true" t="shared" si="16" ref="AE72:AE135">IF(AD72=1,1,0)</f>
        <v>0</v>
      </c>
      <c r="AF72">
        <f aca="true" t="shared" si="17" ref="AF72:AF135">IF(AD72=7,1,0)</f>
        <v>0</v>
      </c>
    </row>
    <row r="73" spans="17:32" ht="12.75">
      <c r="Q73" s="99">
        <v>43167</v>
      </c>
      <c r="R73">
        <f t="shared" si="9"/>
        <v>5</v>
      </c>
      <c r="S73">
        <f t="shared" si="10"/>
        <v>0</v>
      </c>
      <c r="T73">
        <f t="shared" si="11"/>
        <v>0</v>
      </c>
      <c r="W73" s="99">
        <v>43532</v>
      </c>
      <c r="X73">
        <f t="shared" si="12"/>
        <v>6</v>
      </c>
      <c r="Y73">
        <f t="shared" si="13"/>
        <v>0</v>
      </c>
      <c r="Z73">
        <f t="shared" si="14"/>
        <v>0</v>
      </c>
      <c r="AC73" s="99">
        <v>43897</v>
      </c>
      <c r="AD73">
        <f t="shared" si="15"/>
        <v>7</v>
      </c>
      <c r="AE73">
        <f t="shared" si="16"/>
        <v>0</v>
      </c>
      <c r="AF73">
        <f t="shared" si="17"/>
        <v>1</v>
      </c>
    </row>
    <row r="74" spans="17:32" ht="12.75">
      <c r="Q74" s="99">
        <v>43168</v>
      </c>
      <c r="R74">
        <f t="shared" si="9"/>
        <v>6</v>
      </c>
      <c r="S74">
        <f t="shared" si="10"/>
        <v>0</v>
      </c>
      <c r="T74">
        <f t="shared" si="11"/>
        <v>0</v>
      </c>
      <c r="W74" s="99">
        <v>43533</v>
      </c>
      <c r="X74">
        <f t="shared" si="12"/>
        <v>7</v>
      </c>
      <c r="Y74">
        <f t="shared" si="13"/>
        <v>0</v>
      </c>
      <c r="Z74">
        <f t="shared" si="14"/>
        <v>1</v>
      </c>
      <c r="AC74" s="99">
        <v>43898</v>
      </c>
      <c r="AD74">
        <f t="shared" si="15"/>
        <v>1</v>
      </c>
      <c r="AE74">
        <f t="shared" si="16"/>
        <v>1</v>
      </c>
      <c r="AF74">
        <f t="shared" si="17"/>
        <v>0</v>
      </c>
    </row>
    <row r="75" spans="17:32" ht="12.75">
      <c r="Q75" s="100">
        <v>43169</v>
      </c>
      <c r="R75">
        <f t="shared" si="9"/>
        <v>7</v>
      </c>
      <c r="S75">
        <f t="shared" si="10"/>
        <v>0</v>
      </c>
      <c r="T75">
        <f t="shared" si="11"/>
        <v>1</v>
      </c>
      <c r="W75" s="99">
        <v>43534</v>
      </c>
      <c r="X75">
        <f t="shared" si="12"/>
        <v>1</v>
      </c>
      <c r="Y75">
        <f t="shared" si="13"/>
        <v>1</v>
      </c>
      <c r="Z75">
        <f t="shared" si="14"/>
        <v>0</v>
      </c>
      <c r="AC75" s="99">
        <v>43899</v>
      </c>
      <c r="AD75">
        <f t="shared" si="15"/>
        <v>2</v>
      </c>
      <c r="AE75">
        <f t="shared" si="16"/>
        <v>0</v>
      </c>
      <c r="AF75">
        <f t="shared" si="17"/>
        <v>0</v>
      </c>
    </row>
    <row r="76" spans="17:32" ht="12.75">
      <c r="Q76" s="100">
        <v>43170</v>
      </c>
      <c r="R76">
        <f t="shared" si="9"/>
        <v>1</v>
      </c>
      <c r="S76">
        <f t="shared" si="10"/>
        <v>1</v>
      </c>
      <c r="T76">
        <f t="shared" si="11"/>
        <v>0</v>
      </c>
      <c r="W76" s="99">
        <v>43535</v>
      </c>
      <c r="X76">
        <f t="shared" si="12"/>
        <v>2</v>
      </c>
      <c r="Y76">
        <f t="shared" si="13"/>
        <v>0</v>
      </c>
      <c r="Z76">
        <f t="shared" si="14"/>
        <v>0</v>
      </c>
      <c r="AC76" s="99">
        <v>43900</v>
      </c>
      <c r="AD76">
        <f t="shared" si="15"/>
        <v>3</v>
      </c>
      <c r="AE76">
        <f t="shared" si="16"/>
        <v>0</v>
      </c>
      <c r="AF76">
        <f t="shared" si="17"/>
        <v>0</v>
      </c>
    </row>
    <row r="77" spans="17:32" ht="12.75">
      <c r="Q77" s="100">
        <v>43171</v>
      </c>
      <c r="R77">
        <f t="shared" si="9"/>
        <v>2</v>
      </c>
      <c r="S77">
        <f t="shared" si="10"/>
        <v>0</v>
      </c>
      <c r="T77">
        <f t="shared" si="11"/>
        <v>0</v>
      </c>
      <c r="W77" s="99">
        <v>43536</v>
      </c>
      <c r="X77">
        <f t="shared" si="12"/>
        <v>3</v>
      </c>
      <c r="Y77">
        <f t="shared" si="13"/>
        <v>0</v>
      </c>
      <c r="Z77">
        <f t="shared" si="14"/>
        <v>0</v>
      </c>
      <c r="AC77" s="99">
        <v>43901</v>
      </c>
      <c r="AD77">
        <f t="shared" si="15"/>
        <v>4</v>
      </c>
      <c r="AE77">
        <f t="shared" si="16"/>
        <v>0</v>
      </c>
      <c r="AF77">
        <f t="shared" si="17"/>
        <v>0</v>
      </c>
    </row>
    <row r="78" spans="17:32" ht="12.75">
      <c r="Q78" s="99">
        <v>43172</v>
      </c>
      <c r="R78">
        <f t="shared" si="9"/>
        <v>3</v>
      </c>
      <c r="S78">
        <f t="shared" si="10"/>
        <v>0</v>
      </c>
      <c r="T78">
        <f t="shared" si="11"/>
        <v>0</v>
      </c>
      <c r="W78" s="99">
        <v>43537</v>
      </c>
      <c r="X78">
        <f t="shared" si="12"/>
        <v>4</v>
      </c>
      <c r="Y78">
        <f t="shared" si="13"/>
        <v>0</v>
      </c>
      <c r="Z78">
        <f t="shared" si="14"/>
        <v>0</v>
      </c>
      <c r="AC78" s="99">
        <v>43902</v>
      </c>
      <c r="AD78">
        <f t="shared" si="15"/>
        <v>5</v>
      </c>
      <c r="AE78">
        <f t="shared" si="16"/>
        <v>0</v>
      </c>
      <c r="AF78">
        <f t="shared" si="17"/>
        <v>0</v>
      </c>
    </row>
    <row r="79" spans="17:32" ht="12.75">
      <c r="Q79" s="99">
        <v>43173</v>
      </c>
      <c r="R79">
        <f t="shared" si="9"/>
        <v>4</v>
      </c>
      <c r="S79">
        <f t="shared" si="10"/>
        <v>0</v>
      </c>
      <c r="T79">
        <f t="shared" si="11"/>
        <v>0</v>
      </c>
      <c r="W79" s="99">
        <v>43538</v>
      </c>
      <c r="X79">
        <f t="shared" si="12"/>
        <v>5</v>
      </c>
      <c r="Y79">
        <f t="shared" si="13"/>
        <v>0</v>
      </c>
      <c r="Z79">
        <f t="shared" si="14"/>
        <v>0</v>
      </c>
      <c r="AC79" s="99">
        <v>43903</v>
      </c>
      <c r="AD79">
        <f t="shared" si="15"/>
        <v>6</v>
      </c>
      <c r="AE79">
        <f t="shared" si="16"/>
        <v>0</v>
      </c>
      <c r="AF79">
        <f t="shared" si="17"/>
        <v>0</v>
      </c>
    </row>
    <row r="80" spans="17:32" ht="12.75">
      <c r="Q80" s="99">
        <v>43174</v>
      </c>
      <c r="R80">
        <f t="shared" si="9"/>
        <v>5</v>
      </c>
      <c r="S80">
        <f t="shared" si="10"/>
        <v>0</v>
      </c>
      <c r="T80">
        <f t="shared" si="11"/>
        <v>0</v>
      </c>
      <c r="W80" s="99">
        <v>43539</v>
      </c>
      <c r="X80">
        <f t="shared" si="12"/>
        <v>6</v>
      </c>
      <c r="Y80">
        <f t="shared" si="13"/>
        <v>0</v>
      </c>
      <c r="Z80">
        <f t="shared" si="14"/>
        <v>0</v>
      </c>
      <c r="AC80" s="99">
        <v>43904</v>
      </c>
      <c r="AD80">
        <f t="shared" si="15"/>
        <v>7</v>
      </c>
      <c r="AE80">
        <f t="shared" si="16"/>
        <v>0</v>
      </c>
      <c r="AF80">
        <f t="shared" si="17"/>
        <v>1</v>
      </c>
    </row>
    <row r="81" spans="17:32" ht="12.75">
      <c r="Q81" s="99">
        <v>43175</v>
      </c>
      <c r="R81">
        <f t="shared" si="9"/>
        <v>6</v>
      </c>
      <c r="S81">
        <f t="shared" si="10"/>
        <v>0</v>
      </c>
      <c r="T81">
        <f t="shared" si="11"/>
        <v>0</v>
      </c>
      <c r="W81" s="99">
        <v>43540</v>
      </c>
      <c r="X81">
        <f t="shared" si="12"/>
        <v>7</v>
      </c>
      <c r="Y81">
        <f t="shared" si="13"/>
        <v>0</v>
      </c>
      <c r="Z81">
        <f t="shared" si="14"/>
        <v>1</v>
      </c>
      <c r="AC81" s="99">
        <v>43905</v>
      </c>
      <c r="AD81">
        <f t="shared" si="15"/>
        <v>1</v>
      </c>
      <c r="AE81">
        <f t="shared" si="16"/>
        <v>1</v>
      </c>
      <c r="AF81">
        <f t="shared" si="17"/>
        <v>0</v>
      </c>
    </row>
    <row r="82" spans="17:32" ht="12.75">
      <c r="Q82" s="99">
        <v>43176</v>
      </c>
      <c r="R82">
        <f t="shared" si="9"/>
        <v>7</v>
      </c>
      <c r="S82">
        <f t="shared" si="10"/>
        <v>0</v>
      </c>
      <c r="T82">
        <f t="shared" si="11"/>
        <v>1</v>
      </c>
      <c r="W82" s="99">
        <v>43541</v>
      </c>
      <c r="X82">
        <f t="shared" si="12"/>
        <v>1</v>
      </c>
      <c r="Y82">
        <f t="shared" si="13"/>
        <v>1</v>
      </c>
      <c r="Z82">
        <f t="shared" si="14"/>
        <v>0</v>
      </c>
      <c r="AC82" s="99">
        <v>43906</v>
      </c>
      <c r="AD82">
        <f t="shared" si="15"/>
        <v>2</v>
      </c>
      <c r="AE82">
        <f t="shared" si="16"/>
        <v>0</v>
      </c>
      <c r="AF82">
        <f t="shared" si="17"/>
        <v>0</v>
      </c>
    </row>
    <row r="83" spans="17:32" ht="12.75">
      <c r="Q83" s="99">
        <v>43177</v>
      </c>
      <c r="R83">
        <f t="shared" si="9"/>
        <v>1</v>
      </c>
      <c r="S83">
        <f t="shared" si="10"/>
        <v>1</v>
      </c>
      <c r="T83">
        <f t="shared" si="11"/>
        <v>0</v>
      </c>
      <c r="W83" s="99">
        <v>43542</v>
      </c>
      <c r="X83">
        <f t="shared" si="12"/>
        <v>2</v>
      </c>
      <c r="Y83">
        <f t="shared" si="13"/>
        <v>0</v>
      </c>
      <c r="Z83">
        <f t="shared" si="14"/>
        <v>0</v>
      </c>
      <c r="AC83" s="99">
        <v>43907</v>
      </c>
      <c r="AD83">
        <f t="shared" si="15"/>
        <v>3</v>
      </c>
      <c r="AE83">
        <f t="shared" si="16"/>
        <v>0</v>
      </c>
      <c r="AF83">
        <f t="shared" si="17"/>
        <v>0</v>
      </c>
    </row>
    <row r="84" spans="17:32" ht="12.75">
      <c r="Q84" s="99">
        <v>43178</v>
      </c>
      <c r="R84">
        <f t="shared" si="9"/>
        <v>2</v>
      </c>
      <c r="S84">
        <f t="shared" si="10"/>
        <v>0</v>
      </c>
      <c r="T84">
        <f t="shared" si="11"/>
        <v>0</v>
      </c>
      <c r="W84" s="99">
        <v>43543</v>
      </c>
      <c r="X84">
        <f t="shared" si="12"/>
        <v>3</v>
      </c>
      <c r="Y84">
        <f t="shared" si="13"/>
        <v>0</v>
      </c>
      <c r="Z84">
        <f t="shared" si="14"/>
        <v>0</v>
      </c>
      <c r="AC84" s="99">
        <v>43908</v>
      </c>
      <c r="AD84">
        <f t="shared" si="15"/>
        <v>4</v>
      </c>
      <c r="AE84">
        <f t="shared" si="16"/>
        <v>0</v>
      </c>
      <c r="AF84">
        <f t="shared" si="17"/>
        <v>0</v>
      </c>
    </row>
    <row r="85" spans="17:32" ht="12.75">
      <c r="Q85" s="99">
        <v>43179</v>
      </c>
      <c r="R85">
        <f t="shared" si="9"/>
        <v>3</v>
      </c>
      <c r="S85">
        <f t="shared" si="10"/>
        <v>0</v>
      </c>
      <c r="T85">
        <f t="shared" si="11"/>
        <v>0</v>
      </c>
      <c r="W85" s="99">
        <v>43544</v>
      </c>
      <c r="X85">
        <f t="shared" si="12"/>
        <v>4</v>
      </c>
      <c r="Y85">
        <f t="shared" si="13"/>
        <v>0</v>
      </c>
      <c r="Z85">
        <f t="shared" si="14"/>
        <v>0</v>
      </c>
      <c r="AC85" s="99">
        <v>43909</v>
      </c>
      <c r="AD85">
        <f t="shared" si="15"/>
        <v>5</v>
      </c>
      <c r="AE85">
        <f t="shared" si="16"/>
        <v>0</v>
      </c>
      <c r="AF85">
        <f t="shared" si="17"/>
        <v>0</v>
      </c>
    </row>
    <row r="86" spans="17:32" ht="12.75">
      <c r="Q86" s="99">
        <v>43180</v>
      </c>
      <c r="R86">
        <f t="shared" si="9"/>
        <v>4</v>
      </c>
      <c r="S86">
        <f t="shared" si="10"/>
        <v>0</v>
      </c>
      <c r="T86">
        <f t="shared" si="11"/>
        <v>0</v>
      </c>
      <c r="W86" s="99">
        <v>43545</v>
      </c>
      <c r="X86">
        <f t="shared" si="12"/>
        <v>5</v>
      </c>
      <c r="Y86">
        <f t="shared" si="13"/>
        <v>0</v>
      </c>
      <c r="Z86">
        <f t="shared" si="14"/>
        <v>0</v>
      </c>
      <c r="AC86" s="99">
        <v>43910</v>
      </c>
      <c r="AD86">
        <f t="shared" si="15"/>
        <v>6</v>
      </c>
      <c r="AE86">
        <f t="shared" si="16"/>
        <v>0</v>
      </c>
      <c r="AF86">
        <f t="shared" si="17"/>
        <v>0</v>
      </c>
    </row>
    <row r="87" spans="17:32" ht="12.75">
      <c r="Q87" s="99">
        <v>43181</v>
      </c>
      <c r="R87">
        <f t="shared" si="9"/>
        <v>5</v>
      </c>
      <c r="S87">
        <f t="shared" si="10"/>
        <v>0</v>
      </c>
      <c r="T87">
        <f t="shared" si="11"/>
        <v>0</v>
      </c>
      <c r="W87" s="99">
        <v>43546</v>
      </c>
      <c r="X87">
        <f t="shared" si="12"/>
        <v>6</v>
      </c>
      <c r="Y87">
        <f t="shared" si="13"/>
        <v>0</v>
      </c>
      <c r="Z87">
        <f t="shared" si="14"/>
        <v>0</v>
      </c>
      <c r="AC87" s="99">
        <v>43911</v>
      </c>
      <c r="AD87">
        <f t="shared" si="15"/>
        <v>7</v>
      </c>
      <c r="AE87">
        <f t="shared" si="16"/>
        <v>0</v>
      </c>
      <c r="AF87">
        <f t="shared" si="17"/>
        <v>1</v>
      </c>
    </row>
    <row r="88" spans="17:32" ht="12.75">
      <c r="Q88" s="99">
        <v>43182</v>
      </c>
      <c r="R88">
        <f t="shared" si="9"/>
        <v>6</v>
      </c>
      <c r="S88">
        <f t="shared" si="10"/>
        <v>0</v>
      </c>
      <c r="T88">
        <f t="shared" si="11"/>
        <v>0</v>
      </c>
      <c r="W88" s="99">
        <v>43547</v>
      </c>
      <c r="X88">
        <f t="shared" si="12"/>
        <v>7</v>
      </c>
      <c r="Y88">
        <f t="shared" si="13"/>
        <v>0</v>
      </c>
      <c r="Z88">
        <f t="shared" si="14"/>
        <v>1</v>
      </c>
      <c r="AC88" s="99">
        <v>43912</v>
      </c>
      <c r="AD88">
        <f t="shared" si="15"/>
        <v>1</v>
      </c>
      <c r="AE88">
        <f t="shared" si="16"/>
        <v>1</v>
      </c>
      <c r="AF88">
        <f t="shared" si="17"/>
        <v>0</v>
      </c>
    </row>
    <row r="89" spans="17:32" ht="12.75">
      <c r="Q89" s="99">
        <v>43183</v>
      </c>
      <c r="R89">
        <f t="shared" si="9"/>
        <v>7</v>
      </c>
      <c r="S89">
        <f t="shared" si="10"/>
        <v>0</v>
      </c>
      <c r="T89">
        <f t="shared" si="11"/>
        <v>1</v>
      </c>
      <c r="W89" s="99">
        <v>43548</v>
      </c>
      <c r="X89">
        <f t="shared" si="12"/>
        <v>1</v>
      </c>
      <c r="Y89">
        <f t="shared" si="13"/>
        <v>1</v>
      </c>
      <c r="Z89">
        <f t="shared" si="14"/>
        <v>0</v>
      </c>
      <c r="AC89" s="99">
        <v>43913</v>
      </c>
      <c r="AD89">
        <f t="shared" si="15"/>
        <v>2</v>
      </c>
      <c r="AE89">
        <f t="shared" si="16"/>
        <v>0</v>
      </c>
      <c r="AF89">
        <f t="shared" si="17"/>
        <v>0</v>
      </c>
    </row>
    <row r="90" spans="17:32" ht="12.75">
      <c r="Q90" s="99">
        <v>43184</v>
      </c>
      <c r="R90">
        <f t="shared" si="9"/>
        <v>1</v>
      </c>
      <c r="S90">
        <f t="shared" si="10"/>
        <v>1</v>
      </c>
      <c r="T90">
        <f t="shared" si="11"/>
        <v>0</v>
      </c>
      <c r="W90" s="99">
        <v>43549</v>
      </c>
      <c r="X90">
        <f t="shared" si="12"/>
        <v>2</v>
      </c>
      <c r="Y90">
        <f t="shared" si="13"/>
        <v>0</v>
      </c>
      <c r="Z90">
        <f t="shared" si="14"/>
        <v>0</v>
      </c>
      <c r="AC90" s="99">
        <v>43914</v>
      </c>
      <c r="AD90">
        <f t="shared" si="15"/>
        <v>3</v>
      </c>
      <c r="AE90">
        <f t="shared" si="16"/>
        <v>0</v>
      </c>
      <c r="AF90">
        <f t="shared" si="17"/>
        <v>0</v>
      </c>
    </row>
    <row r="91" spans="17:32" ht="12.75">
      <c r="Q91" s="99">
        <v>43185</v>
      </c>
      <c r="R91">
        <f t="shared" si="9"/>
        <v>2</v>
      </c>
      <c r="S91">
        <f t="shared" si="10"/>
        <v>0</v>
      </c>
      <c r="T91">
        <f t="shared" si="11"/>
        <v>0</v>
      </c>
      <c r="W91" s="99">
        <v>43550</v>
      </c>
      <c r="X91">
        <f t="shared" si="12"/>
        <v>3</v>
      </c>
      <c r="Y91">
        <f t="shared" si="13"/>
        <v>0</v>
      </c>
      <c r="Z91">
        <f t="shared" si="14"/>
        <v>0</v>
      </c>
      <c r="AC91" s="99">
        <v>43915</v>
      </c>
      <c r="AD91">
        <f t="shared" si="15"/>
        <v>4</v>
      </c>
      <c r="AE91">
        <f t="shared" si="16"/>
        <v>0</v>
      </c>
      <c r="AF91">
        <f t="shared" si="17"/>
        <v>0</v>
      </c>
    </row>
    <row r="92" spans="17:32" ht="12.75">
      <c r="Q92" s="99">
        <v>43186</v>
      </c>
      <c r="R92">
        <f t="shared" si="9"/>
        <v>3</v>
      </c>
      <c r="S92">
        <f t="shared" si="10"/>
        <v>0</v>
      </c>
      <c r="T92">
        <f t="shared" si="11"/>
        <v>0</v>
      </c>
      <c r="W92" s="99">
        <v>43551</v>
      </c>
      <c r="X92">
        <f t="shared" si="12"/>
        <v>4</v>
      </c>
      <c r="Y92">
        <f t="shared" si="13"/>
        <v>0</v>
      </c>
      <c r="Z92">
        <f t="shared" si="14"/>
        <v>0</v>
      </c>
      <c r="AC92" s="99">
        <v>43916</v>
      </c>
      <c r="AD92">
        <f t="shared" si="15"/>
        <v>5</v>
      </c>
      <c r="AE92">
        <f t="shared" si="16"/>
        <v>0</v>
      </c>
      <c r="AF92">
        <f t="shared" si="17"/>
        <v>0</v>
      </c>
    </row>
    <row r="93" spans="17:32" ht="12.75">
      <c r="Q93" s="99">
        <v>43187</v>
      </c>
      <c r="R93">
        <f t="shared" si="9"/>
        <v>4</v>
      </c>
      <c r="S93">
        <f t="shared" si="10"/>
        <v>0</v>
      </c>
      <c r="T93">
        <f t="shared" si="11"/>
        <v>0</v>
      </c>
      <c r="W93" s="99">
        <v>43552</v>
      </c>
      <c r="X93">
        <f t="shared" si="12"/>
        <v>5</v>
      </c>
      <c r="Y93">
        <f t="shared" si="13"/>
        <v>0</v>
      </c>
      <c r="Z93">
        <f t="shared" si="14"/>
        <v>0</v>
      </c>
      <c r="AC93" s="99">
        <v>43917</v>
      </c>
      <c r="AD93">
        <f t="shared" si="15"/>
        <v>6</v>
      </c>
      <c r="AE93">
        <f t="shared" si="16"/>
        <v>0</v>
      </c>
      <c r="AF93">
        <f t="shared" si="17"/>
        <v>0</v>
      </c>
    </row>
    <row r="94" spans="17:32" ht="12.75">
      <c r="Q94" s="99">
        <v>43188</v>
      </c>
      <c r="R94">
        <f t="shared" si="9"/>
        <v>5</v>
      </c>
      <c r="S94">
        <f t="shared" si="10"/>
        <v>0</v>
      </c>
      <c r="T94">
        <f t="shared" si="11"/>
        <v>0</v>
      </c>
      <c r="W94" s="99">
        <v>43553</v>
      </c>
      <c r="X94">
        <f t="shared" si="12"/>
        <v>6</v>
      </c>
      <c r="Y94">
        <f t="shared" si="13"/>
        <v>0</v>
      </c>
      <c r="Z94">
        <f t="shared" si="14"/>
        <v>0</v>
      </c>
      <c r="AC94" s="99">
        <v>43918</v>
      </c>
      <c r="AD94">
        <f t="shared" si="15"/>
        <v>7</v>
      </c>
      <c r="AE94">
        <f t="shared" si="16"/>
        <v>0</v>
      </c>
      <c r="AF94">
        <f t="shared" si="17"/>
        <v>1</v>
      </c>
    </row>
    <row r="95" spans="17:32" ht="12.75">
      <c r="Q95" s="99">
        <v>43189</v>
      </c>
      <c r="R95">
        <f t="shared" si="9"/>
        <v>6</v>
      </c>
      <c r="S95">
        <f t="shared" si="10"/>
        <v>0</v>
      </c>
      <c r="T95">
        <f t="shared" si="11"/>
        <v>0</v>
      </c>
      <c r="W95" s="99">
        <v>43554</v>
      </c>
      <c r="X95">
        <f t="shared" si="12"/>
        <v>7</v>
      </c>
      <c r="Y95">
        <f t="shared" si="13"/>
        <v>0</v>
      </c>
      <c r="Z95">
        <f t="shared" si="14"/>
        <v>1</v>
      </c>
      <c r="AC95" s="99">
        <v>43919</v>
      </c>
      <c r="AD95">
        <f t="shared" si="15"/>
        <v>1</v>
      </c>
      <c r="AE95">
        <f t="shared" si="16"/>
        <v>1</v>
      </c>
      <c r="AF95">
        <f t="shared" si="17"/>
        <v>0</v>
      </c>
    </row>
    <row r="96" spans="17:32" ht="12.75">
      <c r="Q96" s="99">
        <v>43190</v>
      </c>
      <c r="R96">
        <f t="shared" si="9"/>
        <v>7</v>
      </c>
      <c r="S96">
        <f t="shared" si="10"/>
        <v>0</v>
      </c>
      <c r="T96">
        <f t="shared" si="11"/>
        <v>1</v>
      </c>
      <c r="W96" s="99">
        <v>43555</v>
      </c>
      <c r="X96">
        <f t="shared" si="12"/>
        <v>1</v>
      </c>
      <c r="Y96">
        <f t="shared" si="13"/>
        <v>1</v>
      </c>
      <c r="Z96">
        <f t="shared" si="14"/>
        <v>0</v>
      </c>
      <c r="AC96" s="99">
        <v>43920</v>
      </c>
      <c r="AD96">
        <f t="shared" si="15"/>
        <v>2</v>
      </c>
      <c r="AE96">
        <f t="shared" si="16"/>
        <v>0</v>
      </c>
      <c r="AF96">
        <f t="shared" si="17"/>
        <v>0</v>
      </c>
    </row>
    <row r="97" spans="17:32" ht="12.75">
      <c r="Q97" s="99">
        <v>43191</v>
      </c>
      <c r="R97">
        <f t="shared" si="9"/>
        <v>1</v>
      </c>
      <c r="S97">
        <f t="shared" si="10"/>
        <v>1</v>
      </c>
      <c r="T97">
        <f t="shared" si="11"/>
        <v>0</v>
      </c>
      <c r="W97" s="99">
        <v>43556</v>
      </c>
      <c r="X97">
        <f t="shared" si="12"/>
        <v>2</v>
      </c>
      <c r="Y97">
        <f t="shared" si="13"/>
        <v>0</v>
      </c>
      <c r="Z97">
        <f t="shared" si="14"/>
        <v>0</v>
      </c>
      <c r="AC97" s="99">
        <v>43921</v>
      </c>
      <c r="AD97">
        <f t="shared" si="15"/>
        <v>3</v>
      </c>
      <c r="AE97">
        <f t="shared" si="16"/>
        <v>0</v>
      </c>
      <c r="AF97">
        <f t="shared" si="17"/>
        <v>0</v>
      </c>
    </row>
    <row r="98" spans="17:32" ht="12.75">
      <c r="Q98" s="99">
        <v>43192</v>
      </c>
      <c r="R98">
        <f t="shared" si="9"/>
        <v>2</v>
      </c>
      <c r="S98">
        <f t="shared" si="10"/>
        <v>0</v>
      </c>
      <c r="T98">
        <f t="shared" si="11"/>
        <v>0</v>
      </c>
      <c r="W98" s="99">
        <v>43557</v>
      </c>
      <c r="X98">
        <f t="shared" si="12"/>
        <v>3</v>
      </c>
      <c r="Y98">
        <f t="shared" si="13"/>
        <v>0</v>
      </c>
      <c r="Z98">
        <f t="shared" si="14"/>
        <v>0</v>
      </c>
      <c r="AC98" s="99">
        <v>43922</v>
      </c>
      <c r="AD98">
        <f t="shared" si="15"/>
        <v>4</v>
      </c>
      <c r="AE98">
        <f t="shared" si="16"/>
        <v>0</v>
      </c>
      <c r="AF98">
        <f t="shared" si="17"/>
        <v>0</v>
      </c>
    </row>
    <row r="99" spans="17:32" ht="12.75">
      <c r="Q99" s="99">
        <v>43193</v>
      </c>
      <c r="R99">
        <f t="shared" si="9"/>
        <v>3</v>
      </c>
      <c r="S99">
        <f t="shared" si="10"/>
        <v>0</v>
      </c>
      <c r="T99">
        <f t="shared" si="11"/>
        <v>0</v>
      </c>
      <c r="W99" s="99">
        <v>43558</v>
      </c>
      <c r="X99">
        <f t="shared" si="12"/>
        <v>4</v>
      </c>
      <c r="Y99">
        <f t="shared" si="13"/>
        <v>0</v>
      </c>
      <c r="Z99">
        <f t="shared" si="14"/>
        <v>0</v>
      </c>
      <c r="AC99" s="99">
        <v>43923</v>
      </c>
      <c r="AD99">
        <f t="shared" si="15"/>
        <v>5</v>
      </c>
      <c r="AE99">
        <f t="shared" si="16"/>
        <v>0</v>
      </c>
      <c r="AF99">
        <f t="shared" si="17"/>
        <v>0</v>
      </c>
    </row>
    <row r="100" spans="17:32" ht="12.75">
      <c r="Q100" s="99">
        <v>43194</v>
      </c>
      <c r="R100">
        <f t="shared" si="9"/>
        <v>4</v>
      </c>
      <c r="S100">
        <f t="shared" si="10"/>
        <v>0</v>
      </c>
      <c r="T100">
        <f t="shared" si="11"/>
        <v>0</v>
      </c>
      <c r="W100" s="99">
        <v>43559</v>
      </c>
      <c r="X100">
        <f t="shared" si="12"/>
        <v>5</v>
      </c>
      <c r="Y100">
        <f t="shared" si="13"/>
        <v>0</v>
      </c>
      <c r="Z100">
        <f t="shared" si="14"/>
        <v>0</v>
      </c>
      <c r="AC100" s="99">
        <v>43924</v>
      </c>
      <c r="AD100">
        <f t="shared" si="15"/>
        <v>6</v>
      </c>
      <c r="AE100">
        <f t="shared" si="16"/>
        <v>0</v>
      </c>
      <c r="AF100">
        <f t="shared" si="17"/>
        <v>0</v>
      </c>
    </row>
    <row r="101" spans="17:32" ht="12.75">
      <c r="Q101" s="99">
        <v>43195</v>
      </c>
      <c r="R101">
        <f t="shared" si="9"/>
        <v>5</v>
      </c>
      <c r="S101">
        <f t="shared" si="10"/>
        <v>0</v>
      </c>
      <c r="T101">
        <f t="shared" si="11"/>
        <v>0</v>
      </c>
      <c r="W101" s="99">
        <v>43560</v>
      </c>
      <c r="X101">
        <f t="shared" si="12"/>
        <v>6</v>
      </c>
      <c r="Y101">
        <f t="shared" si="13"/>
        <v>0</v>
      </c>
      <c r="Z101">
        <f t="shared" si="14"/>
        <v>0</v>
      </c>
      <c r="AC101" s="99">
        <v>43925</v>
      </c>
      <c r="AD101">
        <f t="shared" si="15"/>
        <v>7</v>
      </c>
      <c r="AE101">
        <f t="shared" si="16"/>
        <v>0</v>
      </c>
      <c r="AF101">
        <f t="shared" si="17"/>
        <v>1</v>
      </c>
    </row>
    <row r="102" spans="17:32" ht="12.75">
      <c r="Q102" s="99">
        <v>43196</v>
      </c>
      <c r="R102">
        <f t="shared" si="9"/>
        <v>6</v>
      </c>
      <c r="S102">
        <f t="shared" si="10"/>
        <v>0</v>
      </c>
      <c r="T102">
        <f t="shared" si="11"/>
        <v>0</v>
      </c>
      <c r="W102" s="99">
        <v>43561</v>
      </c>
      <c r="X102">
        <f t="shared" si="12"/>
        <v>7</v>
      </c>
      <c r="Y102">
        <f t="shared" si="13"/>
        <v>0</v>
      </c>
      <c r="Z102">
        <f t="shared" si="14"/>
        <v>1</v>
      </c>
      <c r="AC102" s="99">
        <v>43926</v>
      </c>
      <c r="AD102">
        <f t="shared" si="15"/>
        <v>1</v>
      </c>
      <c r="AE102">
        <f t="shared" si="16"/>
        <v>1</v>
      </c>
      <c r="AF102">
        <f t="shared" si="17"/>
        <v>0</v>
      </c>
    </row>
    <row r="103" spans="17:32" ht="12.75">
      <c r="Q103" s="99">
        <v>43197</v>
      </c>
      <c r="R103">
        <f t="shared" si="9"/>
        <v>7</v>
      </c>
      <c r="S103">
        <f t="shared" si="10"/>
        <v>0</v>
      </c>
      <c r="T103">
        <f t="shared" si="11"/>
        <v>1</v>
      </c>
      <c r="W103" s="99">
        <v>43562</v>
      </c>
      <c r="X103">
        <f t="shared" si="12"/>
        <v>1</v>
      </c>
      <c r="Y103">
        <f t="shared" si="13"/>
        <v>1</v>
      </c>
      <c r="Z103">
        <f t="shared" si="14"/>
        <v>0</v>
      </c>
      <c r="AC103" s="99">
        <v>43927</v>
      </c>
      <c r="AD103">
        <f t="shared" si="15"/>
        <v>2</v>
      </c>
      <c r="AE103">
        <f t="shared" si="16"/>
        <v>0</v>
      </c>
      <c r="AF103">
        <f t="shared" si="17"/>
        <v>0</v>
      </c>
    </row>
    <row r="104" spans="17:32" ht="12.75">
      <c r="Q104" s="99">
        <v>43198</v>
      </c>
      <c r="R104">
        <f t="shared" si="9"/>
        <v>1</v>
      </c>
      <c r="S104">
        <f t="shared" si="10"/>
        <v>1</v>
      </c>
      <c r="T104">
        <f t="shared" si="11"/>
        <v>0</v>
      </c>
      <c r="W104" s="99">
        <v>43563</v>
      </c>
      <c r="X104">
        <f t="shared" si="12"/>
        <v>2</v>
      </c>
      <c r="Y104">
        <f t="shared" si="13"/>
        <v>0</v>
      </c>
      <c r="Z104">
        <f t="shared" si="14"/>
        <v>0</v>
      </c>
      <c r="AC104" s="99">
        <v>43928</v>
      </c>
      <c r="AD104">
        <f t="shared" si="15"/>
        <v>3</v>
      </c>
      <c r="AE104">
        <f t="shared" si="16"/>
        <v>0</v>
      </c>
      <c r="AF104">
        <f t="shared" si="17"/>
        <v>0</v>
      </c>
    </row>
    <row r="105" spans="17:32" ht="12.75">
      <c r="Q105" s="99">
        <v>43199</v>
      </c>
      <c r="R105">
        <f t="shared" si="9"/>
        <v>2</v>
      </c>
      <c r="S105">
        <f t="shared" si="10"/>
        <v>0</v>
      </c>
      <c r="T105">
        <f t="shared" si="11"/>
        <v>0</v>
      </c>
      <c r="W105" s="99">
        <v>43564</v>
      </c>
      <c r="X105">
        <f t="shared" si="12"/>
        <v>3</v>
      </c>
      <c r="Y105">
        <f t="shared" si="13"/>
        <v>0</v>
      </c>
      <c r="Z105">
        <f t="shared" si="14"/>
        <v>0</v>
      </c>
      <c r="AC105" s="99">
        <v>43929</v>
      </c>
      <c r="AD105">
        <f t="shared" si="15"/>
        <v>4</v>
      </c>
      <c r="AE105">
        <f t="shared" si="16"/>
        <v>0</v>
      </c>
      <c r="AF105">
        <f t="shared" si="17"/>
        <v>0</v>
      </c>
    </row>
    <row r="106" spans="17:32" ht="12.75">
      <c r="Q106" s="99">
        <v>43200</v>
      </c>
      <c r="R106">
        <f t="shared" si="9"/>
        <v>3</v>
      </c>
      <c r="S106">
        <f t="shared" si="10"/>
        <v>0</v>
      </c>
      <c r="T106">
        <f t="shared" si="11"/>
        <v>0</v>
      </c>
      <c r="W106" s="99">
        <v>43565</v>
      </c>
      <c r="X106">
        <f t="shared" si="12"/>
        <v>4</v>
      </c>
      <c r="Y106">
        <f t="shared" si="13"/>
        <v>0</v>
      </c>
      <c r="Z106">
        <f t="shared" si="14"/>
        <v>0</v>
      </c>
      <c r="AC106" s="99">
        <v>43930</v>
      </c>
      <c r="AD106">
        <f t="shared" si="15"/>
        <v>5</v>
      </c>
      <c r="AE106">
        <f t="shared" si="16"/>
        <v>0</v>
      </c>
      <c r="AF106">
        <f t="shared" si="17"/>
        <v>0</v>
      </c>
    </row>
    <row r="107" spans="17:32" ht="12.75">
      <c r="Q107" s="99">
        <v>43201</v>
      </c>
      <c r="R107">
        <f t="shared" si="9"/>
        <v>4</v>
      </c>
      <c r="S107">
        <f t="shared" si="10"/>
        <v>0</v>
      </c>
      <c r="T107">
        <f t="shared" si="11"/>
        <v>0</v>
      </c>
      <c r="W107" s="99">
        <v>43566</v>
      </c>
      <c r="X107">
        <f t="shared" si="12"/>
        <v>5</v>
      </c>
      <c r="Y107">
        <f t="shared" si="13"/>
        <v>0</v>
      </c>
      <c r="Z107">
        <f t="shared" si="14"/>
        <v>0</v>
      </c>
      <c r="AC107" s="99">
        <v>43931</v>
      </c>
      <c r="AD107">
        <f t="shared" si="15"/>
        <v>6</v>
      </c>
      <c r="AE107">
        <f t="shared" si="16"/>
        <v>0</v>
      </c>
      <c r="AF107">
        <f t="shared" si="17"/>
        <v>0</v>
      </c>
    </row>
    <row r="108" spans="17:32" ht="12.75">
      <c r="Q108" s="99">
        <v>43202</v>
      </c>
      <c r="R108">
        <f t="shared" si="9"/>
        <v>5</v>
      </c>
      <c r="S108">
        <f t="shared" si="10"/>
        <v>0</v>
      </c>
      <c r="T108">
        <f t="shared" si="11"/>
        <v>0</v>
      </c>
      <c r="W108" s="99">
        <v>43567</v>
      </c>
      <c r="X108">
        <f t="shared" si="12"/>
        <v>6</v>
      </c>
      <c r="Y108">
        <f t="shared" si="13"/>
        <v>0</v>
      </c>
      <c r="Z108">
        <f t="shared" si="14"/>
        <v>0</v>
      </c>
      <c r="AC108" s="99">
        <v>43932</v>
      </c>
      <c r="AD108">
        <f t="shared" si="15"/>
        <v>7</v>
      </c>
      <c r="AE108">
        <f t="shared" si="16"/>
        <v>0</v>
      </c>
      <c r="AF108">
        <f t="shared" si="17"/>
        <v>1</v>
      </c>
    </row>
    <row r="109" spans="17:32" ht="12.75">
      <c r="Q109" s="99">
        <v>43203</v>
      </c>
      <c r="R109">
        <f t="shared" si="9"/>
        <v>6</v>
      </c>
      <c r="S109">
        <f t="shared" si="10"/>
        <v>0</v>
      </c>
      <c r="T109">
        <f t="shared" si="11"/>
        <v>0</v>
      </c>
      <c r="W109" s="99">
        <v>43568</v>
      </c>
      <c r="X109">
        <f t="shared" si="12"/>
        <v>7</v>
      </c>
      <c r="Y109">
        <f t="shared" si="13"/>
        <v>0</v>
      </c>
      <c r="Z109">
        <f t="shared" si="14"/>
        <v>1</v>
      </c>
      <c r="AC109" s="99">
        <v>43933</v>
      </c>
      <c r="AD109">
        <f t="shared" si="15"/>
        <v>1</v>
      </c>
      <c r="AE109">
        <f t="shared" si="16"/>
        <v>1</v>
      </c>
      <c r="AF109">
        <f t="shared" si="17"/>
        <v>0</v>
      </c>
    </row>
    <row r="110" spans="17:32" ht="12.75">
      <c r="Q110" s="99">
        <v>43204</v>
      </c>
      <c r="R110">
        <f t="shared" si="9"/>
        <v>7</v>
      </c>
      <c r="S110">
        <f t="shared" si="10"/>
        <v>0</v>
      </c>
      <c r="T110">
        <f t="shared" si="11"/>
        <v>1</v>
      </c>
      <c r="W110" s="99">
        <v>43569</v>
      </c>
      <c r="X110">
        <f t="shared" si="12"/>
        <v>1</v>
      </c>
      <c r="Y110">
        <f t="shared" si="13"/>
        <v>1</v>
      </c>
      <c r="Z110">
        <f t="shared" si="14"/>
        <v>0</v>
      </c>
      <c r="AC110" s="99">
        <v>43934</v>
      </c>
      <c r="AD110">
        <f t="shared" si="15"/>
        <v>2</v>
      </c>
      <c r="AE110">
        <f t="shared" si="16"/>
        <v>0</v>
      </c>
      <c r="AF110">
        <f t="shared" si="17"/>
        <v>0</v>
      </c>
    </row>
    <row r="111" spans="17:32" ht="12.75">
      <c r="Q111" s="99">
        <v>43205</v>
      </c>
      <c r="R111">
        <f t="shared" si="9"/>
        <v>1</v>
      </c>
      <c r="S111">
        <f t="shared" si="10"/>
        <v>1</v>
      </c>
      <c r="T111">
        <f t="shared" si="11"/>
        <v>0</v>
      </c>
      <c r="W111" s="99">
        <v>43570</v>
      </c>
      <c r="X111">
        <f t="shared" si="12"/>
        <v>2</v>
      </c>
      <c r="Y111">
        <f t="shared" si="13"/>
        <v>0</v>
      </c>
      <c r="Z111">
        <f t="shared" si="14"/>
        <v>0</v>
      </c>
      <c r="AC111" s="99">
        <v>43935</v>
      </c>
      <c r="AD111">
        <f t="shared" si="15"/>
        <v>3</v>
      </c>
      <c r="AE111">
        <f t="shared" si="16"/>
        <v>0</v>
      </c>
      <c r="AF111">
        <f t="shared" si="17"/>
        <v>0</v>
      </c>
    </row>
    <row r="112" spans="17:32" ht="12.75">
      <c r="Q112" s="99">
        <v>43206</v>
      </c>
      <c r="R112">
        <f t="shared" si="9"/>
        <v>2</v>
      </c>
      <c r="S112">
        <f t="shared" si="10"/>
        <v>0</v>
      </c>
      <c r="T112">
        <f t="shared" si="11"/>
        <v>0</v>
      </c>
      <c r="W112" s="99">
        <v>43571</v>
      </c>
      <c r="X112">
        <f t="shared" si="12"/>
        <v>3</v>
      </c>
      <c r="Y112">
        <f t="shared" si="13"/>
        <v>0</v>
      </c>
      <c r="Z112">
        <f t="shared" si="14"/>
        <v>0</v>
      </c>
      <c r="AC112" s="99">
        <v>43936</v>
      </c>
      <c r="AD112">
        <f t="shared" si="15"/>
        <v>4</v>
      </c>
      <c r="AE112">
        <f t="shared" si="16"/>
        <v>0</v>
      </c>
      <c r="AF112">
        <f t="shared" si="17"/>
        <v>0</v>
      </c>
    </row>
    <row r="113" spans="17:32" ht="12.75">
      <c r="Q113" s="99">
        <v>43207</v>
      </c>
      <c r="R113">
        <f t="shared" si="9"/>
        <v>3</v>
      </c>
      <c r="S113">
        <f t="shared" si="10"/>
        <v>0</v>
      </c>
      <c r="T113">
        <f t="shared" si="11"/>
        <v>0</v>
      </c>
      <c r="W113" s="99">
        <v>43572</v>
      </c>
      <c r="X113">
        <f t="shared" si="12"/>
        <v>4</v>
      </c>
      <c r="Y113">
        <f t="shared" si="13"/>
        <v>0</v>
      </c>
      <c r="Z113">
        <f t="shared" si="14"/>
        <v>0</v>
      </c>
      <c r="AC113" s="99">
        <v>43937</v>
      </c>
      <c r="AD113">
        <f t="shared" si="15"/>
        <v>5</v>
      </c>
      <c r="AE113">
        <f t="shared" si="16"/>
        <v>0</v>
      </c>
      <c r="AF113">
        <f t="shared" si="17"/>
        <v>0</v>
      </c>
    </row>
    <row r="114" spans="17:32" ht="12.75">
      <c r="Q114" s="99">
        <v>43208</v>
      </c>
      <c r="R114">
        <f t="shared" si="9"/>
        <v>4</v>
      </c>
      <c r="S114">
        <f t="shared" si="10"/>
        <v>0</v>
      </c>
      <c r="T114">
        <f t="shared" si="11"/>
        <v>0</v>
      </c>
      <c r="W114" s="99">
        <v>43573</v>
      </c>
      <c r="X114">
        <f t="shared" si="12"/>
        <v>5</v>
      </c>
      <c r="Y114">
        <f t="shared" si="13"/>
        <v>0</v>
      </c>
      <c r="Z114">
        <f t="shared" si="14"/>
        <v>0</v>
      </c>
      <c r="AC114" s="99">
        <v>43938</v>
      </c>
      <c r="AD114">
        <f t="shared" si="15"/>
        <v>6</v>
      </c>
      <c r="AE114">
        <f t="shared" si="16"/>
        <v>0</v>
      </c>
      <c r="AF114">
        <f t="shared" si="17"/>
        <v>0</v>
      </c>
    </row>
    <row r="115" spans="17:32" ht="12.75">
      <c r="Q115" s="99">
        <v>43209</v>
      </c>
      <c r="R115">
        <f t="shared" si="9"/>
        <v>5</v>
      </c>
      <c r="S115">
        <f t="shared" si="10"/>
        <v>0</v>
      </c>
      <c r="T115">
        <f t="shared" si="11"/>
        <v>0</v>
      </c>
      <c r="W115" s="99">
        <v>43574</v>
      </c>
      <c r="X115">
        <f t="shared" si="12"/>
        <v>6</v>
      </c>
      <c r="Y115">
        <f t="shared" si="13"/>
        <v>0</v>
      </c>
      <c r="Z115">
        <f t="shared" si="14"/>
        <v>0</v>
      </c>
      <c r="AC115" s="99">
        <v>43939</v>
      </c>
      <c r="AD115">
        <f t="shared" si="15"/>
        <v>7</v>
      </c>
      <c r="AE115">
        <f t="shared" si="16"/>
        <v>0</v>
      </c>
      <c r="AF115">
        <f t="shared" si="17"/>
        <v>1</v>
      </c>
    </row>
    <row r="116" spans="17:32" ht="12.75">
      <c r="Q116" s="99">
        <v>43210</v>
      </c>
      <c r="R116">
        <f t="shared" si="9"/>
        <v>6</v>
      </c>
      <c r="S116">
        <f t="shared" si="10"/>
        <v>0</v>
      </c>
      <c r="T116">
        <f t="shared" si="11"/>
        <v>0</v>
      </c>
      <c r="W116" s="99">
        <v>43575</v>
      </c>
      <c r="X116">
        <f t="shared" si="12"/>
        <v>7</v>
      </c>
      <c r="Y116">
        <f t="shared" si="13"/>
        <v>0</v>
      </c>
      <c r="Z116">
        <f t="shared" si="14"/>
        <v>1</v>
      </c>
      <c r="AC116" s="99">
        <v>43940</v>
      </c>
      <c r="AD116">
        <f t="shared" si="15"/>
        <v>1</v>
      </c>
      <c r="AE116">
        <f t="shared" si="16"/>
        <v>1</v>
      </c>
      <c r="AF116">
        <f t="shared" si="17"/>
        <v>0</v>
      </c>
    </row>
    <row r="117" spans="17:32" ht="12.75">
      <c r="Q117" s="99">
        <v>43211</v>
      </c>
      <c r="R117">
        <f t="shared" si="9"/>
        <v>7</v>
      </c>
      <c r="S117">
        <f t="shared" si="10"/>
        <v>0</v>
      </c>
      <c r="T117">
        <f t="shared" si="11"/>
        <v>1</v>
      </c>
      <c r="W117" s="99">
        <v>43576</v>
      </c>
      <c r="X117">
        <f t="shared" si="12"/>
        <v>1</v>
      </c>
      <c r="Y117">
        <f t="shared" si="13"/>
        <v>1</v>
      </c>
      <c r="Z117">
        <f t="shared" si="14"/>
        <v>0</v>
      </c>
      <c r="AC117" s="99">
        <v>43941</v>
      </c>
      <c r="AD117">
        <f t="shared" si="15"/>
        <v>2</v>
      </c>
      <c r="AE117">
        <f t="shared" si="16"/>
        <v>0</v>
      </c>
      <c r="AF117">
        <f t="shared" si="17"/>
        <v>0</v>
      </c>
    </row>
    <row r="118" spans="17:32" ht="12.75">
      <c r="Q118" s="99">
        <v>43212</v>
      </c>
      <c r="R118">
        <f t="shared" si="9"/>
        <v>1</v>
      </c>
      <c r="S118">
        <f t="shared" si="10"/>
        <v>1</v>
      </c>
      <c r="T118">
        <f t="shared" si="11"/>
        <v>0</v>
      </c>
      <c r="W118" s="99">
        <v>43577</v>
      </c>
      <c r="X118">
        <f t="shared" si="12"/>
        <v>2</v>
      </c>
      <c r="Y118">
        <f t="shared" si="13"/>
        <v>0</v>
      </c>
      <c r="Z118">
        <f t="shared" si="14"/>
        <v>0</v>
      </c>
      <c r="AC118" s="99">
        <v>43942</v>
      </c>
      <c r="AD118">
        <f t="shared" si="15"/>
        <v>3</v>
      </c>
      <c r="AE118">
        <f t="shared" si="16"/>
        <v>0</v>
      </c>
      <c r="AF118">
        <f t="shared" si="17"/>
        <v>0</v>
      </c>
    </row>
    <row r="119" spans="17:32" ht="12.75">
      <c r="Q119" s="99">
        <v>43213</v>
      </c>
      <c r="R119">
        <f t="shared" si="9"/>
        <v>2</v>
      </c>
      <c r="S119">
        <f t="shared" si="10"/>
        <v>0</v>
      </c>
      <c r="T119">
        <f t="shared" si="11"/>
        <v>0</v>
      </c>
      <c r="W119" s="99">
        <v>43578</v>
      </c>
      <c r="X119">
        <f t="shared" si="12"/>
        <v>3</v>
      </c>
      <c r="Y119">
        <f t="shared" si="13"/>
        <v>0</v>
      </c>
      <c r="Z119">
        <f t="shared" si="14"/>
        <v>0</v>
      </c>
      <c r="AC119" s="99">
        <v>43943</v>
      </c>
      <c r="AD119">
        <f t="shared" si="15"/>
        <v>4</v>
      </c>
      <c r="AE119">
        <f t="shared" si="16"/>
        <v>0</v>
      </c>
      <c r="AF119">
        <f t="shared" si="17"/>
        <v>0</v>
      </c>
    </row>
    <row r="120" spans="17:32" ht="12.75">
      <c r="Q120" s="99">
        <v>43214</v>
      </c>
      <c r="R120">
        <f t="shared" si="9"/>
        <v>3</v>
      </c>
      <c r="S120">
        <f t="shared" si="10"/>
        <v>0</v>
      </c>
      <c r="T120">
        <f t="shared" si="11"/>
        <v>0</v>
      </c>
      <c r="W120" s="99">
        <v>43579</v>
      </c>
      <c r="X120">
        <f t="shared" si="12"/>
        <v>4</v>
      </c>
      <c r="Y120">
        <f t="shared" si="13"/>
        <v>0</v>
      </c>
      <c r="Z120">
        <f t="shared" si="14"/>
        <v>0</v>
      </c>
      <c r="AC120" s="99">
        <v>43944</v>
      </c>
      <c r="AD120">
        <f t="shared" si="15"/>
        <v>5</v>
      </c>
      <c r="AE120">
        <f t="shared" si="16"/>
        <v>0</v>
      </c>
      <c r="AF120">
        <f t="shared" si="17"/>
        <v>0</v>
      </c>
    </row>
    <row r="121" spans="17:32" ht="12.75">
      <c r="Q121" s="99">
        <v>43215</v>
      </c>
      <c r="R121">
        <f t="shared" si="9"/>
        <v>4</v>
      </c>
      <c r="S121">
        <f t="shared" si="10"/>
        <v>0</v>
      </c>
      <c r="T121">
        <f t="shared" si="11"/>
        <v>0</v>
      </c>
      <c r="W121" s="99">
        <v>43580</v>
      </c>
      <c r="X121">
        <f t="shared" si="12"/>
        <v>5</v>
      </c>
      <c r="Y121">
        <f t="shared" si="13"/>
        <v>0</v>
      </c>
      <c r="Z121">
        <f t="shared" si="14"/>
        <v>0</v>
      </c>
      <c r="AC121" s="99">
        <v>43945</v>
      </c>
      <c r="AD121">
        <f t="shared" si="15"/>
        <v>6</v>
      </c>
      <c r="AE121">
        <f t="shared" si="16"/>
        <v>0</v>
      </c>
      <c r="AF121">
        <f t="shared" si="17"/>
        <v>0</v>
      </c>
    </row>
    <row r="122" spans="17:32" ht="12.75">
      <c r="Q122" s="99">
        <v>43216</v>
      </c>
      <c r="R122">
        <f t="shared" si="9"/>
        <v>5</v>
      </c>
      <c r="S122">
        <f t="shared" si="10"/>
        <v>0</v>
      </c>
      <c r="T122">
        <f t="shared" si="11"/>
        <v>0</v>
      </c>
      <c r="W122" s="99">
        <v>43581</v>
      </c>
      <c r="X122">
        <f t="shared" si="12"/>
        <v>6</v>
      </c>
      <c r="Y122">
        <f t="shared" si="13"/>
        <v>0</v>
      </c>
      <c r="Z122">
        <f t="shared" si="14"/>
        <v>0</v>
      </c>
      <c r="AC122" s="99">
        <v>43946</v>
      </c>
      <c r="AD122">
        <f t="shared" si="15"/>
        <v>7</v>
      </c>
      <c r="AE122">
        <f t="shared" si="16"/>
        <v>0</v>
      </c>
      <c r="AF122">
        <f t="shared" si="17"/>
        <v>1</v>
      </c>
    </row>
    <row r="123" spans="17:32" ht="12.75">
      <c r="Q123" s="99">
        <v>43217</v>
      </c>
      <c r="R123">
        <f t="shared" si="9"/>
        <v>6</v>
      </c>
      <c r="S123">
        <f t="shared" si="10"/>
        <v>0</v>
      </c>
      <c r="T123">
        <f t="shared" si="11"/>
        <v>0</v>
      </c>
      <c r="W123" s="99">
        <v>43582</v>
      </c>
      <c r="X123">
        <f t="shared" si="12"/>
        <v>7</v>
      </c>
      <c r="Y123">
        <f t="shared" si="13"/>
        <v>0</v>
      </c>
      <c r="Z123">
        <f t="shared" si="14"/>
        <v>1</v>
      </c>
      <c r="AC123" s="99">
        <v>43947</v>
      </c>
      <c r="AD123">
        <f t="shared" si="15"/>
        <v>1</v>
      </c>
      <c r="AE123">
        <f t="shared" si="16"/>
        <v>1</v>
      </c>
      <c r="AF123">
        <f t="shared" si="17"/>
        <v>0</v>
      </c>
    </row>
    <row r="124" spans="17:32" ht="12.75">
      <c r="Q124" s="99">
        <v>43218</v>
      </c>
      <c r="R124">
        <f t="shared" si="9"/>
        <v>7</v>
      </c>
      <c r="S124">
        <f t="shared" si="10"/>
        <v>0</v>
      </c>
      <c r="T124">
        <f t="shared" si="11"/>
        <v>1</v>
      </c>
      <c r="W124" s="99">
        <v>43583</v>
      </c>
      <c r="X124">
        <f t="shared" si="12"/>
        <v>1</v>
      </c>
      <c r="Y124">
        <f t="shared" si="13"/>
        <v>1</v>
      </c>
      <c r="Z124">
        <f t="shared" si="14"/>
        <v>0</v>
      </c>
      <c r="AC124" s="99">
        <v>43948</v>
      </c>
      <c r="AD124">
        <f t="shared" si="15"/>
        <v>2</v>
      </c>
      <c r="AE124">
        <f t="shared" si="16"/>
        <v>0</v>
      </c>
      <c r="AF124">
        <f t="shared" si="17"/>
        <v>0</v>
      </c>
    </row>
    <row r="125" spans="17:32" ht="12.75">
      <c r="Q125" s="99">
        <v>43219</v>
      </c>
      <c r="R125">
        <f t="shared" si="9"/>
        <v>1</v>
      </c>
      <c r="S125">
        <f t="shared" si="10"/>
        <v>1</v>
      </c>
      <c r="T125">
        <f t="shared" si="11"/>
        <v>0</v>
      </c>
      <c r="W125" s="99">
        <v>43584</v>
      </c>
      <c r="X125">
        <f t="shared" si="12"/>
        <v>2</v>
      </c>
      <c r="Y125">
        <f t="shared" si="13"/>
        <v>0</v>
      </c>
      <c r="Z125">
        <f t="shared" si="14"/>
        <v>0</v>
      </c>
      <c r="AC125" s="99">
        <v>43949</v>
      </c>
      <c r="AD125">
        <f t="shared" si="15"/>
        <v>3</v>
      </c>
      <c r="AE125">
        <f t="shared" si="16"/>
        <v>0</v>
      </c>
      <c r="AF125">
        <f t="shared" si="17"/>
        <v>0</v>
      </c>
    </row>
    <row r="126" spans="17:32" ht="12.75">
      <c r="Q126" s="99">
        <v>43220</v>
      </c>
      <c r="R126">
        <f t="shared" si="9"/>
        <v>2</v>
      </c>
      <c r="S126">
        <f t="shared" si="10"/>
        <v>0</v>
      </c>
      <c r="T126">
        <f t="shared" si="11"/>
        <v>0</v>
      </c>
      <c r="W126" s="99">
        <v>43585</v>
      </c>
      <c r="X126">
        <f t="shared" si="12"/>
        <v>3</v>
      </c>
      <c r="Y126">
        <f t="shared" si="13"/>
        <v>0</v>
      </c>
      <c r="Z126">
        <f t="shared" si="14"/>
        <v>0</v>
      </c>
      <c r="AC126" s="99">
        <v>43950</v>
      </c>
      <c r="AD126">
        <f t="shared" si="15"/>
        <v>4</v>
      </c>
      <c r="AE126">
        <f t="shared" si="16"/>
        <v>0</v>
      </c>
      <c r="AF126">
        <f t="shared" si="17"/>
        <v>0</v>
      </c>
    </row>
    <row r="127" spans="17:32" ht="12.75">
      <c r="Q127" s="99">
        <v>43221</v>
      </c>
      <c r="R127">
        <f t="shared" si="9"/>
        <v>3</v>
      </c>
      <c r="S127">
        <f t="shared" si="10"/>
        <v>0</v>
      </c>
      <c r="T127">
        <f t="shared" si="11"/>
        <v>0</v>
      </c>
      <c r="W127" s="99">
        <v>43586</v>
      </c>
      <c r="X127">
        <f t="shared" si="12"/>
        <v>4</v>
      </c>
      <c r="Y127">
        <f t="shared" si="13"/>
        <v>0</v>
      </c>
      <c r="Z127">
        <f t="shared" si="14"/>
        <v>0</v>
      </c>
      <c r="AC127" s="99">
        <v>43951</v>
      </c>
      <c r="AD127">
        <f t="shared" si="15"/>
        <v>5</v>
      </c>
      <c r="AE127">
        <f t="shared" si="16"/>
        <v>0</v>
      </c>
      <c r="AF127">
        <f t="shared" si="17"/>
        <v>0</v>
      </c>
    </row>
    <row r="128" spans="17:32" ht="12.75">
      <c r="Q128" s="99">
        <v>43222</v>
      </c>
      <c r="R128">
        <f t="shared" si="9"/>
        <v>4</v>
      </c>
      <c r="S128">
        <f t="shared" si="10"/>
        <v>0</v>
      </c>
      <c r="T128">
        <f t="shared" si="11"/>
        <v>0</v>
      </c>
      <c r="W128" s="99">
        <v>43587</v>
      </c>
      <c r="X128">
        <f t="shared" si="12"/>
        <v>5</v>
      </c>
      <c r="Y128">
        <f t="shared" si="13"/>
        <v>0</v>
      </c>
      <c r="Z128">
        <f t="shared" si="14"/>
        <v>0</v>
      </c>
      <c r="AC128" s="99">
        <v>43952</v>
      </c>
      <c r="AD128">
        <f t="shared" si="15"/>
        <v>6</v>
      </c>
      <c r="AE128">
        <f t="shared" si="16"/>
        <v>0</v>
      </c>
      <c r="AF128">
        <f t="shared" si="17"/>
        <v>0</v>
      </c>
    </row>
    <row r="129" spans="17:32" ht="12.75">
      <c r="Q129" s="99">
        <v>43223</v>
      </c>
      <c r="R129">
        <f t="shared" si="9"/>
        <v>5</v>
      </c>
      <c r="S129">
        <f t="shared" si="10"/>
        <v>0</v>
      </c>
      <c r="T129">
        <f t="shared" si="11"/>
        <v>0</v>
      </c>
      <c r="W129" s="99">
        <v>43588</v>
      </c>
      <c r="X129">
        <f t="shared" si="12"/>
        <v>6</v>
      </c>
      <c r="Y129">
        <f t="shared" si="13"/>
        <v>0</v>
      </c>
      <c r="Z129">
        <f t="shared" si="14"/>
        <v>0</v>
      </c>
      <c r="AC129" s="99">
        <v>43953</v>
      </c>
      <c r="AD129">
        <f t="shared" si="15"/>
        <v>7</v>
      </c>
      <c r="AE129">
        <f t="shared" si="16"/>
        <v>0</v>
      </c>
      <c r="AF129">
        <f t="shared" si="17"/>
        <v>1</v>
      </c>
    </row>
    <row r="130" spans="17:32" ht="12.75">
      <c r="Q130" s="99">
        <v>43224</v>
      </c>
      <c r="R130">
        <f t="shared" si="9"/>
        <v>6</v>
      </c>
      <c r="S130">
        <f t="shared" si="10"/>
        <v>0</v>
      </c>
      <c r="T130">
        <f t="shared" si="11"/>
        <v>0</v>
      </c>
      <c r="W130" s="99">
        <v>43589</v>
      </c>
      <c r="X130">
        <f t="shared" si="12"/>
        <v>7</v>
      </c>
      <c r="Y130">
        <f t="shared" si="13"/>
        <v>0</v>
      </c>
      <c r="Z130">
        <f t="shared" si="14"/>
        <v>1</v>
      </c>
      <c r="AC130" s="99">
        <v>43954</v>
      </c>
      <c r="AD130">
        <f t="shared" si="15"/>
        <v>1</v>
      </c>
      <c r="AE130">
        <f t="shared" si="16"/>
        <v>1</v>
      </c>
      <c r="AF130">
        <f t="shared" si="17"/>
        <v>0</v>
      </c>
    </row>
    <row r="131" spans="17:32" ht="12.75">
      <c r="Q131" s="99">
        <v>43225</v>
      </c>
      <c r="R131">
        <f t="shared" si="9"/>
        <v>7</v>
      </c>
      <c r="S131">
        <f t="shared" si="10"/>
        <v>0</v>
      </c>
      <c r="T131">
        <f t="shared" si="11"/>
        <v>1</v>
      </c>
      <c r="W131" s="99">
        <v>43590</v>
      </c>
      <c r="X131">
        <f t="shared" si="12"/>
        <v>1</v>
      </c>
      <c r="Y131">
        <f t="shared" si="13"/>
        <v>1</v>
      </c>
      <c r="Z131">
        <f t="shared" si="14"/>
        <v>0</v>
      </c>
      <c r="AC131" s="99">
        <v>43955</v>
      </c>
      <c r="AD131">
        <f t="shared" si="15"/>
        <v>2</v>
      </c>
      <c r="AE131">
        <f t="shared" si="16"/>
        <v>0</v>
      </c>
      <c r="AF131">
        <f t="shared" si="17"/>
        <v>0</v>
      </c>
    </row>
    <row r="132" spans="17:32" ht="12.75">
      <c r="Q132" s="99">
        <v>43226</v>
      </c>
      <c r="R132">
        <f t="shared" si="9"/>
        <v>1</v>
      </c>
      <c r="S132">
        <f t="shared" si="10"/>
        <v>1</v>
      </c>
      <c r="T132">
        <f t="shared" si="11"/>
        <v>0</v>
      </c>
      <c r="W132" s="99">
        <v>43591</v>
      </c>
      <c r="X132">
        <f t="shared" si="12"/>
        <v>2</v>
      </c>
      <c r="Y132">
        <f t="shared" si="13"/>
        <v>0</v>
      </c>
      <c r="Z132">
        <f t="shared" si="14"/>
        <v>0</v>
      </c>
      <c r="AC132" s="99">
        <v>43956</v>
      </c>
      <c r="AD132">
        <f t="shared" si="15"/>
        <v>3</v>
      </c>
      <c r="AE132">
        <f t="shared" si="16"/>
        <v>0</v>
      </c>
      <c r="AF132">
        <f t="shared" si="17"/>
        <v>0</v>
      </c>
    </row>
    <row r="133" spans="17:32" ht="12.75">
      <c r="Q133" s="99">
        <v>43227</v>
      </c>
      <c r="R133">
        <f t="shared" si="9"/>
        <v>2</v>
      </c>
      <c r="S133">
        <f t="shared" si="10"/>
        <v>0</v>
      </c>
      <c r="T133">
        <f t="shared" si="11"/>
        <v>0</v>
      </c>
      <c r="W133" s="99">
        <v>43592</v>
      </c>
      <c r="X133">
        <f t="shared" si="12"/>
        <v>3</v>
      </c>
      <c r="Y133">
        <f t="shared" si="13"/>
        <v>0</v>
      </c>
      <c r="Z133">
        <f t="shared" si="14"/>
        <v>0</v>
      </c>
      <c r="AC133" s="99">
        <v>43957</v>
      </c>
      <c r="AD133">
        <f t="shared" si="15"/>
        <v>4</v>
      </c>
      <c r="AE133">
        <f t="shared" si="16"/>
        <v>0</v>
      </c>
      <c r="AF133">
        <f t="shared" si="17"/>
        <v>0</v>
      </c>
    </row>
    <row r="134" spans="17:32" ht="12.75">
      <c r="Q134" s="99">
        <v>43228</v>
      </c>
      <c r="R134">
        <f t="shared" si="9"/>
        <v>3</v>
      </c>
      <c r="S134">
        <f t="shared" si="10"/>
        <v>0</v>
      </c>
      <c r="T134">
        <f t="shared" si="11"/>
        <v>0</v>
      </c>
      <c r="W134" s="99">
        <v>43593</v>
      </c>
      <c r="X134">
        <f t="shared" si="12"/>
        <v>4</v>
      </c>
      <c r="Y134">
        <f t="shared" si="13"/>
        <v>0</v>
      </c>
      <c r="Z134">
        <f t="shared" si="14"/>
        <v>0</v>
      </c>
      <c r="AC134" s="99">
        <v>43958</v>
      </c>
      <c r="AD134">
        <f t="shared" si="15"/>
        <v>5</v>
      </c>
      <c r="AE134">
        <f t="shared" si="16"/>
        <v>0</v>
      </c>
      <c r="AF134">
        <f t="shared" si="17"/>
        <v>0</v>
      </c>
    </row>
    <row r="135" spans="17:32" ht="12.75">
      <c r="Q135" s="99">
        <v>43229</v>
      </c>
      <c r="R135">
        <f t="shared" si="9"/>
        <v>4</v>
      </c>
      <c r="S135">
        <f t="shared" si="10"/>
        <v>0</v>
      </c>
      <c r="T135">
        <f t="shared" si="11"/>
        <v>0</v>
      </c>
      <c r="W135" s="99">
        <v>43594</v>
      </c>
      <c r="X135">
        <f t="shared" si="12"/>
        <v>5</v>
      </c>
      <c r="Y135">
        <f t="shared" si="13"/>
        <v>0</v>
      </c>
      <c r="Z135">
        <f t="shared" si="14"/>
        <v>0</v>
      </c>
      <c r="AC135" s="99">
        <v>43959</v>
      </c>
      <c r="AD135">
        <f t="shared" si="15"/>
        <v>6</v>
      </c>
      <c r="AE135">
        <f t="shared" si="16"/>
        <v>0</v>
      </c>
      <c r="AF135">
        <f t="shared" si="17"/>
        <v>0</v>
      </c>
    </row>
    <row r="136" spans="17:32" ht="12.75">
      <c r="Q136" s="99">
        <v>43230</v>
      </c>
      <c r="R136">
        <f aca="true" t="shared" si="18" ref="R136:R199">WEEKDAY(Q136,1)</f>
        <v>5</v>
      </c>
      <c r="S136">
        <f aca="true" t="shared" si="19" ref="S136:S199">IF(R136=1,1,0)</f>
        <v>0</v>
      </c>
      <c r="T136">
        <f aca="true" t="shared" si="20" ref="T136:T199">IF(R136=7,1,0)</f>
        <v>0</v>
      </c>
      <c r="W136" s="99">
        <v>43595</v>
      </c>
      <c r="X136">
        <f aca="true" t="shared" si="21" ref="X136:X199">WEEKDAY(W136,1)</f>
        <v>6</v>
      </c>
      <c r="Y136">
        <f aca="true" t="shared" si="22" ref="Y136:Y152">IF(X136=1,1,0)</f>
        <v>0</v>
      </c>
      <c r="Z136">
        <f aca="true" t="shared" si="23" ref="Z136:Z199">IF(X136=7,1,0)</f>
        <v>0</v>
      </c>
      <c r="AC136" s="99">
        <v>43960</v>
      </c>
      <c r="AD136">
        <f aca="true" t="shared" si="24" ref="AD136:AD199">WEEKDAY(AC136,1)</f>
        <v>7</v>
      </c>
      <c r="AE136">
        <f aca="true" t="shared" si="25" ref="AE136:AE151">IF(AD136=1,1,0)</f>
        <v>0</v>
      </c>
      <c r="AF136">
        <f aca="true" t="shared" si="26" ref="AF136:AF199">IF(AD136=7,1,0)</f>
        <v>1</v>
      </c>
    </row>
    <row r="137" spans="17:32" ht="12.75">
      <c r="Q137" s="99">
        <v>43231</v>
      </c>
      <c r="R137">
        <f t="shared" si="18"/>
        <v>6</v>
      </c>
      <c r="S137">
        <f t="shared" si="19"/>
        <v>0</v>
      </c>
      <c r="T137">
        <f t="shared" si="20"/>
        <v>0</v>
      </c>
      <c r="W137" s="99">
        <v>43596</v>
      </c>
      <c r="X137">
        <f t="shared" si="21"/>
        <v>7</v>
      </c>
      <c r="Y137">
        <f t="shared" si="22"/>
        <v>0</v>
      </c>
      <c r="Z137">
        <f t="shared" si="23"/>
        <v>1</v>
      </c>
      <c r="AC137" s="99">
        <v>43961</v>
      </c>
      <c r="AD137">
        <f t="shared" si="24"/>
        <v>1</v>
      </c>
      <c r="AE137">
        <f t="shared" si="25"/>
        <v>1</v>
      </c>
      <c r="AF137">
        <f t="shared" si="26"/>
        <v>0</v>
      </c>
    </row>
    <row r="138" spans="17:32" ht="12.75">
      <c r="Q138" s="99">
        <v>43232</v>
      </c>
      <c r="R138">
        <f t="shared" si="18"/>
        <v>7</v>
      </c>
      <c r="S138">
        <f t="shared" si="19"/>
        <v>0</v>
      </c>
      <c r="T138">
        <f t="shared" si="20"/>
        <v>1</v>
      </c>
      <c r="W138" s="99">
        <v>43597</v>
      </c>
      <c r="X138">
        <f t="shared" si="21"/>
        <v>1</v>
      </c>
      <c r="Y138">
        <f t="shared" si="22"/>
        <v>1</v>
      </c>
      <c r="Z138">
        <f t="shared" si="23"/>
        <v>0</v>
      </c>
      <c r="AC138" s="99">
        <v>43962</v>
      </c>
      <c r="AD138">
        <f t="shared" si="24"/>
        <v>2</v>
      </c>
      <c r="AE138">
        <f t="shared" si="25"/>
        <v>0</v>
      </c>
      <c r="AF138">
        <f t="shared" si="26"/>
        <v>0</v>
      </c>
    </row>
    <row r="139" spans="17:32" ht="12.75">
      <c r="Q139" s="99">
        <v>43233</v>
      </c>
      <c r="R139">
        <f t="shared" si="18"/>
        <v>1</v>
      </c>
      <c r="S139">
        <f t="shared" si="19"/>
        <v>1</v>
      </c>
      <c r="T139">
        <f t="shared" si="20"/>
        <v>0</v>
      </c>
      <c r="W139" s="99">
        <v>43598</v>
      </c>
      <c r="X139">
        <f t="shared" si="21"/>
        <v>2</v>
      </c>
      <c r="Y139">
        <f t="shared" si="22"/>
        <v>0</v>
      </c>
      <c r="Z139">
        <f t="shared" si="23"/>
        <v>0</v>
      </c>
      <c r="AC139" s="99">
        <v>43963</v>
      </c>
      <c r="AD139">
        <f t="shared" si="24"/>
        <v>3</v>
      </c>
      <c r="AE139">
        <f t="shared" si="25"/>
        <v>0</v>
      </c>
      <c r="AF139">
        <f t="shared" si="26"/>
        <v>0</v>
      </c>
    </row>
    <row r="140" spans="17:32" ht="12.75">
      <c r="Q140" s="99">
        <v>43234</v>
      </c>
      <c r="R140">
        <f t="shared" si="18"/>
        <v>2</v>
      </c>
      <c r="S140">
        <f t="shared" si="19"/>
        <v>0</v>
      </c>
      <c r="T140">
        <f t="shared" si="20"/>
        <v>0</v>
      </c>
      <c r="W140" s="99">
        <v>43599</v>
      </c>
      <c r="X140">
        <f t="shared" si="21"/>
        <v>3</v>
      </c>
      <c r="Y140">
        <f t="shared" si="22"/>
        <v>0</v>
      </c>
      <c r="Z140">
        <f t="shared" si="23"/>
        <v>0</v>
      </c>
      <c r="AC140" s="99">
        <v>43964</v>
      </c>
      <c r="AD140">
        <f t="shared" si="24"/>
        <v>4</v>
      </c>
      <c r="AE140">
        <f t="shared" si="25"/>
        <v>0</v>
      </c>
      <c r="AF140">
        <f t="shared" si="26"/>
        <v>0</v>
      </c>
    </row>
    <row r="141" spans="17:32" ht="12.75">
      <c r="Q141" s="99">
        <v>43235</v>
      </c>
      <c r="R141">
        <f t="shared" si="18"/>
        <v>3</v>
      </c>
      <c r="S141">
        <f t="shared" si="19"/>
        <v>0</v>
      </c>
      <c r="T141">
        <f t="shared" si="20"/>
        <v>0</v>
      </c>
      <c r="W141" s="99">
        <v>43600</v>
      </c>
      <c r="X141">
        <f t="shared" si="21"/>
        <v>4</v>
      </c>
      <c r="Y141">
        <f t="shared" si="22"/>
        <v>0</v>
      </c>
      <c r="Z141">
        <f t="shared" si="23"/>
        <v>0</v>
      </c>
      <c r="AC141" s="99">
        <v>43965</v>
      </c>
      <c r="AD141">
        <f t="shared" si="24"/>
        <v>5</v>
      </c>
      <c r="AE141">
        <f t="shared" si="25"/>
        <v>0</v>
      </c>
      <c r="AF141">
        <f t="shared" si="26"/>
        <v>0</v>
      </c>
    </row>
    <row r="142" spans="17:32" ht="12.75">
      <c r="Q142" s="99">
        <v>43236</v>
      </c>
      <c r="R142">
        <f t="shared" si="18"/>
        <v>4</v>
      </c>
      <c r="S142">
        <f t="shared" si="19"/>
        <v>0</v>
      </c>
      <c r="T142">
        <f t="shared" si="20"/>
        <v>0</v>
      </c>
      <c r="W142" s="99">
        <v>43601</v>
      </c>
      <c r="X142">
        <f t="shared" si="21"/>
        <v>5</v>
      </c>
      <c r="Y142">
        <f t="shared" si="22"/>
        <v>0</v>
      </c>
      <c r="Z142">
        <f t="shared" si="23"/>
        <v>0</v>
      </c>
      <c r="AC142" s="99">
        <v>43966</v>
      </c>
      <c r="AD142">
        <f t="shared" si="24"/>
        <v>6</v>
      </c>
      <c r="AE142">
        <f t="shared" si="25"/>
        <v>0</v>
      </c>
      <c r="AF142">
        <f t="shared" si="26"/>
        <v>0</v>
      </c>
    </row>
    <row r="143" spans="17:32" ht="12.75">
      <c r="Q143" s="99">
        <v>43237</v>
      </c>
      <c r="R143">
        <f t="shared" si="18"/>
        <v>5</v>
      </c>
      <c r="S143">
        <f t="shared" si="19"/>
        <v>0</v>
      </c>
      <c r="T143">
        <f t="shared" si="20"/>
        <v>0</v>
      </c>
      <c r="W143" s="99">
        <v>43602</v>
      </c>
      <c r="X143">
        <f t="shared" si="21"/>
        <v>6</v>
      </c>
      <c r="Y143">
        <f t="shared" si="22"/>
        <v>0</v>
      </c>
      <c r="Z143">
        <f t="shared" si="23"/>
        <v>0</v>
      </c>
      <c r="AC143" s="99">
        <v>43967</v>
      </c>
      <c r="AD143">
        <f t="shared" si="24"/>
        <v>7</v>
      </c>
      <c r="AE143">
        <f t="shared" si="25"/>
        <v>0</v>
      </c>
      <c r="AF143">
        <f t="shared" si="26"/>
        <v>1</v>
      </c>
    </row>
    <row r="144" spans="17:32" ht="12.75">
      <c r="Q144" s="99">
        <v>43238</v>
      </c>
      <c r="R144">
        <f t="shared" si="18"/>
        <v>6</v>
      </c>
      <c r="S144">
        <f t="shared" si="19"/>
        <v>0</v>
      </c>
      <c r="T144">
        <f t="shared" si="20"/>
        <v>0</v>
      </c>
      <c r="W144" s="99">
        <v>43603</v>
      </c>
      <c r="X144">
        <f t="shared" si="21"/>
        <v>7</v>
      </c>
      <c r="Y144">
        <f t="shared" si="22"/>
        <v>0</v>
      </c>
      <c r="Z144">
        <f t="shared" si="23"/>
        <v>1</v>
      </c>
      <c r="AC144" s="99">
        <v>43968</v>
      </c>
      <c r="AD144">
        <f t="shared" si="24"/>
        <v>1</v>
      </c>
      <c r="AE144">
        <f t="shared" si="25"/>
        <v>1</v>
      </c>
      <c r="AF144">
        <f t="shared" si="26"/>
        <v>0</v>
      </c>
    </row>
    <row r="145" spans="17:32" ht="12.75">
      <c r="Q145" s="99">
        <v>43239</v>
      </c>
      <c r="R145">
        <f t="shared" si="18"/>
        <v>7</v>
      </c>
      <c r="S145">
        <f t="shared" si="19"/>
        <v>0</v>
      </c>
      <c r="T145">
        <f t="shared" si="20"/>
        <v>1</v>
      </c>
      <c r="W145" s="99">
        <v>43604</v>
      </c>
      <c r="X145">
        <f t="shared" si="21"/>
        <v>1</v>
      </c>
      <c r="Y145">
        <f t="shared" si="22"/>
        <v>1</v>
      </c>
      <c r="Z145">
        <f t="shared" si="23"/>
        <v>0</v>
      </c>
      <c r="AC145" s="99">
        <v>43969</v>
      </c>
      <c r="AD145">
        <f t="shared" si="24"/>
        <v>2</v>
      </c>
      <c r="AE145">
        <f t="shared" si="25"/>
        <v>0</v>
      </c>
      <c r="AF145">
        <f t="shared" si="26"/>
        <v>0</v>
      </c>
    </row>
    <row r="146" spans="17:32" ht="12.75">
      <c r="Q146" s="99">
        <v>43240</v>
      </c>
      <c r="R146">
        <f t="shared" si="18"/>
        <v>1</v>
      </c>
      <c r="S146">
        <f t="shared" si="19"/>
        <v>1</v>
      </c>
      <c r="T146">
        <f t="shared" si="20"/>
        <v>0</v>
      </c>
      <c r="W146" s="99">
        <v>43605</v>
      </c>
      <c r="X146">
        <f t="shared" si="21"/>
        <v>2</v>
      </c>
      <c r="Y146">
        <f t="shared" si="22"/>
        <v>0</v>
      </c>
      <c r="Z146">
        <f t="shared" si="23"/>
        <v>0</v>
      </c>
      <c r="AC146" s="99">
        <v>43970</v>
      </c>
      <c r="AD146">
        <f t="shared" si="24"/>
        <v>3</v>
      </c>
      <c r="AE146">
        <f t="shared" si="25"/>
        <v>0</v>
      </c>
      <c r="AF146">
        <f t="shared" si="26"/>
        <v>0</v>
      </c>
    </row>
    <row r="147" spans="17:32" ht="12.75">
      <c r="Q147" s="99">
        <v>43241</v>
      </c>
      <c r="R147">
        <f t="shared" si="18"/>
        <v>2</v>
      </c>
      <c r="S147">
        <f t="shared" si="19"/>
        <v>0</v>
      </c>
      <c r="T147">
        <f t="shared" si="20"/>
        <v>0</v>
      </c>
      <c r="W147" s="99">
        <v>43606</v>
      </c>
      <c r="X147">
        <f t="shared" si="21"/>
        <v>3</v>
      </c>
      <c r="Y147">
        <f t="shared" si="22"/>
        <v>0</v>
      </c>
      <c r="Z147">
        <f t="shared" si="23"/>
        <v>0</v>
      </c>
      <c r="AC147" s="99">
        <v>43971</v>
      </c>
      <c r="AD147">
        <f t="shared" si="24"/>
        <v>4</v>
      </c>
      <c r="AE147">
        <f t="shared" si="25"/>
        <v>0</v>
      </c>
      <c r="AF147">
        <f t="shared" si="26"/>
        <v>0</v>
      </c>
    </row>
    <row r="148" spans="17:32" ht="12.75">
      <c r="Q148" s="99">
        <v>43242</v>
      </c>
      <c r="R148">
        <f t="shared" si="18"/>
        <v>3</v>
      </c>
      <c r="S148">
        <f t="shared" si="19"/>
        <v>0</v>
      </c>
      <c r="T148">
        <f t="shared" si="20"/>
        <v>0</v>
      </c>
      <c r="W148" s="99">
        <v>43607</v>
      </c>
      <c r="X148">
        <f t="shared" si="21"/>
        <v>4</v>
      </c>
      <c r="Y148">
        <f t="shared" si="22"/>
        <v>0</v>
      </c>
      <c r="Z148">
        <f t="shared" si="23"/>
        <v>0</v>
      </c>
      <c r="AC148" s="99">
        <v>43972</v>
      </c>
      <c r="AD148">
        <f t="shared" si="24"/>
        <v>5</v>
      </c>
      <c r="AE148">
        <f t="shared" si="25"/>
        <v>0</v>
      </c>
      <c r="AF148">
        <f t="shared" si="26"/>
        <v>0</v>
      </c>
    </row>
    <row r="149" spans="17:32" ht="12.75">
      <c r="Q149" s="99">
        <v>43243</v>
      </c>
      <c r="R149">
        <f t="shared" si="18"/>
        <v>4</v>
      </c>
      <c r="S149">
        <f t="shared" si="19"/>
        <v>0</v>
      </c>
      <c r="T149">
        <f t="shared" si="20"/>
        <v>0</v>
      </c>
      <c r="W149" s="99">
        <v>43608</v>
      </c>
      <c r="X149">
        <f t="shared" si="21"/>
        <v>5</v>
      </c>
      <c r="Y149">
        <f t="shared" si="22"/>
        <v>0</v>
      </c>
      <c r="Z149">
        <f t="shared" si="23"/>
        <v>0</v>
      </c>
      <c r="AC149" s="99">
        <v>43973</v>
      </c>
      <c r="AD149">
        <f t="shared" si="24"/>
        <v>6</v>
      </c>
      <c r="AE149">
        <f t="shared" si="25"/>
        <v>0</v>
      </c>
      <c r="AF149">
        <f t="shared" si="26"/>
        <v>0</v>
      </c>
    </row>
    <row r="150" spans="17:32" ht="12.75">
      <c r="Q150" s="99">
        <v>43244</v>
      </c>
      <c r="R150">
        <f t="shared" si="18"/>
        <v>5</v>
      </c>
      <c r="S150">
        <f t="shared" si="19"/>
        <v>0</v>
      </c>
      <c r="T150">
        <f t="shared" si="20"/>
        <v>0</v>
      </c>
      <c r="W150" s="99">
        <v>43609</v>
      </c>
      <c r="X150">
        <f t="shared" si="21"/>
        <v>6</v>
      </c>
      <c r="Y150">
        <f t="shared" si="22"/>
        <v>0</v>
      </c>
      <c r="Z150">
        <f t="shared" si="23"/>
        <v>0</v>
      </c>
      <c r="AC150" s="99">
        <v>43974</v>
      </c>
      <c r="AD150">
        <f t="shared" si="24"/>
        <v>7</v>
      </c>
      <c r="AE150">
        <f t="shared" si="25"/>
        <v>0</v>
      </c>
      <c r="AF150">
        <f t="shared" si="26"/>
        <v>1</v>
      </c>
    </row>
    <row r="151" spans="17:32" ht="12.75">
      <c r="Q151" s="99">
        <v>43245</v>
      </c>
      <c r="R151">
        <f t="shared" si="18"/>
        <v>6</v>
      </c>
      <c r="S151">
        <f t="shared" si="19"/>
        <v>0</v>
      </c>
      <c r="T151">
        <f t="shared" si="20"/>
        <v>0</v>
      </c>
      <c r="W151" s="99">
        <v>43610</v>
      </c>
      <c r="X151">
        <f t="shared" si="21"/>
        <v>7</v>
      </c>
      <c r="Y151">
        <f t="shared" si="22"/>
        <v>0</v>
      </c>
      <c r="Z151">
        <f t="shared" si="23"/>
        <v>1</v>
      </c>
      <c r="AC151" s="99">
        <v>43975</v>
      </c>
      <c r="AD151">
        <f t="shared" si="24"/>
        <v>1</v>
      </c>
      <c r="AE151">
        <f t="shared" si="25"/>
        <v>1</v>
      </c>
      <c r="AF151">
        <f t="shared" si="26"/>
        <v>0</v>
      </c>
    </row>
    <row r="152" spans="17:32" ht="12.75">
      <c r="Q152" s="99">
        <v>43246</v>
      </c>
      <c r="R152">
        <f t="shared" si="18"/>
        <v>7</v>
      </c>
      <c r="S152">
        <f t="shared" si="19"/>
        <v>0</v>
      </c>
      <c r="T152">
        <f t="shared" si="20"/>
        <v>1</v>
      </c>
      <c r="W152" s="99">
        <v>43611</v>
      </c>
      <c r="X152">
        <f t="shared" si="21"/>
        <v>1</v>
      </c>
      <c r="Y152">
        <f t="shared" si="22"/>
        <v>1</v>
      </c>
      <c r="Z152">
        <f t="shared" si="23"/>
        <v>0</v>
      </c>
      <c r="AC152" s="99">
        <v>43976</v>
      </c>
      <c r="AD152">
        <f t="shared" si="24"/>
        <v>2</v>
      </c>
      <c r="AE152" s="101">
        <v>1</v>
      </c>
      <c r="AF152">
        <f t="shared" si="26"/>
        <v>0</v>
      </c>
    </row>
    <row r="153" spans="17:32" ht="12.75">
      <c r="Q153" s="99">
        <v>43247</v>
      </c>
      <c r="R153">
        <f t="shared" si="18"/>
        <v>1</v>
      </c>
      <c r="S153">
        <f t="shared" si="19"/>
        <v>1</v>
      </c>
      <c r="T153">
        <f t="shared" si="20"/>
        <v>0</v>
      </c>
      <c r="W153" s="99">
        <v>43612</v>
      </c>
      <c r="X153">
        <f t="shared" si="21"/>
        <v>2</v>
      </c>
      <c r="Y153" s="101">
        <v>1</v>
      </c>
      <c r="Z153">
        <f t="shared" si="23"/>
        <v>0</v>
      </c>
      <c r="AC153" s="99">
        <v>43977</v>
      </c>
      <c r="AD153">
        <f t="shared" si="24"/>
        <v>3</v>
      </c>
      <c r="AE153">
        <f>IF(AD153=1,1,0)</f>
        <v>0</v>
      </c>
      <c r="AF153">
        <f t="shared" si="26"/>
        <v>0</v>
      </c>
    </row>
    <row r="154" spans="17:32" ht="12.75">
      <c r="Q154" s="99">
        <v>43248</v>
      </c>
      <c r="R154">
        <f t="shared" si="18"/>
        <v>2</v>
      </c>
      <c r="S154" s="101">
        <v>1</v>
      </c>
      <c r="T154">
        <f t="shared" si="20"/>
        <v>0</v>
      </c>
      <c r="W154" s="99">
        <v>43613</v>
      </c>
      <c r="X154">
        <f t="shared" si="21"/>
        <v>3</v>
      </c>
      <c r="Y154">
        <f>IF(X154=1,1,0)</f>
        <v>0</v>
      </c>
      <c r="Z154">
        <f t="shared" si="23"/>
        <v>0</v>
      </c>
      <c r="AC154" s="99">
        <v>43978</v>
      </c>
      <c r="AD154">
        <f t="shared" si="24"/>
        <v>4</v>
      </c>
      <c r="AE154">
        <f>IF(AD154=1,1,0)</f>
        <v>0</v>
      </c>
      <c r="AF154">
        <f t="shared" si="26"/>
        <v>0</v>
      </c>
    </row>
    <row r="155" spans="17:32" ht="12.75">
      <c r="Q155" s="99">
        <v>43249</v>
      </c>
      <c r="R155">
        <f t="shared" si="18"/>
        <v>3</v>
      </c>
      <c r="S155">
        <f t="shared" si="19"/>
        <v>0</v>
      </c>
      <c r="T155">
        <f t="shared" si="20"/>
        <v>0</v>
      </c>
      <c r="W155" s="99">
        <v>43614</v>
      </c>
      <c r="X155">
        <f t="shared" si="21"/>
        <v>4</v>
      </c>
      <c r="Y155">
        <f>IF(X155=1,1,0)</f>
        <v>0</v>
      </c>
      <c r="Z155">
        <f t="shared" si="23"/>
        <v>0</v>
      </c>
      <c r="AC155" s="99">
        <v>43979</v>
      </c>
      <c r="AD155">
        <f t="shared" si="24"/>
        <v>5</v>
      </c>
      <c r="AE155">
        <f aca="true" t="shared" si="27" ref="AE155:AE192">IF(AD155=1,1,0)</f>
        <v>0</v>
      </c>
      <c r="AF155">
        <f t="shared" si="26"/>
        <v>0</v>
      </c>
    </row>
    <row r="156" spans="17:32" ht="12.75">
      <c r="Q156" s="99">
        <v>43250</v>
      </c>
      <c r="R156">
        <f t="shared" si="18"/>
        <v>4</v>
      </c>
      <c r="S156">
        <f t="shared" si="19"/>
        <v>0</v>
      </c>
      <c r="T156">
        <f t="shared" si="20"/>
        <v>0</v>
      </c>
      <c r="W156" s="99">
        <v>43615</v>
      </c>
      <c r="X156">
        <f t="shared" si="21"/>
        <v>5</v>
      </c>
      <c r="Y156">
        <f aca="true" t="shared" si="28" ref="Y156:Y193">IF(X156=1,1,0)</f>
        <v>0</v>
      </c>
      <c r="Z156">
        <f t="shared" si="23"/>
        <v>0</v>
      </c>
      <c r="AC156" s="99">
        <v>43980</v>
      </c>
      <c r="AD156">
        <f t="shared" si="24"/>
        <v>6</v>
      </c>
      <c r="AE156">
        <f t="shared" si="27"/>
        <v>0</v>
      </c>
      <c r="AF156">
        <f t="shared" si="26"/>
        <v>0</v>
      </c>
    </row>
    <row r="157" spans="17:32" ht="12.75">
      <c r="Q157" s="99">
        <v>43251</v>
      </c>
      <c r="R157">
        <f t="shared" si="18"/>
        <v>5</v>
      </c>
      <c r="S157">
        <f t="shared" si="19"/>
        <v>0</v>
      </c>
      <c r="T157">
        <f t="shared" si="20"/>
        <v>0</v>
      </c>
      <c r="W157" s="99">
        <v>43616</v>
      </c>
      <c r="X157">
        <f t="shared" si="21"/>
        <v>6</v>
      </c>
      <c r="Y157">
        <f t="shared" si="28"/>
        <v>0</v>
      </c>
      <c r="Z157">
        <f t="shared" si="23"/>
        <v>0</v>
      </c>
      <c r="AC157" s="99">
        <v>43981</v>
      </c>
      <c r="AD157">
        <f t="shared" si="24"/>
        <v>7</v>
      </c>
      <c r="AE157">
        <f t="shared" si="27"/>
        <v>0</v>
      </c>
      <c r="AF157">
        <f t="shared" si="26"/>
        <v>1</v>
      </c>
    </row>
    <row r="158" spans="17:32" ht="12.75">
      <c r="Q158" s="99">
        <v>43252</v>
      </c>
      <c r="R158">
        <f t="shared" si="18"/>
        <v>6</v>
      </c>
      <c r="S158">
        <f t="shared" si="19"/>
        <v>0</v>
      </c>
      <c r="T158">
        <f t="shared" si="20"/>
        <v>0</v>
      </c>
      <c r="W158" s="99">
        <v>43617</v>
      </c>
      <c r="X158">
        <f t="shared" si="21"/>
        <v>7</v>
      </c>
      <c r="Y158">
        <f t="shared" si="28"/>
        <v>0</v>
      </c>
      <c r="Z158">
        <f t="shared" si="23"/>
        <v>1</v>
      </c>
      <c r="AC158" s="99">
        <v>43982</v>
      </c>
      <c r="AD158">
        <f t="shared" si="24"/>
        <v>1</v>
      </c>
      <c r="AE158">
        <f t="shared" si="27"/>
        <v>1</v>
      </c>
      <c r="AF158">
        <f t="shared" si="26"/>
        <v>0</v>
      </c>
    </row>
    <row r="159" spans="17:32" ht="12.75">
      <c r="Q159" s="99">
        <v>43253</v>
      </c>
      <c r="R159">
        <f t="shared" si="18"/>
        <v>7</v>
      </c>
      <c r="S159">
        <f t="shared" si="19"/>
        <v>0</v>
      </c>
      <c r="T159">
        <f t="shared" si="20"/>
        <v>1</v>
      </c>
      <c r="W159" s="99">
        <v>43618</v>
      </c>
      <c r="X159">
        <f t="shared" si="21"/>
        <v>1</v>
      </c>
      <c r="Y159">
        <f t="shared" si="28"/>
        <v>1</v>
      </c>
      <c r="Z159">
        <f t="shared" si="23"/>
        <v>0</v>
      </c>
      <c r="AC159" s="99">
        <v>43983</v>
      </c>
      <c r="AD159">
        <f t="shared" si="24"/>
        <v>2</v>
      </c>
      <c r="AE159">
        <f t="shared" si="27"/>
        <v>0</v>
      </c>
      <c r="AF159">
        <f t="shared" si="26"/>
        <v>0</v>
      </c>
    </row>
    <row r="160" spans="17:32" ht="12.75">
      <c r="Q160" s="99">
        <v>43254</v>
      </c>
      <c r="R160">
        <f t="shared" si="18"/>
        <v>1</v>
      </c>
      <c r="S160">
        <f t="shared" si="19"/>
        <v>1</v>
      </c>
      <c r="T160">
        <f t="shared" si="20"/>
        <v>0</v>
      </c>
      <c r="W160" s="99">
        <v>43619</v>
      </c>
      <c r="X160">
        <f t="shared" si="21"/>
        <v>2</v>
      </c>
      <c r="Y160">
        <f t="shared" si="28"/>
        <v>0</v>
      </c>
      <c r="Z160">
        <f t="shared" si="23"/>
        <v>0</v>
      </c>
      <c r="AC160" s="99">
        <v>43984</v>
      </c>
      <c r="AD160">
        <f t="shared" si="24"/>
        <v>3</v>
      </c>
      <c r="AE160">
        <f t="shared" si="27"/>
        <v>0</v>
      </c>
      <c r="AF160">
        <f t="shared" si="26"/>
        <v>0</v>
      </c>
    </row>
    <row r="161" spans="17:32" ht="12.75">
      <c r="Q161" s="99">
        <v>43255</v>
      </c>
      <c r="R161">
        <f t="shared" si="18"/>
        <v>2</v>
      </c>
      <c r="S161">
        <f t="shared" si="19"/>
        <v>0</v>
      </c>
      <c r="T161">
        <f t="shared" si="20"/>
        <v>0</v>
      </c>
      <c r="W161" s="99">
        <v>43620</v>
      </c>
      <c r="X161">
        <f t="shared" si="21"/>
        <v>3</v>
      </c>
      <c r="Y161">
        <f t="shared" si="28"/>
        <v>0</v>
      </c>
      <c r="Z161">
        <f t="shared" si="23"/>
        <v>0</v>
      </c>
      <c r="AC161" s="99">
        <v>43985</v>
      </c>
      <c r="AD161">
        <f t="shared" si="24"/>
        <v>4</v>
      </c>
      <c r="AE161">
        <f t="shared" si="27"/>
        <v>0</v>
      </c>
      <c r="AF161">
        <f t="shared" si="26"/>
        <v>0</v>
      </c>
    </row>
    <row r="162" spans="17:32" ht="12.75">
      <c r="Q162" s="99">
        <v>43256</v>
      </c>
      <c r="R162">
        <f t="shared" si="18"/>
        <v>3</v>
      </c>
      <c r="S162">
        <f t="shared" si="19"/>
        <v>0</v>
      </c>
      <c r="T162">
        <f t="shared" si="20"/>
        <v>0</v>
      </c>
      <c r="W162" s="99">
        <v>43621</v>
      </c>
      <c r="X162">
        <f t="shared" si="21"/>
        <v>4</v>
      </c>
      <c r="Y162">
        <f t="shared" si="28"/>
        <v>0</v>
      </c>
      <c r="Z162">
        <f t="shared" si="23"/>
        <v>0</v>
      </c>
      <c r="AC162" s="99">
        <v>43986</v>
      </c>
      <c r="AD162">
        <f t="shared" si="24"/>
        <v>5</v>
      </c>
      <c r="AE162">
        <f t="shared" si="27"/>
        <v>0</v>
      </c>
      <c r="AF162">
        <f t="shared" si="26"/>
        <v>0</v>
      </c>
    </row>
    <row r="163" spans="17:32" ht="12.75">
      <c r="Q163" s="99">
        <v>43257</v>
      </c>
      <c r="R163">
        <f t="shared" si="18"/>
        <v>4</v>
      </c>
      <c r="S163">
        <f t="shared" si="19"/>
        <v>0</v>
      </c>
      <c r="T163">
        <f t="shared" si="20"/>
        <v>0</v>
      </c>
      <c r="W163" s="99">
        <v>43622</v>
      </c>
      <c r="X163">
        <f t="shared" si="21"/>
        <v>5</v>
      </c>
      <c r="Y163">
        <f t="shared" si="28"/>
        <v>0</v>
      </c>
      <c r="Z163">
        <f t="shared" si="23"/>
        <v>0</v>
      </c>
      <c r="AC163" s="99">
        <v>43987</v>
      </c>
      <c r="AD163">
        <f t="shared" si="24"/>
        <v>6</v>
      </c>
      <c r="AE163">
        <f t="shared" si="27"/>
        <v>0</v>
      </c>
      <c r="AF163">
        <f t="shared" si="26"/>
        <v>0</v>
      </c>
    </row>
    <row r="164" spans="17:32" ht="12.75">
      <c r="Q164" s="99">
        <v>43258</v>
      </c>
      <c r="R164">
        <f t="shared" si="18"/>
        <v>5</v>
      </c>
      <c r="S164">
        <f t="shared" si="19"/>
        <v>0</v>
      </c>
      <c r="T164">
        <f t="shared" si="20"/>
        <v>0</v>
      </c>
      <c r="W164" s="99">
        <v>43623</v>
      </c>
      <c r="X164">
        <f t="shared" si="21"/>
        <v>6</v>
      </c>
      <c r="Y164">
        <f t="shared" si="28"/>
        <v>0</v>
      </c>
      <c r="Z164">
        <f t="shared" si="23"/>
        <v>0</v>
      </c>
      <c r="AC164" s="99">
        <v>43988</v>
      </c>
      <c r="AD164">
        <f t="shared" si="24"/>
        <v>7</v>
      </c>
      <c r="AE164">
        <f t="shared" si="27"/>
        <v>0</v>
      </c>
      <c r="AF164">
        <f t="shared" si="26"/>
        <v>1</v>
      </c>
    </row>
    <row r="165" spans="17:32" ht="12.75">
      <c r="Q165" s="99">
        <v>43259</v>
      </c>
      <c r="R165">
        <f t="shared" si="18"/>
        <v>6</v>
      </c>
      <c r="S165">
        <f t="shared" si="19"/>
        <v>0</v>
      </c>
      <c r="T165">
        <f t="shared" si="20"/>
        <v>0</v>
      </c>
      <c r="W165" s="99">
        <v>43624</v>
      </c>
      <c r="X165">
        <f t="shared" si="21"/>
        <v>7</v>
      </c>
      <c r="Y165">
        <f t="shared" si="28"/>
        <v>0</v>
      </c>
      <c r="Z165">
        <f t="shared" si="23"/>
        <v>1</v>
      </c>
      <c r="AC165" s="99">
        <v>43989</v>
      </c>
      <c r="AD165">
        <f t="shared" si="24"/>
        <v>1</v>
      </c>
      <c r="AE165">
        <f t="shared" si="27"/>
        <v>1</v>
      </c>
      <c r="AF165">
        <f t="shared" si="26"/>
        <v>0</v>
      </c>
    </row>
    <row r="166" spans="17:32" ht="12.75">
      <c r="Q166" s="99">
        <v>43260</v>
      </c>
      <c r="R166">
        <f t="shared" si="18"/>
        <v>7</v>
      </c>
      <c r="S166">
        <f t="shared" si="19"/>
        <v>0</v>
      </c>
      <c r="T166">
        <f t="shared" si="20"/>
        <v>1</v>
      </c>
      <c r="W166" s="99">
        <v>43625</v>
      </c>
      <c r="X166">
        <f t="shared" si="21"/>
        <v>1</v>
      </c>
      <c r="Y166">
        <f t="shared" si="28"/>
        <v>1</v>
      </c>
      <c r="Z166">
        <f t="shared" si="23"/>
        <v>0</v>
      </c>
      <c r="AC166" s="99">
        <v>43990</v>
      </c>
      <c r="AD166">
        <f t="shared" si="24"/>
        <v>2</v>
      </c>
      <c r="AE166">
        <f t="shared" si="27"/>
        <v>0</v>
      </c>
      <c r="AF166">
        <f t="shared" si="26"/>
        <v>0</v>
      </c>
    </row>
    <row r="167" spans="17:32" ht="12.75">
      <c r="Q167" s="99">
        <v>43261</v>
      </c>
      <c r="R167">
        <f t="shared" si="18"/>
        <v>1</v>
      </c>
      <c r="S167">
        <f t="shared" si="19"/>
        <v>1</v>
      </c>
      <c r="T167">
        <f t="shared" si="20"/>
        <v>0</v>
      </c>
      <c r="W167" s="99">
        <v>43626</v>
      </c>
      <c r="X167">
        <f t="shared" si="21"/>
        <v>2</v>
      </c>
      <c r="Y167">
        <f t="shared" si="28"/>
        <v>0</v>
      </c>
      <c r="Z167">
        <f t="shared" si="23"/>
        <v>0</v>
      </c>
      <c r="AC167" s="99">
        <v>43991</v>
      </c>
      <c r="AD167">
        <f t="shared" si="24"/>
        <v>3</v>
      </c>
      <c r="AE167">
        <f t="shared" si="27"/>
        <v>0</v>
      </c>
      <c r="AF167">
        <f t="shared" si="26"/>
        <v>0</v>
      </c>
    </row>
    <row r="168" spans="17:32" ht="12.75">
      <c r="Q168" s="99">
        <v>43262</v>
      </c>
      <c r="R168">
        <f t="shared" si="18"/>
        <v>2</v>
      </c>
      <c r="S168">
        <f t="shared" si="19"/>
        <v>0</v>
      </c>
      <c r="T168">
        <f t="shared" si="20"/>
        <v>0</v>
      </c>
      <c r="W168" s="99">
        <v>43627</v>
      </c>
      <c r="X168">
        <f t="shared" si="21"/>
        <v>3</v>
      </c>
      <c r="Y168">
        <f t="shared" si="28"/>
        <v>0</v>
      </c>
      <c r="Z168">
        <f t="shared" si="23"/>
        <v>0</v>
      </c>
      <c r="AC168" s="99">
        <v>43992</v>
      </c>
      <c r="AD168">
        <f t="shared" si="24"/>
        <v>4</v>
      </c>
      <c r="AE168">
        <f t="shared" si="27"/>
        <v>0</v>
      </c>
      <c r="AF168">
        <f t="shared" si="26"/>
        <v>0</v>
      </c>
    </row>
    <row r="169" spans="17:32" ht="12.75">
      <c r="Q169" s="99">
        <v>43263</v>
      </c>
      <c r="R169">
        <f t="shared" si="18"/>
        <v>3</v>
      </c>
      <c r="S169">
        <f t="shared" si="19"/>
        <v>0</v>
      </c>
      <c r="T169">
        <f t="shared" si="20"/>
        <v>0</v>
      </c>
      <c r="W169" s="99">
        <v>43628</v>
      </c>
      <c r="X169">
        <f t="shared" si="21"/>
        <v>4</v>
      </c>
      <c r="Y169">
        <f t="shared" si="28"/>
        <v>0</v>
      </c>
      <c r="Z169">
        <f t="shared" si="23"/>
        <v>0</v>
      </c>
      <c r="AC169" s="99">
        <v>43993</v>
      </c>
      <c r="AD169">
        <f t="shared" si="24"/>
        <v>5</v>
      </c>
      <c r="AE169">
        <f t="shared" si="27"/>
        <v>0</v>
      </c>
      <c r="AF169">
        <f t="shared" si="26"/>
        <v>0</v>
      </c>
    </row>
    <row r="170" spans="17:32" ht="12.75">
      <c r="Q170" s="99">
        <v>43264</v>
      </c>
      <c r="R170">
        <f t="shared" si="18"/>
        <v>4</v>
      </c>
      <c r="S170">
        <f t="shared" si="19"/>
        <v>0</v>
      </c>
      <c r="T170">
        <f t="shared" si="20"/>
        <v>0</v>
      </c>
      <c r="W170" s="99">
        <v>43629</v>
      </c>
      <c r="X170">
        <f t="shared" si="21"/>
        <v>5</v>
      </c>
      <c r="Y170">
        <f t="shared" si="28"/>
        <v>0</v>
      </c>
      <c r="Z170">
        <f t="shared" si="23"/>
        <v>0</v>
      </c>
      <c r="AC170" s="99">
        <v>43994</v>
      </c>
      <c r="AD170">
        <f t="shared" si="24"/>
        <v>6</v>
      </c>
      <c r="AE170">
        <f t="shared" si="27"/>
        <v>0</v>
      </c>
      <c r="AF170">
        <f t="shared" si="26"/>
        <v>0</v>
      </c>
    </row>
    <row r="171" spans="17:32" ht="12.75">
      <c r="Q171" s="99">
        <v>43265</v>
      </c>
      <c r="R171">
        <f t="shared" si="18"/>
        <v>5</v>
      </c>
      <c r="S171">
        <f t="shared" si="19"/>
        <v>0</v>
      </c>
      <c r="T171">
        <f t="shared" si="20"/>
        <v>0</v>
      </c>
      <c r="W171" s="99">
        <v>43630</v>
      </c>
      <c r="X171">
        <f t="shared" si="21"/>
        <v>6</v>
      </c>
      <c r="Y171">
        <f t="shared" si="28"/>
        <v>0</v>
      </c>
      <c r="Z171">
        <f t="shared" si="23"/>
        <v>0</v>
      </c>
      <c r="AC171" s="99">
        <v>43995</v>
      </c>
      <c r="AD171">
        <f t="shared" si="24"/>
        <v>7</v>
      </c>
      <c r="AE171">
        <f t="shared" si="27"/>
        <v>0</v>
      </c>
      <c r="AF171">
        <f t="shared" si="26"/>
        <v>1</v>
      </c>
    </row>
    <row r="172" spans="17:32" ht="12.75">
      <c r="Q172" s="99">
        <v>43266</v>
      </c>
      <c r="R172">
        <f t="shared" si="18"/>
        <v>6</v>
      </c>
      <c r="S172">
        <f t="shared" si="19"/>
        <v>0</v>
      </c>
      <c r="T172">
        <f t="shared" si="20"/>
        <v>0</v>
      </c>
      <c r="W172" s="99">
        <v>43631</v>
      </c>
      <c r="X172">
        <f t="shared" si="21"/>
        <v>7</v>
      </c>
      <c r="Y172">
        <f t="shared" si="28"/>
        <v>0</v>
      </c>
      <c r="Z172">
        <f t="shared" si="23"/>
        <v>1</v>
      </c>
      <c r="AC172" s="99">
        <v>43996</v>
      </c>
      <c r="AD172">
        <f t="shared" si="24"/>
        <v>1</v>
      </c>
      <c r="AE172">
        <f t="shared" si="27"/>
        <v>1</v>
      </c>
      <c r="AF172">
        <f t="shared" si="26"/>
        <v>0</v>
      </c>
    </row>
    <row r="173" spans="17:32" ht="12.75">
      <c r="Q173" s="99">
        <v>43267</v>
      </c>
      <c r="R173">
        <f t="shared" si="18"/>
        <v>7</v>
      </c>
      <c r="S173">
        <f t="shared" si="19"/>
        <v>0</v>
      </c>
      <c r="T173">
        <f t="shared" si="20"/>
        <v>1</v>
      </c>
      <c r="W173" s="99">
        <v>43632</v>
      </c>
      <c r="X173">
        <f t="shared" si="21"/>
        <v>1</v>
      </c>
      <c r="Y173">
        <f t="shared" si="28"/>
        <v>1</v>
      </c>
      <c r="Z173">
        <f t="shared" si="23"/>
        <v>0</v>
      </c>
      <c r="AC173" s="99">
        <v>43997</v>
      </c>
      <c r="AD173">
        <f t="shared" si="24"/>
        <v>2</v>
      </c>
      <c r="AE173">
        <f t="shared" si="27"/>
        <v>0</v>
      </c>
      <c r="AF173">
        <f t="shared" si="26"/>
        <v>0</v>
      </c>
    </row>
    <row r="174" spans="17:32" ht="12.75">
      <c r="Q174" s="99">
        <v>43268</v>
      </c>
      <c r="R174">
        <f t="shared" si="18"/>
        <v>1</v>
      </c>
      <c r="S174">
        <f t="shared" si="19"/>
        <v>1</v>
      </c>
      <c r="T174">
        <f t="shared" si="20"/>
        <v>0</v>
      </c>
      <c r="W174" s="99">
        <v>43633</v>
      </c>
      <c r="X174">
        <f t="shared" si="21"/>
        <v>2</v>
      </c>
      <c r="Y174">
        <f t="shared" si="28"/>
        <v>0</v>
      </c>
      <c r="Z174">
        <f t="shared" si="23"/>
        <v>0</v>
      </c>
      <c r="AC174" s="99">
        <v>43998</v>
      </c>
      <c r="AD174">
        <f t="shared" si="24"/>
        <v>3</v>
      </c>
      <c r="AE174">
        <f t="shared" si="27"/>
        <v>0</v>
      </c>
      <c r="AF174">
        <f t="shared" si="26"/>
        <v>0</v>
      </c>
    </row>
    <row r="175" spans="17:32" ht="12.75">
      <c r="Q175" s="99">
        <v>43269</v>
      </c>
      <c r="R175">
        <f t="shared" si="18"/>
        <v>2</v>
      </c>
      <c r="S175">
        <f t="shared" si="19"/>
        <v>0</v>
      </c>
      <c r="T175">
        <f t="shared" si="20"/>
        <v>0</v>
      </c>
      <c r="W175" s="99">
        <v>43634</v>
      </c>
      <c r="X175">
        <f t="shared" si="21"/>
        <v>3</v>
      </c>
      <c r="Y175">
        <f t="shared" si="28"/>
        <v>0</v>
      </c>
      <c r="Z175">
        <f t="shared" si="23"/>
        <v>0</v>
      </c>
      <c r="AC175" s="99">
        <v>43999</v>
      </c>
      <c r="AD175">
        <f t="shared" si="24"/>
        <v>4</v>
      </c>
      <c r="AE175">
        <f t="shared" si="27"/>
        <v>0</v>
      </c>
      <c r="AF175">
        <f t="shared" si="26"/>
        <v>0</v>
      </c>
    </row>
    <row r="176" spans="17:32" ht="12.75">
      <c r="Q176" s="99">
        <v>43270</v>
      </c>
      <c r="R176">
        <f t="shared" si="18"/>
        <v>3</v>
      </c>
      <c r="S176">
        <f t="shared" si="19"/>
        <v>0</v>
      </c>
      <c r="T176">
        <f t="shared" si="20"/>
        <v>0</v>
      </c>
      <c r="W176" s="99">
        <v>43635</v>
      </c>
      <c r="X176">
        <f t="shared" si="21"/>
        <v>4</v>
      </c>
      <c r="Y176">
        <f t="shared" si="28"/>
        <v>0</v>
      </c>
      <c r="Z176">
        <f t="shared" si="23"/>
        <v>0</v>
      </c>
      <c r="AC176" s="99">
        <v>44000</v>
      </c>
      <c r="AD176">
        <f t="shared" si="24"/>
        <v>5</v>
      </c>
      <c r="AE176">
        <f t="shared" si="27"/>
        <v>0</v>
      </c>
      <c r="AF176">
        <f t="shared" si="26"/>
        <v>0</v>
      </c>
    </row>
    <row r="177" spans="17:32" ht="12.75">
      <c r="Q177" s="99">
        <v>43271</v>
      </c>
      <c r="R177">
        <f t="shared" si="18"/>
        <v>4</v>
      </c>
      <c r="S177">
        <f t="shared" si="19"/>
        <v>0</v>
      </c>
      <c r="T177">
        <f t="shared" si="20"/>
        <v>0</v>
      </c>
      <c r="W177" s="99">
        <v>43636</v>
      </c>
      <c r="X177">
        <f t="shared" si="21"/>
        <v>5</v>
      </c>
      <c r="Y177">
        <f t="shared" si="28"/>
        <v>0</v>
      </c>
      <c r="Z177">
        <f t="shared" si="23"/>
        <v>0</v>
      </c>
      <c r="AC177" s="99">
        <v>44001</v>
      </c>
      <c r="AD177">
        <f t="shared" si="24"/>
        <v>6</v>
      </c>
      <c r="AE177">
        <f t="shared" si="27"/>
        <v>0</v>
      </c>
      <c r="AF177">
        <f t="shared" si="26"/>
        <v>0</v>
      </c>
    </row>
    <row r="178" spans="17:32" ht="12.75">
      <c r="Q178" s="99">
        <v>43272</v>
      </c>
      <c r="R178">
        <f t="shared" si="18"/>
        <v>5</v>
      </c>
      <c r="S178">
        <f t="shared" si="19"/>
        <v>0</v>
      </c>
      <c r="T178">
        <f t="shared" si="20"/>
        <v>0</v>
      </c>
      <c r="W178" s="99">
        <v>43637</v>
      </c>
      <c r="X178">
        <f t="shared" si="21"/>
        <v>6</v>
      </c>
      <c r="Y178">
        <f t="shared" si="28"/>
        <v>0</v>
      </c>
      <c r="Z178">
        <f t="shared" si="23"/>
        <v>0</v>
      </c>
      <c r="AC178" s="99">
        <v>44002</v>
      </c>
      <c r="AD178">
        <f t="shared" si="24"/>
        <v>7</v>
      </c>
      <c r="AE178">
        <f t="shared" si="27"/>
        <v>0</v>
      </c>
      <c r="AF178">
        <f t="shared" si="26"/>
        <v>1</v>
      </c>
    </row>
    <row r="179" spans="17:32" ht="12.75">
      <c r="Q179" s="99">
        <v>43273</v>
      </c>
      <c r="R179">
        <f t="shared" si="18"/>
        <v>6</v>
      </c>
      <c r="S179">
        <f t="shared" si="19"/>
        <v>0</v>
      </c>
      <c r="T179">
        <f t="shared" si="20"/>
        <v>0</v>
      </c>
      <c r="W179" s="99">
        <v>43638</v>
      </c>
      <c r="X179">
        <f t="shared" si="21"/>
        <v>7</v>
      </c>
      <c r="Y179">
        <f t="shared" si="28"/>
        <v>0</v>
      </c>
      <c r="Z179">
        <f t="shared" si="23"/>
        <v>1</v>
      </c>
      <c r="AC179" s="99">
        <v>44003</v>
      </c>
      <c r="AD179">
        <f t="shared" si="24"/>
        <v>1</v>
      </c>
      <c r="AE179">
        <f t="shared" si="27"/>
        <v>1</v>
      </c>
      <c r="AF179">
        <f t="shared" si="26"/>
        <v>0</v>
      </c>
    </row>
    <row r="180" spans="17:32" ht="12.75">
      <c r="Q180" s="99">
        <v>43274</v>
      </c>
      <c r="R180">
        <f t="shared" si="18"/>
        <v>7</v>
      </c>
      <c r="S180">
        <f t="shared" si="19"/>
        <v>0</v>
      </c>
      <c r="T180">
        <f t="shared" si="20"/>
        <v>1</v>
      </c>
      <c r="W180" s="99">
        <v>43639</v>
      </c>
      <c r="X180">
        <f t="shared" si="21"/>
        <v>1</v>
      </c>
      <c r="Y180">
        <f t="shared" si="28"/>
        <v>1</v>
      </c>
      <c r="Z180">
        <f t="shared" si="23"/>
        <v>0</v>
      </c>
      <c r="AC180" s="99">
        <v>44004</v>
      </c>
      <c r="AD180">
        <f t="shared" si="24"/>
        <v>2</v>
      </c>
      <c r="AE180">
        <f t="shared" si="27"/>
        <v>0</v>
      </c>
      <c r="AF180">
        <f t="shared" si="26"/>
        <v>0</v>
      </c>
    </row>
    <row r="181" spans="17:32" ht="12.75">
      <c r="Q181" s="99">
        <v>43275</v>
      </c>
      <c r="R181">
        <f t="shared" si="18"/>
        <v>1</v>
      </c>
      <c r="S181">
        <f t="shared" si="19"/>
        <v>1</v>
      </c>
      <c r="T181">
        <f t="shared" si="20"/>
        <v>0</v>
      </c>
      <c r="W181" s="99">
        <v>43640</v>
      </c>
      <c r="X181">
        <f t="shared" si="21"/>
        <v>2</v>
      </c>
      <c r="Y181">
        <f t="shared" si="28"/>
        <v>0</v>
      </c>
      <c r="Z181">
        <f t="shared" si="23"/>
        <v>0</v>
      </c>
      <c r="AC181" s="99">
        <v>44005</v>
      </c>
      <c r="AD181">
        <f t="shared" si="24"/>
        <v>3</v>
      </c>
      <c r="AE181">
        <f t="shared" si="27"/>
        <v>0</v>
      </c>
      <c r="AF181">
        <f t="shared" si="26"/>
        <v>0</v>
      </c>
    </row>
    <row r="182" spans="17:32" ht="12.75">
      <c r="Q182" s="99">
        <v>43276</v>
      </c>
      <c r="R182">
        <f t="shared" si="18"/>
        <v>2</v>
      </c>
      <c r="S182">
        <f t="shared" si="19"/>
        <v>0</v>
      </c>
      <c r="T182">
        <f t="shared" si="20"/>
        <v>0</v>
      </c>
      <c r="W182" s="99">
        <v>43641</v>
      </c>
      <c r="X182">
        <f t="shared" si="21"/>
        <v>3</v>
      </c>
      <c r="Y182">
        <f t="shared" si="28"/>
        <v>0</v>
      </c>
      <c r="Z182">
        <f t="shared" si="23"/>
        <v>0</v>
      </c>
      <c r="AC182" s="99">
        <v>44006</v>
      </c>
      <c r="AD182">
        <f t="shared" si="24"/>
        <v>4</v>
      </c>
      <c r="AE182">
        <f t="shared" si="27"/>
        <v>0</v>
      </c>
      <c r="AF182">
        <f t="shared" si="26"/>
        <v>0</v>
      </c>
    </row>
    <row r="183" spans="17:32" ht="12.75">
      <c r="Q183" s="99">
        <v>43277</v>
      </c>
      <c r="R183">
        <f t="shared" si="18"/>
        <v>3</v>
      </c>
      <c r="S183">
        <f t="shared" si="19"/>
        <v>0</v>
      </c>
      <c r="T183">
        <f t="shared" si="20"/>
        <v>0</v>
      </c>
      <c r="W183" s="99">
        <v>43642</v>
      </c>
      <c r="X183">
        <f t="shared" si="21"/>
        <v>4</v>
      </c>
      <c r="Y183">
        <f t="shared" si="28"/>
        <v>0</v>
      </c>
      <c r="Z183">
        <f t="shared" si="23"/>
        <v>0</v>
      </c>
      <c r="AC183" s="99">
        <v>44007</v>
      </c>
      <c r="AD183">
        <f t="shared" si="24"/>
        <v>5</v>
      </c>
      <c r="AE183">
        <f t="shared" si="27"/>
        <v>0</v>
      </c>
      <c r="AF183">
        <f t="shared" si="26"/>
        <v>0</v>
      </c>
    </row>
    <row r="184" spans="17:32" ht="12.75">
      <c r="Q184" s="99">
        <v>43278</v>
      </c>
      <c r="R184">
        <f t="shared" si="18"/>
        <v>4</v>
      </c>
      <c r="S184">
        <f t="shared" si="19"/>
        <v>0</v>
      </c>
      <c r="T184">
        <f t="shared" si="20"/>
        <v>0</v>
      </c>
      <c r="W184" s="99">
        <v>43643</v>
      </c>
      <c r="X184">
        <f t="shared" si="21"/>
        <v>5</v>
      </c>
      <c r="Y184">
        <f t="shared" si="28"/>
        <v>0</v>
      </c>
      <c r="Z184">
        <f t="shared" si="23"/>
        <v>0</v>
      </c>
      <c r="AC184" s="99">
        <v>44008</v>
      </c>
      <c r="AD184">
        <f t="shared" si="24"/>
        <v>6</v>
      </c>
      <c r="AE184">
        <f t="shared" si="27"/>
        <v>0</v>
      </c>
      <c r="AF184">
        <f t="shared" si="26"/>
        <v>0</v>
      </c>
    </row>
    <row r="185" spans="17:32" ht="12.75">
      <c r="Q185" s="99">
        <v>43279</v>
      </c>
      <c r="R185">
        <f t="shared" si="18"/>
        <v>5</v>
      </c>
      <c r="S185">
        <f t="shared" si="19"/>
        <v>0</v>
      </c>
      <c r="T185">
        <f t="shared" si="20"/>
        <v>0</v>
      </c>
      <c r="W185" s="99">
        <v>43644</v>
      </c>
      <c r="X185">
        <f t="shared" si="21"/>
        <v>6</v>
      </c>
      <c r="Y185">
        <f t="shared" si="28"/>
        <v>0</v>
      </c>
      <c r="Z185">
        <f t="shared" si="23"/>
        <v>0</v>
      </c>
      <c r="AC185" s="99">
        <v>44009</v>
      </c>
      <c r="AD185">
        <f t="shared" si="24"/>
        <v>7</v>
      </c>
      <c r="AE185">
        <f t="shared" si="27"/>
        <v>0</v>
      </c>
      <c r="AF185">
        <f t="shared" si="26"/>
        <v>1</v>
      </c>
    </row>
    <row r="186" spans="17:32" ht="12.75">
      <c r="Q186" s="99">
        <v>43280</v>
      </c>
      <c r="R186">
        <f t="shared" si="18"/>
        <v>6</v>
      </c>
      <c r="S186">
        <f t="shared" si="19"/>
        <v>0</v>
      </c>
      <c r="T186">
        <f t="shared" si="20"/>
        <v>0</v>
      </c>
      <c r="W186" s="99">
        <v>43645</v>
      </c>
      <c r="X186">
        <f t="shared" si="21"/>
        <v>7</v>
      </c>
      <c r="Y186">
        <f t="shared" si="28"/>
        <v>0</v>
      </c>
      <c r="Z186">
        <f t="shared" si="23"/>
        <v>1</v>
      </c>
      <c r="AC186" s="99">
        <v>44010</v>
      </c>
      <c r="AD186">
        <f t="shared" si="24"/>
        <v>1</v>
      </c>
      <c r="AE186">
        <f t="shared" si="27"/>
        <v>1</v>
      </c>
      <c r="AF186">
        <f t="shared" si="26"/>
        <v>0</v>
      </c>
    </row>
    <row r="187" spans="17:32" ht="12.75">
      <c r="Q187" s="99">
        <v>43281</v>
      </c>
      <c r="R187">
        <f t="shared" si="18"/>
        <v>7</v>
      </c>
      <c r="S187">
        <f t="shared" si="19"/>
        <v>0</v>
      </c>
      <c r="T187">
        <f t="shared" si="20"/>
        <v>1</v>
      </c>
      <c r="W187" s="99">
        <v>43646</v>
      </c>
      <c r="X187">
        <f t="shared" si="21"/>
        <v>1</v>
      </c>
      <c r="Y187">
        <f t="shared" si="28"/>
        <v>1</v>
      </c>
      <c r="Z187">
        <f t="shared" si="23"/>
        <v>0</v>
      </c>
      <c r="AC187" s="99">
        <v>44011</v>
      </c>
      <c r="AD187">
        <f t="shared" si="24"/>
        <v>2</v>
      </c>
      <c r="AE187">
        <f t="shared" si="27"/>
        <v>0</v>
      </c>
      <c r="AF187">
        <f t="shared" si="26"/>
        <v>0</v>
      </c>
    </row>
    <row r="188" spans="17:32" ht="12.75">
      <c r="Q188" s="99">
        <v>43282</v>
      </c>
      <c r="R188">
        <f t="shared" si="18"/>
        <v>1</v>
      </c>
      <c r="S188">
        <f t="shared" si="19"/>
        <v>1</v>
      </c>
      <c r="T188">
        <f t="shared" si="20"/>
        <v>0</v>
      </c>
      <c r="W188" s="99">
        <v>43647</v>
      </c>
      <c r="X188">
        <f t="shared" si="21"/>
        <v>2</v>
      </c>
      <c r="Y188">
        <f t="shared" si="28"/>
        <v>0</v>
      </c>
      <c r="Z188">
        <f t="shared" si="23"/>
        <v>0</v>
      </c>
      <c r="AC188" s="99">
        <v>44012</v>
      </c>
      <c r="AD188">
        <f t="shared" si="24"/>
        <v>3</v>
      </c>
      <c r="AE188">
        <f t="shared" si="27"/>
        <v>0</v>
      </c>
      <c r="AF188">
        <f t="shared" si="26"/>
        <v>0</v>
      </c>
    </row>
    <row r="189" spans="17:32" ht="12.75">
      <c r="Q189" s="99">
        <v>43283</v>
      </c>
      <c r="R189">
        <f t="shared" si="18"/>
        <v>2</v>
      </c>
      <c r="S189">
        <f t="shared" si="19"/>
        <v>0</v>
      </c>
      <c r="T189">
        <f t="shared" si="20"/>
        <v>0</v>
      </c>
      <c r="W189" s="99">
        <v>43648</v>
      </c>
      <c r="X189">
        <f t="shared" si="21"/>
        <v>3</v>
      </c>
      <c r="Y189">
        <f t="shared" si="28"/>
        <v>0</v>
      </c>
      <c r="Z189">
        <f t="shared" si="23"/>
        <v>0</v>
      </c>
      <c r="AC189" s="99">
        <v>44013</v>
      </c>
      <c r="AD189">
        <f t="shared" si="24"/>
        <v>4</v>
      </c>
      <c r="AE189">
        <f t="shared" si="27"/>
        <v>0</v>
      </c>
      <c r="AF189">
        <f t="shared" si="26"/>
        <v>0</v>
      </c>
    </row>
    <row r="190" spans="17:32" ht="12.75">
      <c r="Q190" s="99">
        <v>43284</v>
      </c>
      <c r="R190">
        <f t="shared" si="18"/>
        <v>3</v>
      </c>
      <c r="S190">
        <f t="shared" si="19"/>
        <v>0</v>
      </c>
      <c r="T190">
        <f t="shared" si="20"/>
        <v>0</v>
      </c>
      <c r="W190" s="99">
        <v>43649</v>
      </c>
      <c r="X190">
        <f t="shared" si="21"/>
        <v>4</v>
      </c>
      <c r="Y190">
        <f t="shared" si="28"/>
        <v>0</v>
      </c>
      <c r="Z190">
        <f t="shared" si="23"/>
        <v>0</v>
      </c>
      <c r="AC190" s="99">
        <v>44014</v>
      </c>
      <c r="AD190">
        <f t="shared" si="24"/>
        <v>5</v>
      </c>
      <c r="AE190">
        <f t="shared" si="27"/>
        <v>0</v>
      </c>
      <c r="AF190">
        <f t="shared" si="26"/>
        <v>0</v>
      </c>
    </row>
    <row r="191" spans="17:32" ht="12.75">
      <c r="Q191" s="99">
        <v>43285</v>
      </c>
      <c r="R191">
        <f t="shared" si="18"/>
        <v>4</v>
      </c>
      <c r="S191" s="101">
        <v>1</v>
      </c>
      <c r="T191">
        <f t="shared" si="20"/>
        <v>0</v>
      </c>
      <c r="W191" s="99">
        <v>43650</v>
      </c>
      <c r="X191">
        <f t="shared" si="21"/>
        <v>5</v>
      </c>
      <c r="Y191" s="101">
        <v>1</v>
      </c>
      <c r="Z191">
        <f t="shared" si="23"/>
        <v>0</v>
      </c>
      <c r="AC191" s="99">
        <v>44015</v>
      </c>
      <c r="AD191">
        <f t="shared" si="24"/>
        <v>6</v>
      </c>
      <c r="AE191" s="101">
        <v>1</v>
      </c>
      <c r="AF191">
        <f t="shared" si="26"/>
        <v>0</v>
      </c>
    </row>
    <row r="192" spans="17:32" ht="12.75">
      <c r="Q192" s="99">
        <v>43286</v>
      </c>
      <c r="R192">
        <f t="shared" si="18"/>
        <v>5</v>
      </c>
      <c r="S192">
        <f t="shared" si="19"/>
        <v>0</v>
      </c>
      <c r="T192">
        <f t="shared" si="20"/>
        <v>0</v>
      </c>
      <c r="W192" s="99">
        <v>43651</v>
      </c>
      <c r="X192">
        <f t="shared" si="21"/>
        <v>6</v>
      </c>
      <c r="Y192">
        <f t="shared" si="28"/>
        <v>0</v>
      </c>
      <c r="Z192">
        <f t="shared" si="23"/>
        <v>0</v>
      </c>
      <c r="AC192" s="99">
        <v>44016</v>
      </c>
      <c r="AD192">
        <f t="shared" si="24"/>
        <v>7</v>
      </c>
      <c r="AE192">
        <f t="shared" si="27"/>
        <v>0</v>
      </c>
      <c r="AF192">
        <f t="shared" si="26"/>
        <v>1</v>
      </c>
    </row>
    <row r="193" spans="17:32" ht="12.75">
      <c r="Q193" s="99">
        <v>43287</v>
      </c>
      <c r="R193">
        <f t="shared" si="18"/>
        <v>6</v>
      </c>
      <c r="S193">
        <f t="shared" si="19"/>
        <v>0</v>
      </c>
      <c r="T193">
        <f t="shared" si="20"/>
        <v>0</v>
      </c>
      <c r="W193" s="99">
        <v>43652</v>
      </c>
      <c r="X193">
        <f t="shared" si="21"/>
        <v>7</v>
      </c>
      <c r="Y193">
        <f t="shared" si="28"/>
        <v>0</v>
      </c>
      <c r="Z193">
        <f t="shared" si="23"/>
        <v>1</v>
      </c>
      <c r="AC193" s="99">
        <v>44017</v>
      </c>
      <c r="AD193">
        <f t="shared" si="24"/>
        <v>1</v>
      </c>
      <c r="AE193">
        <f aca="true" t="shared" si="29" ref="AE193:AE253">IF(AD193=1,1,0)</f>
        <v>1</v>
      </c>
      <c r="AF193">
        <f t="shared" si="26"/>
        <v>0</v>
      </c>
    </row>
    <row r="194" spans="17:32" ht="12.75">
      <c r="Q194" s="99">
        <v>43288</v>
      </c>
      <c r="R194">
        <f t="shared" si="18"/>
        <v>7</v>
      </c>
      <c r="S194">
        <f t="shared" si="19"/>
        <v>0</v>
      </c>
      <c r="T194">
        <f t="shared" si="20"/>
        <v>1</v>
      </c>
      <c r="W194" s="99">
        <v>43653</v>
      </c>
      <c r="X194">
        <f t="shared" si="21"/>
        <v>1</v>
      </c>
      <c r="Y194">
        <f aca="true" t="shared" si="30" ref="Y194:Y254">IF(X194=1,1,0)</f>
        <v>1</v>
      </c>
      <c r="Z194">
        <f t="shared" si="23"/>
        <v>0</v>
      </c>
      <c r="AC194" s="99">
        <v>44018</v>
      </c>
      <c r="AD194">
        <f t="shared" si="24"/>
        <v>2</v>
      </c>
      <c r="AE194">
        <f t="shared" si="29"/>
        <v>0</v>
      </c>
      <c r="AF194">
        <f t="shared" si="26"/>
        <v>0</v>
      </c>
    </row>
    <row r="195" spans="17:32" ht="12.75">
      <c r="Q195" s="99">
        <v>43289</v>
      </c>
      <c r="R195">
        <f t="shared" si="18"/>
        <v>1</v>
      </c>
      <c r="S195">
        <f t="shared" si="19"/>
        <v>1</v>
      </c>
      <c r="T195">
        <f t="shared" si="20"/>
        <v>0</v>
      </c>
      <c r="W195" s="99">
        <v>43654</v>
      </c>
      <c r="X195">
        <f t="shared" si="21"/>
        <v>2</v>
      </c>
      <c r="Y195">
        <f t="shared" si="30"/>
        <v>0</v>
      </c>
      <c r="Z195">
        <f t="shared" si="23"/>
        <v>0</v>
      </c>
      <c r="AC195" s="99">
        <v>44019</v>
      </c>
      <c r="AD195">
        <f t="shared" si="24"/>
        <v>3</v>
      </c>
      <c r="AE195">
        <f t="shared" si="29"/>
        <v>0</v>
      </c>
      <c r="AF195">
        <f t="shared" si="26"/>
        <v>0</v>
      </c>
    </row>
    <row r="196" spans="17:32" ht="12.75">
      <c r="Q196" s="99">
        <v>43290</v>
      </c>
      <c r="R196">
        <f t="shared" si="18"/>
        <v>2</v>
      </c>
      <c r="S196">
        <f t="shared" si="19"/>
        <v>0</v>
      </c>
      <c r="T196">
        <f t="shared" si="20"/>
        <v>0</v>
      </c>
      <c r="W196" s="99">
        <v>43655</v>
      </c>
      <c r="X196">
        <f t="shared" si="21"/>
        <v>3</v>
      </c>
      <c r="Y196">
        <f t="shared" si="30"/>
        <v>0</v>
      </c>
      <c r="Z196">
        <f t="shared" si="23"/>
        <v>0</v>
      </c>
      <c r="AC196" s="99">
        <v>44020</v>
      </c>
      <c r="AD196">
        <f t="shared" si="24"/>
        <v>4</v>
      </c>
      <c r="AE196">
        <f t="shared" si="29"/>
        <v>0</v>
      </c>
      <c r="AF196">
        <f t="shared" si="26"/>
        <v>0</v>
      </c>
    </row>
    <row r="197" spans="17:32" ht="12.75">
      <c r="Q197" s="99">
        <v>43291</v>
      </c>
      <c r="R197">
        <f t="shared" si="18"/>
        <v>3</v>
      </c>
      <c r="S197">
        <f t="shared" si="19"/>
        <v>0</v>
      </c>
      <c r="T197">
        <f t="shared" si="20"/>
        <v>0</v>
      </c>
      <c r="W197" s="99">
        <v>43656</v>
      </c>
      <c r="X197">
        <f t="shared" si="21"/>
        <v>4</v>
      </c>
      <c r="Y197">
        <f t="shared" si="30"/>
        <v>0</v>
      </c>
      <c r="Z197">
        <f t="shared" si="23"/>
        <v>0</v>
      </c>
      <c r="AC197" s="99">
        <v>44021</v>
      </c>
      <c r="AD197">
        <f t="shared" si="24"/>
        <v>5</v>
      </c>
      <c r="AE197">
        <f t="shared" si="29"/>
        <v>0</v>
      </c>
      <c r="AF197">
        <f t="shared" si="26"/>
        <v>0</v>
      </c>
    </row>
    <row r="198" spans="17:32" ht="12.75">
      <c r="Q198" s="99">
        <v>43292</v>
      </c>
      <c r="R198">
        <f t="shared" si="18"/>
        <v>4</v>
      </c>
      <c r="S198">
        <f t="shared" si="19"/>
        <v>0</v>
      </c>
      <c r="T198">
        <f t="shared" si="20"/>
        <v>0</v>
      </c>
      <c r="W198" s="99">
        <v>43657</v>
      </c>
      <c r="X198">
        <f t="shared" si="21"/>
        <v>5</v>
      </c>
      <c r="Y198">
        <f t="shared" si="30"/>
        <v>0</v>
      </c>
      <c r="Z198">
        <f t="shared" si="23"/>
        <v>0</v>
      </c>
      <c r="AC198" s="99">
        <v>44022</v>
      </c>
      <c r="AD198">
        <f t="shared" si="24"/>
        <v>6</v>
      </c>
      <c r="AE198">
        <f t="shared" si="29"/>
        <v>0</v>
      </c>
      <c r="AF198">
        <f t="shared" si="26"/>
        <v>0</v>
      </c>
    </row>
    <row r="199" spans="17:32" ht="12.75">
      <c r="Q199" s="99">
        <v>43293</v>
      </c>
      <c r="R199">
        <f t="shared" si="18"/>
        <v>5</v>
      </c>
      <c r="S199">
        <f t="shared" si="19"/>
        <v>0</v>
      </c>
      <c r="T199">
        <f t="shared" si="20"/>
        <v>0</v>
      </c>
      <c r="W199" s="99">
        <v>43658</v>
      </c>
      <c r="X199">
        <f t="shared" si="21"/>
        <v>6</v>
      </c>
      <c r="Y199">
        <f t="shared" si="30"/>
        <v>0</v>
      </c>
      <c r="Z199">
        <f t="shared" si="23"/>
        <v>0</v>
      </c>
      <c r="AC199" s="99">
        <v>44023</v>
      </c>
      <c r="AD199">
        <f t="shared" si="24"/>
        <v>7</v>
      </c>
      <c r="AE199">
        <f t="shared" si="29"/>
        <v>0</v>
      </c>
      <c r="AF199">
        <f t="shared" si="26"/>
        <v>1</v>
      </c>
    </row>
    <row r="200" spans="17:32" ht="12.75">
      <c r="Q200" s="99">
        <v>43294</v>
      </c>
      <c r="R200">
        <f aca="true" t="shared" si="31" ref="R200:R263">WEEKDAY(Q200,1)</f>
        <v>6</v>
      </c>
      <c r="S200">
        <f aca="true" t="shared" si="32" ref="S200:S263">IF(R200=1,1,0)</f>
        <v>0</v>
      </c>
      <c r="T200">
        <f aca="true" t="shared" si="33" ref="T200:T263">IF(R200=7,1,0)</f>
        <v>0</v>
      </c>
      <c r="W200" s="99">
        <v>43659</v>
      </c>
      <c r="X200">
        <f aca="true" t="shared" si="34" ref="X200:X263">WEEKDAY(W200,1)</f>
        <v>7</v>
      </c>
      <c r="Y200">
        <f t="shared" si="30"/>
        <v>0</v>
      </c>
      <c r="Z200">
        <f aca="true" t="shared" si="35" ref="Z200:Z263">IF(X200=7,1,0)</f>
        <v>1</v>
      </c>
      <c r="AC200" s="99">
        <v>44024</v>
      </c>
      <c r="AD200">
        <f aca="true" t="shared" si="36" ref="AD200:AD263">WEEKDAY(AC200,1)</f>
        <v>1</v>
      </c>
      <c r="AE200">
        <f t="shared" si="29"/>
        <v>1</v>
      </c>
      <c r="AF200">
        <f aca="true" t="shared" si="37" ref="AF200:AF263">IF(AD200=7,1,0)</f>
        <v>0</v>
      </c>
    </row>
    <row r="201" spans="17:32" ht="12.75">
      <c r="Q201" s="99">
        <v>43295</v>
      </c>
      <c r="R201">
        <f t="shared" si="31"/>
        <v>7</v>
      </c>
      <c r="S201">
        <f t="shared" si="32"/>
        <v>0</v>
      </c>
      <c r="T201">
        <f t="shared" si="33"/>
        <v>1</v>
      </c>
      <c r="W201" s="99">
        <v>43660</v>
      </c>
      <c r="X201">
        <f t="shared" si="34"/>
        <v>1</v>
      </c>
      <c r="Y201">
        <f t="shared" si="30"/>
        <v>1</v>
      </c>
      <c r="Z201">
        <f t="shared" si="35"/>
        <v>0</v>
      </c>
      <c r="AC201" s="99">
        <v>44025</v>
      </c>
      <c r="AD201">
        <f t="shared" si="36"/>
        <v>2</v>
      </c>
      <c r="AE201">
        <f t="shared" si="29"/>
        <v>0</v>
      </c>
      <c r="AF201">
        <f t="shared" si="37"/>
        <v>0</v>
      </c>
    </row>
    <row r="202" spans="17:32" ht="12.75">
      <c r="Q202" s="99">
        <v>43296</v>
      </c>
      <c r="R202">
        <f t="shared" si="31"/>
        <v>1</v>
      </c>
      <c r="S202">
        <f t="shared" si="32"/>
        <v>1</v>
      </c>
      <c r="T202">
        <f t="shared" si="33"/>
        <v>0</v>
      </c>
      <c r="W202" s="99">
        <v>43661</v>
      </c>
      <c r="X202">
        <f t="shared" si="34"/>
        <v>2</v>
      </c>
      <c r="Y202">
        <f t="shared" si="30"/>
        <v>0</v>
      </c>
      <c r="Z202">
        <f t="shared" si="35"/>
        <v>0</v>
      </c>
      <c r="AC202" s="99">
        <v>44026</v>
      </c>
      <c r="AD202">
        <f t="shared" si="36"/>
        <v>3</v>
      </c>
      <c r="AE202">
        <f t="shared" si="29"/>
        <v>0</v>
      </c>
      <c r="AF202">
        <f t="shared" si="37"/>
        <v>0</v>
      </c>
    </row>
    <row r="203" spans="17:32" ht="12.75">
      <c r="Q203" s="99">
        <v>43297</v>
      </c>
      <c r="R203">
        <f t="shared" si="31"/>
        <v>2</v>
      </c>
      <c r="S203">
        <f t="shared" si="32"/>
        <v>0</v>
      </c>
      <c r="T203">
        <f t="shared" si="33"/>
        <v>0</v>
      </c>
      <c r="W203" s="99">
        <v>43662</v>
      </c>
      <c r="X203">
        <f t="shared" si="34"/>
        <v>3</v>
      </c>
      <c r="Y203">
        <f t="shared" si="30"/>
        <v>0</v>
      </c>
      <c r="Z203">
        <f t="shared" si="35"/>
        <v>0</v>
      </c>
      <c r="AC203" s="99">
        <v>44027</v>
      </c>
      <c r="AD203">
        <f t="shared" si="36"/>
        <v>4</v>
      </c>
      <c r="AE203">
        <f t="shared" si="29"/>
        <v>0</v>
      </c>
      <c r="AF203">
        <f t="shared" si="37"/>
        <v>0</v>
      </c>
    </row>
    <row r="204" spans="17:32" ht="12.75">
      <c r="Q204" s="99">
        <v>43298</v>
      </c>
      <c r="R204">
        <f t="shared" si="31"/>
        <v>3</v>
      </c>
      <c r="S204">
        <f t="shared" si="32"/>
        <v>0</v>
      </c>
      <c r="T204">
        <f t="shared" si="33"/>
        <v>0</v>
      </c>
      <c r="W204" s="99">
        <v>43663</v>
      </c>
      <c r="X204">
        <f t="shared" si="34"/>
        <v>4</v>
      </c>
      <c r="Y204">
        <f t="shared" si="30"/>
        <v>0</v>
      </c>
      <c r="Z204">
        <f t="shared" si="35"/>
        <v>0</v>
      </c>
      <c r="AC204" s="99">
        <v>44028</v>
      </c>
      <c r="AD204">
        <f t="shared" si="36"/>
        <v>5</v>
      </c>
      <c r="AE204">
        <f t="shared" si="29"/>
        <v>0</v>
      </c>
      <c r="AF204">
        <f t="shared" si="37"/>
        <v>0</v>
      </c>
    </row>
    <row r="205" spans="17:32" ht="12.75">
      <c r="Q205" s="99">
        <v>43299</v>
      </c>
      <c r="R205">
        <f t="shared" si="31"/>
        <v>4</v>
      </c>
      <c r="S205">
        <f t="shared" si="32"/>
        <v>0</v>
      </c>
      <c r="T205">
        <f t="shared" si="33"/>
        <v>0</v>
      </c>
      <c r="W205" s="99">
        <v>43664</v>
      </c>
      <c r="X205">
        <f t="shared" si="34"/>
        <v>5</v>
      </c>
      <c r="Y205">
        <f t="shared" si="30"/>
        <v>0</v>
      </c>
      <c r="Z205">
        <f t="shared" si="35"/>
        <v>0</v>
      </c>
      <c r="AC205" s="99">
        <v>44029</v>
      </c>
      <c r="AD205">
        <f t="shared" si="36"/>
        <v>6</v>
      </c>
      <c r="AE205">
        <f t="shared" si="29"/>
        <v>0</v>
      </c>
      <c r="AF205">
        <f t="shared" si="37"/>
        <v>0</v>
      </c>
    </row>
    <row r="206" spans="17:32" ht="12.75">
      <c r="Q206" s="99">
        <v>43300</v>
      </c>
      <c r="R206">
        <f t="shared" si="31"/>
        <v>5</v>
      </c>
      <c r="S206">
        <f t="shared" si="32"/>
        <v>0</v>
      </c>
      <c r="T206">
        <f t="shared" si="33"/>
        <v>0</v>
      </c>
      <c r="W206" s="99">
        <v>43665</v>
      </c>
      <c r="X206">
        <f t="shared" si="34"/>
        <v>6</v>
      </c>
      <c r="Y206">
        <f t="shared" si="30"/>
        <v>0</v>
      </c>
      <c r="Z206">
        <f t="shared" si="35"/>
        <v>0</v>
      </c>
      <c r="AC206" s="99">
        <v>44030</v>
      </c>
      <c r="AD206">
        <f t="shared" si="36"/>
        <v>7</v>
      </c>
      <c r="AE206">
        <f t="shared" si="29"/>
        <v>0</v>
      </c>
      <c r="AF206">
        <f t="shared" si="37"/>
        <v>1</v>
      </c>
    </row>
    <row r="207" spans="17:32" ht="12.75">
      <c r="Q207" s="99">
        <v>43301</v>
      </c>
      <c r="R207">
        <f t="shared" si="31"/>
        <v>6</v>
      </c>
      <c r="S207">
        <f t="shared" si="32"/>
        <v>0</v>
      </c>
      <c r="T207">
        <f t="shared" si="33"/>
        <v>0</v>
      </c>
      <c r="W207" s="99">
        <v>43666</v>
      </c>
      <c r="X207">
        <f t="shared" si="34"/>
        <v>7</v>
      </c>
      <c r="Y207">
        <f t="shared" si="30"/>
        <v>0</v>
      </c>
      <c r="Z207">
        <f t="shared" si="35"/>
        <v>1</v>
      </c>
      <c r="AC207" s="99">
        <v>44031</v>
      </c>
      <c r="AD207">
        <f t="shared" si="36"/>
        <v>1</v>
      </c>
      <c r="AE207">
        <f t="shared" si="29"/>
        <v>1</v>
      </c>
      <c r="AF207">
        <f t="shared" si="37"/>
        <v>0</v>
      </c>
    </row>
    <row r="208" spans="17:32" ht="12.75">
      <c r="Q208" s="99">
        <v>43302</v>
      </c>
      <c r="R208">
        <f t="shared" si="31"/>
        <v>7</v>
      </c>
      <c r="S208">
        <f t="shared" si="32"/>
        <v>0</v>
      </c>
      <c r="T208">
        <f t="shared" si="33"/>
        <v>1</v>
      </c>
      <c r="W208" s="99">
        <v>43667</v>
      </c>
      <c r="X208">
        <f t="shared" si="34"/>
        <v>1</v>
      </c>
      <c r="Y208">
        <f t="shared" si="30"/>
        <v>1</v>
      </c>
      <c r="Z208">
        <f t="shared" si="35"/>
        <v>0</v>
      </c>
      <c r="AC208" s="99">
        <v>44032</v>
      </c>
      <c r="AD208">
        <f t="shared" si="36"/>
        <v>2</v>
      </c>
      <c r="AE208">
        <f t="shared" si="29"/>
        <v>0</v>
      </c>
      <c r="AF208">
        <f t="shared" si="37"/>
        <v>0</v>
      </c>
    </row>
    <row r="209" spans="17:32" ht="12.75">
      <c r="Q209" s="99">
        <v>43303</v>
      </c>
      <c r="R209">
        <f t="shared" si="31"/>
        <v>1</v>
      </c>
      <c r="S209">
        <f t="shared" si="32"/>
        <v>1</v>
      </c>
      <c r="T209">
        <f t="shared" si="33"/>
        <v>0</v>
      </c>
      <c r="W209" s="99">
        <v>43668</v>
      </c>
      <c r="X209">
        <f t="shared" si="34"/>
        <v>2</v>
      </c>
      <c r="Y209">
        <f t="shared" si="30"/>
        <v>0</v>
      </c>
      <c r="Z209">
        <f t="shared" si="35"/>
        <v>0</v>
      </c>
      <c r="AC209" s="99">
        <v>44033</v>
      </c>
      <c r="AD209">
        <f t="shared" si="36"/>
        <v>3</v>
      </c>
      <c r="AE209">
        <f t="shared" si="29"/>
        <v>0</v>
      </c>
      <c r="AF209">
        <f t="shared" si="37"/>
        <v>0</v>
      </c>
    </row>
    <row r="210" spans="17:32" ht="12.75">
      <c r="Q210" s="99">
        <v>43304</v>
      </c>
      <c r="R210">
        <f t="shared" si="31"/>
        <v>2</v>
      </c>
      <c r="S210">
        <f t="shared" si="32"/>
        <v>0</v>
      </c>
      <c r="T210">
        <f t="shared" si="33"/>
        <v>0</v>
      </c>
      <c r="W210" s="99">
        <v>43669</v>
      </c>
      <c r="X210">
        <f t="shared" si="34"/>
        <v>3</v>
      </c>
      <c r="Y210">
        <f t="shared" si="30"/>
        <v>0</v>
      </c>
      <c r="Z210">
        <f t="shared" si="35"/>
        <v>0</v>
      </c>
      <c r="AC210" s="99">
        <v>44034</v>
      </c>
      <c r="AD210">
        <f t="shared" si="36"/>
        <v>4</v>
      </c>
      <c r="AE210">
        <f t="shared" si="29"/>
        <v>0</v>
      </c>
      <c r="AF210">
        <f t="shared" si="37"/>
        <v>0</v>
      </c>
    </row>
    <row r="211" spans="17:32" ht="12.75">
      <c r="Q211" s="99">
        <v>43305</v>
      </c>
      <c r="R211">
        <f t="shared" si="31"/>
        <v>3</v>
      </c>
      <c r="S211">
        <f t="shared" si="32"/>
        <v>0</v>
      </c>
      <c r="T211">
        <f t="shared" si="33"/>
        <v>0</v>
      </c>
      <c r="W211" s="99">
        <v>43670</v>
      </c>
      <c r="X211">
        <f t="shared" si="34"/>
        <v>4</v>
      </c>
      <c r="Y211">
        <f t="shared" si="30"/>
        <v>0</v>
      </c>
      <c r="Z211">
        <f t="shared" si="35"/>
        <v>0</v>
      </c>
      <c r="AC211" s="99">
        <v>44035</v>
      </c>
      <c r="AD211">
        <f t="shared" si="36"/>
        <v>5</v>
      </c>
      <c r="AE211">
        <f t="shared" si="29"/>
        <v>0</v>
      </c>
      <c r="AF211">
        <f t="shared" si="37"/>
        <v>0</v>
      </c>
    </row>
    <row r="212" spans="17:32" ht="12.75">
      <c r="Q212" s="99">
        <v>43306</v>
      </c>
      <c r="R212">
        <f t="shared" si="31"/>
        <v>4</v>
      </c>
      <c r="S212">
        <f t="shared" si="32"/>
        <v>0</v>
      </c>
      <c r="T212">
        <f t="shared" si="33"/>
        <v>0</v>
      </c>
      <c r="W212" s="99">
        <v>43671</v>
      </c>
      <c r="X212">
        <f t="shared" si="34"/>
        <v>5</v>
      </c>
      <c r="Y212">
        <f t="shared" si="30"/>
        <v>0</v>
      </c>
      <c r="Z212">
        <f t="shared" si="35"/>
        <v>0</v>
      </c>
      <c r="AC212" s="99">
        <v>44036</v>
      </c>
      <c r="AD212">
        <f t="shared" si="36"/>
        <v>6</v>
      </c>
      <c r="AE212">
        <f t="shared" si="29"/>
        <v>0</v>
      </c>
      <c r="AF212">
        <f t="shared" si="37"/>
        <v>0</v>
      </c>
    </row>
    <row r="213" spans="17:32" ht="12.75">
      <c r="Q213" s="99">
        <v>43307</v>
      </c>
      <c r="R213">
        <f t="shared" si="31"/>
        <v>5</v>
      </c>
      <c r="S213">
        <f t="shared" si="32"/>
        <v>0</v>
      </c>
      <c r="T213">
        <f t="shared" si="33"/>
        <v>0</v>
      </c>
      <c r="W213" s="99">
        <v>43672</v>
      </c>
      <c r="X213">
        <f t="shared" si="34"/>
        <v>6</v>
      </c>
      <c r="Y213">
        <f t="shared" si="30"/>
        <v>0</v>
      </c>
      <c r="Z213">
        <f t="shared" si="35"/>
        <v>0</v>
      </c>
      <c r="AC213" s="99">
        <v>44037</v>
      </c>
      <c r="AD213">
        <f t="shared" si="36"/>
        <v>7</v>
      </c>
      <c r="AE213">
        <f t="shared" si="29"/>
        <v>0</v>
      </c>
      <c r="AF213">
        <f t="shared" si="37"/>
        <v>1</v>
      </c>
    </row>
    <row r="214" spans="17:32" ht="12.75">
      <c r="Q214" s="99">
        <v>43308</v>
      </c>
      <c r="R214">
        <f t="shared" si="31"/>
        <v>6</v>
      </c>
      <c r="S214">
        <f t="shared" si="32"/>
        <v>0</v>
      </c>
      <c r="T214">
        <f t="shared" si="33"/>
        <v>0</v>
      </c>
      <c r="W214" s="99">
        <v>43673</v>
      </c>
      <c r="X214">
        <f t="shared" si="34"/>
        <v>7</v>
      </c>
      <c r="Y214">
        <f t="shared" si="30"/>
        <v>0</v>
      </c>
      <c r="Z214">
        <f t="shared" si="35"/>
        <v>1</v>
      </c>
      <c r="AC214" s="99">
        <v>44038</v>
      </c>
      <c r="AD214">
        <f t="shared" si="36"/>
        <v>1</v>
      </c>
      <c r="AE214">
        <f t="shared" si="29"/>
        <v>1</v>
      </c>
      <c r="AF214">
        <f t="shared" si="37"/>
        <v>0</v>
      </c>
    </row>
    <row r="215" spans="17:32" ht="12.75">
      <c r="Q215" s="99">
        <v>43309</v>
      </c>
      <c r="R215">
        <f t="shared" si="31"/>
        <v>7</v>
      </c>
      <c r="S215">
        <f t="shared" si="32"/>
        <v>0</v>
      </c>
      <c r="T215">
        <f t="shared" si="33"/>
        <v>1</v>
      </c>
      <c r="W215" s="99">
        <v>43674</v>
      </c>
      <c r="X215">
        <f t="shared" si="34"/>
        <v>1</v>
      </c>
      <c r="Y215">
        <f t="shared" si="30"/>
        <v>1</v>
      </c>
      <c r="Z215">
        <f t="shared" si="35"/>
        <v>0</v>
      </c>
      <c r="AC215" s="99">
        <v>44039</v>
      </c>
      <c r="AD215">
        <f t="shared" si="36"/>
        <v>2</v>
      </c>
      <c r="AE215">
        <f t="shared" si="29"/>
        <v>0</v>
      </c>
      <c r="AF215">
        <f t="shared" si="37"/>
        <v>0</v>
      </c>
    </row>
    <row r="216" spans="17:32" ht="12.75">
      <c r="Q216" s="99">
        <v>43310</v>
      </c>
      <c r="R216">
        <f t="shared" si="31"/>
        <v>1</v>
      </c>
      <c r="S216">
        <f t="shared" si="32"/>
        <v>1</v>
      </c>
      <c r="T216">
        <f t="shared" si="33"/>
        <v>0</v>
      </c>
      <c r="W216" s="99">
        <v>43675</v>
      </c>
      <c r="X216">
        <f t="shared" si="34"/>
        <v>2</v>
      </c>
      <c r="Y216">
        <f t="shared" si="30"/>
        <v>0</v>
      </c>
      <c r="Z216">
        <f t="shared" si="35"/>
        <v>0</v>
      </c>
      <c r="AC216" s="99">
        <v>44040</v>
      </c>
      <c r="AD216">
        <f t="shared" si="36"/>
        <v>3</v>
      </c>
      <c r="AE216">
        <f t="shared" si="29"/>
        <v>0</v>
      </c>
      <c r="AF216">
        <f t="shared" si="37"/>
        <v>0</v>
      </c>
    </row>
    <row r="217" spans="17:32" ht="12.75">
      <c r="Q217" s="99">
        <v>43311</v>
      </c>
      <c r="R217">
        <f t="shared" si="31"/>
        <v>2</v>
      </c>
      <c r="S217">
        <f t="shared" si="32"/>
        <v>0</v>
      </c>
      <c r="T217">
        <f t="shared" si="33"/>
        <v>0</v>
      </c>
      <c r="W217" s="99">
        <v>43676</v>
      </c>
      <c r="X217">
        <f t="shared" si="34"/>
        <v>3</v>
      </c>
      <c r="Y217">
        <f t="shared" si="30"/>
        <v>0</v>
      </c>
      <c r="Z217">
        <f t="shared" si="35"/>
        <v>0</v>
      </c>
      <c r="AC217" s="99">
        <v>44041</v>
      </c>
      <c r="AD217">
        <f t="shared" si="36"/>
        <v>4</v>
      </c>
      <c r="AE217">
        <f t="shared" si="29"/>
        <v>0</v>
      </c>
      <c r="AF217">
        <f t="shared" si="37"/>
        <v>0</v>
      </c>
    </row>
    <row r="218" spans="17:32" ht="12.75">
      <c r="Q218" s="99">
        <v>43312</v>
      </c>
      <c r="R218">
        <f t="shared" si="31"/>
        <v>3</v>
      </c>
      <c r="S218">
        <f t="shared" si="32"/>
        <v>0</v>
      </c>
      <c r="T218">
        <f t="shared" si="33"/>
        <v>0</v>
      </c>
      <c r="W218" s="99">
        <v>43677</v>
      </c>
      <c r="X218">
        <f t="shared" si="34"/>
        <v>4</v>
      </c>
      <c r="Y218">
        <f t="shared" si="30"/>
        <v>0</v>
      </c>
      <c r="Z218">
        <f t="shared" si="35"/>
        <v>0</v>
      </c>
      <c r="AC218" s="99">
        <v>44042</v>
      </c>
      <c r="AD218">
        <f t="shared" si="36"/>
        <v>5</v>
      </c>
      <c r="AE218">
        <f t="shared" si="29"/>
        <v>0</v>
      </c>
      <c r="AF218">
        <f t="shared" si="37"/>
        <v>0</v>
      </c>
    </row>
    <row r="219" spans="17:32" ht="12.75">
      <c r="Q219" s="99">
        <v>43313</v>
      </c>
      <c r="R219">
        <f t="shared" si="31"/>
        <v>4</v>
      </c>
      <c r="S219">
        <f t="shared" si="32"/>
        <v>0</v>
      </c>
      <c r="T219">
        <f t="shared" si="33"/>
        <v>0</v>
      </c>
      <c r="W219" s="99">
        <v>43678</v>
      </c>
      <c r="X219">
        <f t="shared" si="34"/>
        <v>5</v>
      </c>
      <c r="Y219">
        <f t="shared" si="30"/>
        <v>0</v>
      </c>
      <c r="Z219">
        <f t="shared" si="35"/>
        <v>0</v>
      </c>
      <c r="AC219" s="99">
        <v>44043</v>
      </c>
      <c r="AD219">
        <f t="shared" si="36"/>
        <v>6</v>
      </c>
      <c r="AE219">
        <f t="shared" si="29"/>
        <v>0</v>
      </c>
      <c r="AF219">
        <f t="shared" si="37"/>
        <v>0</v>
      </c>
    </row>
    <row r="220" spans="17:32" ht="12.75">
      <c r="Q220" s="99">
        <v>43314</v>
      </c>
      <c r="R220">
        <f t="shared" si="31"/>
        <v>5</v>
      </c>
      <c r="S220">
        <f t="shared" si="32"/>
        <v>0</v>
      </c>
      <c r="T220">
        <f t="shared" si="33"/>
        <v>0</v>
      </c>
      <c r="W220" s="99">
        <v>43679</v>
      </c>
      <c r="X220">
        <f t="shared" si="34"/>
        <v>6</v>
      </c>
      <c r="Y220">
        <f t="shared" si="30"/>
        <v>0</v>
      </c>
      <c r="Z220">
        <f t="shared" si="35"/>
        <v>0</v>
      </c>
      <c r="AC220" s="99">
        <v>44044</v>
      </c>
      <c r="AD220">
        <f t="shared" si="36"/>
        <v>7</v>
      </c>
      <c r="AE220">
        <f t="shared" si="29"/>
        <v>0</v>
      </c>
      <c r="AF220">
        <f t="shared" si="37"/>
        <v>1</v>
      </c>
    </row>
    <row r="221" spans="17:32" ht="12.75">
      <c r="Q221" s="99">
        <v>43315</v>
      </c>
      <c r="R221">
        <f t="shared" si="31"/>
        <v>6</v>
      </c>
      <c r="S221">
        <f t="shared" si="32"/>
        <v>0</v>
      </c>
      <c r="T221">
        <f t="shared" si="33"/>
        <v>0</v>
      </c>
      <c r="W221" s="99">
        <v>43680</v>
      </c>
      <c r="X221">
        <f t="shared" si="34"/>
        <v>7</v>
      </c>
      <c r="Y221">
        <f t="shared" si="30"/>
        <v>0</v>
      </c>
      <c r="Z221">
        <f t="shared" si="35"/>
        <v>1</v>
      </c>
      <c r="AC221" s="99">
        <v>44045</v>
      </c>
      <c r="AD221">
        <f t="shared" si="36"/>
        <v>1</v>
      </c>
      <c r="AE221">
        <f t="shared" si="29"/>
        <v>1</v>
      </c>
      <c r="AF221">
        <f t="shared" si="37"/>
        <v>0</v>
      </c>
    </row>
    <row r="222" spans="17:32" ht="12.75">
      <c r="Q222" s="99">
        <v>43316</v>
      </c>
      <c r="R222">
        <f t="shared" si="31"/>
        <v>7</v>
      </c>
      <c r="S222">
        <f t="shared" si="32"/>
        <v>0</v>
      </c>
      <c r="T222">
        <f t="shared" si="33"/>
        <v>1</v>
      </c>
      <c r="W222" s="99">
        <v>43681</v>
      </c>
      <c r="X222">
        <f t="shared" si="34"/>
        <v>1</v>
      </c>
      <c r="Y222">
        <f t="shared" si="30"/>
        <v>1</v>
      </c>
      <c r="Z222">
        <f t="shared" si="35"/>
        <v>0</v>
      </c>
      <c r="AC222" s="99">
        <v>44046</v>
      </c>
      <c r="AD222">
        <f t="shared" si="36"/>
        <v>2</v>
      </c>
      <c r="AE222">
        <f t="shared" si="29"/>
        <v>0</v>
      </c>
      <c r="AF222">
        <f t="shared" si="37"/>
        <v>0</v>
      </c>
    </row>
    <row r="223" spans="17:32" ht="12.75">
      <c r="Q223" s="99">
        <v>43317</v>
      </c>
      <c r="R223">
        <f t="shared" si="31"/>
        <v>1</v>
      </c>
      <c r="S223">
        <f t="shared" si="32"/>
        <v>1</v>
      </c>
      <c r="T223">
        <f t="shared" si="33"/>
        <v>0</v>
      </c>
      <c r="W223" s="99">
        <v>43682</v>
      </c>
      <c r="X223">
        <f t="shared" si="34"/>
        <v>2</v>
      </c>
      <c r="Y223">
        <f t="shared" si="30"/>
        <v>0</v>
      </c>
      <c r="Z223">
        <f t="shared" si="35"/>
        <v>0</v>
      </c>
      <c r="AC223" s="99">
        <v>44047</v>
      </c>
      <c r="AD223">
        <f t="shared" si="36"/>
        <v>3</v>
      </c>
      <c r="AE223">
        <f t="shared" si="29"/>
        <v>0</v>
      </c>
      <c r="AF223">
        <f t="shared" si="37"/>
        <v>0</v>
      </c>
    </row>
    <row r="224" spans="17:32" ht="12.75">
      <c r="Q224" s="99">
        <v>43318</v>
      </c>
      <c r="R224">
        <f t="shared" si="31"/>
        <v>2</v>
      </c>
      <c r="S224">
        <f t="shared" si="32"/>
        <v>0</v>
      </c>
      <c r="T224">
        <f t="shared" si="33"/>
        <v>0</v>
      </c>
      <c r="W224" s="99">
        <v>43683</v>
      </c>
      <c r="X224">
        <f t="shared" si="34"/>
        <v>3</v>
      </c>
      <c r="Y224">
        <f t="shared" si="30"/>
        <v>0</v>
      </c>
      <c r="Z224">
        <f t="shared" si="35"/>
        <v>0</v>
      </c>
      <c r="AC224" s="99">
        <v>44048</v>
      </c>
      <c r="AD224">
        <f t="shared" si="36"/>
        <v>4</v>
      </c>
      <c r="AE224">
        <f t="shared" si="29"/>
        <v>0</v>
      </c>
      <c r="AF224">
        <f t="shared" si="37"/>
        <v>0</v>
      </c>
    </row>
    <row r="225" spans="17:32" ht="12.75">
      <c r="Q225" s="99">
        <v>43319</v>
      </c>
      <c r="R225">
        <f t="shared" si="31"/>
        <v>3</v>
      </c>
      <c r="S225">
        <f t="shared" si="32"/>
        <v>0</v>
      </c>
      <c r="T225">
        <f t="shared" si="33"/>
        <v>0</v>
      </c>
      <c r="W225" s="99">
        <v>43684</v>
      </c>
      <c r="X225">
        <f t="shared" si="34"/>
        <v>4</v>
      </c>
      <c r="Y225">
        <f t="shared" si="30"/>
        <v>0</v>
      </c>
      <c r="Z225">
        <f t="shared" si="35"/>
        <v>0</v>
      </c>
      <c r="AC225" s="99">
        <v>44049</v>
      </c>
      <c r="AD225">
        <f t="shared" si="36"/>
        <v>5</v>
      </c>
      <c r="AE225">
        <f t="shared" si="29"/>
        <v>0</v>
      </c>
      <c r="AF225">
        <f t="shared" si="37"/>
        <v>0</v>
      </c>
    </row>
    <row r="226" spans="17:32" ht="12.75">
      <c r="Q226" s="99">
        <v>43320</v>
      </c>
      <c r="R226">
        <f t="shared" si="31"/>
        <v>4</v>
      </c>
      <c r="S226">
        <f t="shared" si="32"/>
        <v>0</v>
      </c>
      <c r="T226">
        <f t="shared" si="33"/>
        <v>0</v>
      </c>
      <c r="W226" s="99">
        <v>43685</v>
      </c>
      <c r="X226">
        <f t="shared" si="34"/>
        <v>5</v>
      </c>
      <c r="Y226">
        <f t="shared" si="30"/>
        <v>0</v>
      </c>
      <c r="Z226">
        <f t="shared" si="35"/>
        <v>0</v>
      </c>
      <c r="AC226" s="99">
        <v>44050</v>
      </c>
      <c r="AD226">
        <f t="shared" si="36"/>
        <v>6</v>
      </c>
      <c r="AE226">
        <f t="shared" si="29"/>
        <v>0</v>
      </c>
      <c r="AF226">
        <f t="shared" si="37"/>
        <v>0</v>
      </c>
    </row>
    <row r="227" spans="17:32" ht="12.75">
      <c r="Q227" s="99">
        <v>43321</v>
      </c>
      <c r="R227">
        <f t="shared" si="31"/>
        <v>5</v>
      </c>
      <c r="S227">
        <f t="shared" si="32"/>
        <v>0</v>
      </c>
      <c r="T227">
        <f t="shared" si="33"/>
        <v>0</v>
      </c>
      <c r="W227" s="99">
        <v>43686</v>
      </c>
      <c r="X227">
        <f t="shared" si="34"/>
        <v>6</v>
      </c>
      <c r="Y227">
        <f t="shared" si="30"/>
        <v>0</v>
      </c>
      <c r="Z227">
        <f t="shared" si="35"/>
        <v>0</v>
      </c>
      <c r="AC227" s="99">
        <v>44051</v>
      </c>
      <c r="AD227">
        <f t="shared" si="36"/>
        <v>7</v>
      </c>
      <c r="AE227">
        <f t="shared" si="29"/>
        <v>0</v>
      </c>
      <c r="AF227">
        <f t="shared" si="37"/>
        <v>1</v>
      </c>
    </row>
    <row r="228" spans="17:32" ht="12.75">
      <c r="Q228" s="99">
        <v>43322</v>
      </c>
      <c r="R228">
        <f t="shared" si="31"/>
        <v>6</v>
      </c>
      <c r="S228">
        <f t="shared" si="32"/>
        <v>0</v>
      </c>
      <c r="T228">
        <f t="shared" si="33"/>
        <v>0</v>
      </c>
      <c r="W228" s="99">
        <v>43687</v>
      </c>
      <c r="X228">
        <f t="shared" si="34"/>
        <v>7</v>
      </c>
      <c r="Y228">
        <f t="shared" si="30"/>
        <v>0</v>
      </c>
      <c r="Z228">
        <f t="shared" si="35"/>
        <v>1</v>
      </c>
      <c r="AC228" s="99">
        <v>44052</v>
      </c>
      <c r="AD228">
        <f t="shared" si="36"/>
        <v>1</v>
      </c>
      <c r="AE228">
        <f t="shared" si="29"/>
        <v>1</v>
      </c>
      <c r="AF228">
        <f t="shared" si="37"/>
        <v>0</v>
      </c>
    </row>
    <row r="229" spans="17:32" ht="12.75">
      <c r="Q229" s="99">
        <v>43323</v>
      </c>
      <c r="R229">
        <f t="shared" si="31"/>
        <v>7</v>
      </c>
      <c r="S229">
        <f t="shared" si="32"/>
        <v>0</v>
      </c>
      <c r="T229">
        <f t="shared" si="33"/>
        <v>1</v>
      </c>
      <c r="W229" s="99">
        <v>43688</v>
      </c>
      <c r="X229">
        <f t="shared" si="34"/>
        <v>1</v>
      </c>
      <c r="Y229">
        <f t="shared" si="30"/>
        <v>1</v>
      </c>
      <c r="Z229">
        <f t="shared" si="35"/>
        <v>0</v>
      </c>
      <c r="AC229" s="99">
        <v>44053</v>
      </c>
      <c r="AD229">
        <f t="shared" si="36"/>
        <v>2</v>
      </c>
      <c r="AE229">
        <f t="shared" si="29"/>
        <v>0</v>
      </c>
      <c r="AF229">
        <f t="shared" si="37"/>
        <v>0</v>
      </c>
    </row>
    <row r="230" spans="17:32" ht="12.75">
      <c r="Q230" s="99">
        <v>43324</v>
      </c>
      <c r="R230">
        <f t="shared" si="31"/>
        <v>1</v>
      </c>
      <c r="S230">
        <f t="shared" si="32"/>
        <v>1</v>
      </c>
      <c r="T230">
        <f t="shared" si="33"/>
        <v>0</v>
      </c>
      <c r="W230" s="99">
        <v>43689</v>
      </c>
      <c r="X230">
        <f t="shared" si="34"/>
        <v>2</v>
      </c>
      <c r="Y230">
        <f t="shared" si="30"/>
        <v>0</v>
      </c>
      <c r="Z230">
        <f t="shared" si="35"/>
        <v>0</v>
      </c>
      <c r="AC230" s="99">
        <v>44054</v>
      </c>
      <c r="AD230">
        <f t="shared" si="36"/>
        <v>3</v>
      </c>
      <c r="AE230">
        <f t="shared" si="29"/>
        <v>0</v>
      </c>
      <c r="AF230">
        <f t="shared" si="37"/>
        <v>0</v>
      </c>
    </row>
    <row r="231" spans="17:32" ht="12.75">
      <c r="Q231" s="99">
        <v>43325</v>
      </c>
      <c r="R231">
        <f t="shared" si="31"/>
        <v>2</v>
      </c>
      <c r="S231">
        <f t="shared" si="32"/>
        <v>0</v>
      </c>
      <c r="T231">
        <f t="shared" si="33"/>
        <v>0</v>
      </c>
      <c r="W231" s="99">
        <v>43690</v>
      </c>
      <c r="X231">
        <f t="shared" si="34"/>
        <v>3</v>
      </c>
      <c r="Y231">
        <f t="shared" si="30"/>
        <v>0</v>
      </c>
      <c r="Z231">
        <f t="shared" si="35"/>
        <v>0</v>
      </c>
      <c r="AC231" s="99">
        <v>44055</v>
      </c>
      <c r="AD231">
        <f t="shared" si="36"/>
        <v>4</v>
      </c>
      <c r="AE231">
        <f t="shared" si="29"/>
        <v>0</v>
      </c>
      <c r="AF231">
        <f t="shared" si="37"/>
        <v>0</v>
      </c>
    </row>
    <row r="232" spans="17:32" ht="12.75">
      <c r="Q232" s="99">
        <v>43326</v>
      </c>
      <c r="R232">
        <f t="shared" si="31"/>
        <v>3</v>
      </c>
      <c r="S232">
        <f t="shared" si="32"/>
        <v>0</v>
      </c>
      <c r="T232">
        <f t="shared" si="33"/>
        <v>0</v>
      </c>
      <c r="W232" s="99">
        <v>43691</v>
      </c>
      <c r="X232">
        <f t="shared" si="34"/>
        <v>4</v>
      </c>
      <c r="Y232">
        <f t="shared" si="30"/>
        <v>0</v>
      </c>
      <c r="Z232">
        <f t="shared" si="35"/>
        <v>0</v>
      </c>
      <c r="AC232" s="99">
        <v>44056</v>
      </c>
      <c r="AD232">
        <f t="shared" si="36"/>
        <v>5</v>
      </c>
      <c r="AE232">
        <f t="shared" si="29"/>
        <v>0</v>
      </c>
      <c r="AF232">
        <f t="shared" si="37"/>
        <v>0</v>
      </c>
    </row>
    <row r="233" spans="17:32" ht="12.75">
      <c r="Q233" s="99">
        <v>43327</v>
      </c>
      <c r="R233">
        <f t="shared" si="31"/>
        <v>4</v>
      </c>
      <c r="S233">
        <f t="shared" si="32"/>
        <v>0</v>
      </c>
      <c r="T233">
        <f t="shared" si="33"/>
        <v>0</v>
      </c>
      <c r="W233" s="99">
        <v>43692</v>
      </c>
      <c r="X233">
        <f t="shared" si="34"/>
        <v>5</v>
      </c>
      <c r="Y233">
        <f t="shared" si="30"/>
        <v>0</v>
      </c>
      <c r="Z233">
        <f t="shared" si="35"/>
        <v>0</v>
      </c>
      <c r="AC233" s="99">
        <v>44057</v>
      </c>
      <c r="AD233">
        <f t="shared" si="36"/>
        <v>6</v>
      </c>
      <c r="AE233">
        <f t="shared" si="29"/>
        <v>0</v>
      </c>
      <c r="AF233">
        <f t="shared" si="37"/>
        <v>0</v>
      </c>
    </row>
    <row r="234" spans="17:32" ht="12.75">
      <c r="Q234" s="99">
        <v>43328</v>
      </c>
      <c r="R234">
        <f t="shared" si="31"/>
        <v>5</v>
      </c>
      <c r="S234">
        <f t="shared" si="32"/>
        <v>0</v>
      </c>
      <c r="T234">
        <f t="shared" si="33"/>
        <v>0</v>
      </c>
      <c r="W234" s="99">
        <v>43693</v>
      </c>
      <c r="X234">
        <f t="shared" si="34"/>
        <v>6</v>
      </c>
      <c r="Y234">
        <f t="shared" si="30"/>
        <v>0</v>
      </c>
      <c r="Z234">
        <f t="shared" si="35"/>
        <v>0</v>
      </c>
      <c r="AC234" s="99">
        <v>44058</v>
      </c>
      <c r="AD234">
        <f t="shared" si="36"/>
        <v>7</v>
      </c>
      <c r="AE234">
        <f t="shared" si="29"/>
        <v>0</v>
      </c>
      <c r="AF234">
        <f t="shared" si="37"/>
        <v>1</v>
      </c>
    </row>
    <row r="235" spans="17:32" ht="12.75">
      <c r="Q235" s="99">
        <v>43329</v>
      </c>
      <c r="R235">
        <f t="shared" si="31"/>
        <v>6</v>
      </c>
      <c r="S235">
        <f t="shared" si="32"/>
        <v>0</v>
      </c>
      <c r="T235">
        <f t="shared" si="33"/>
        <v>0</v>
      </c>
      <c r="W235" s="99">
        <v>43694</v>
      </c>
      <c r="X235">
        <f t="shared" si="34"/>
        <v>7</v>
      </c>
      <c r="Y235">
        <f t="shared" si="30"/>
        <v>0</v>
      </c>
      <c r="Z235">
        <f t="shared" si="35"/>
        <v>1</v>
      </c>
      <c r="AC235" s="99">
        <v>44059</v>
      </c>
      <c r="AD235">
        <f t="shared" si="36"/>
        <v>1</v>
      </c>
      <c r="AE235">
        <f t="shared" si="29"/>
        <v>1</v>
      </c>
      <c r="AF235">
        <f t="shared" si="37"/>
        <v>0</v>
      </c>
    </row>
    <row r="236" spans="17:32" ht="12.75">
      <c r="Q236" s="99">
        <v>43330</v>
      </c>
      <c r="R236">
        <f t="shared" si="31"/>
        <v>7</v>
      </c>
      <c r="S236">
        <f t="shared" si="32"/>
        <v>0</v>
      </c>
      <c r="T236">
        <f t="shared" si="33"/>
        <v>1</v>
      </c>
      <c r="W236" s="99">
        <v>43695</v>
      </c>
      <c r="X236">
        <f t="shared" si="34"/>
        <v>1</v>
      </c>
      <c r="Y236">
        <f t="shared" si="30"/>
        <v>1</v>
      </c>
      <c r="Z236">
        <f t="shared" si="35"/>
        <v>0</v>
      </c>
      <c r="AC236" s="99">
        <v>44060</v>
      </c>
      <c r="AD236">
        <f t="shared" si="36"/>
        <v>2</v>
      </c>
      <c r="AE236">
        <f t="shared" si="29"/>
        <v>0</v>
      </c>
      <c r="AF236">
        <f t="shared" si="37"/>
        <v>0</v>
      </c>
    </row>
    <row r="237" spans="17:32" ht="12.75">
      <c r="Q237" s="99">
        <v>43331</v>
      </c>
      <c r="R237">
        <f t="shared" si="31"/>
        <v>1</v>
      </c>
      <c r="S237">
        <f t="shared" si="32"/>
        <v>1</v>
      </c>
      <c r="T237">
        <f t="shared" si="33"/>
        <v>0</v>
      </c>
      <c r="W237" s="99">
        <v>43696</v>
      </c>
      <c r="X237">
        <f t="shared" si="34"/>
        <v>2</v>
      </c>
      <c r="Y237">
        <f t="shared" si="30"/>
        <v>0</v>
      </c>
      <c r="Z237">
        <f t="shared" si="35"/>
        <v>0</v>
      </c>
      <c r="AC237" s="99">
        <v>44061</v>
      </c>
      <c r="AD237">
        <f t="shared" si="36"/>
        <v>3</v>
      </c>
      <c r="AE237">
        <f t="shared" si="29"/>
        <v>0</v>
      </c>
      <c r="AF237">
        <f t="shared" si="37"/>
        <v>0</v>
      </c>
    </row>
    <row r="238" spans="17:32" ht="12.75">
      <c r="Q238" s="99">
        <v>43332</v>
      </c>
      <c r="R238">
        <f t="shared" si="31"/>
        <v>2</v>
      </c>
      <c r="S238">
        <f t="shared" si="32"/>
        <v>0</v>
      </c>
      <c r="T238">
        <f t="shared" si="33"/>
        <v>0</v>
      </c>
      <c r="W238" s="99">
        <v>43697</v>
      </c>
      <c r="X238">
        <f t="shared" si="34"/>
        <v>3</v>
      </c>
      <c r="Y238">
        <f t="shared" si="30"/>
        <v>0</v>
      </c>
      <c r="Z238">
        <f t="shared" si="35"/>
        <v>0</v>
      </c>
      <c r="AC238" s="99">
        <v>44062</v>
      </c>
      <c r="AD238">
        <f t="shared" si="36"/>
        <v>4</v>
      </c>
      <c r="AE238">
        <f t="shared" si="29"/>
        <v>0</v>
      </c>
      <c r="AF238">
        <f t="shared" si="37"/>
        <v>0</v>
      </c>
    </row>
    <row r="239" spans="17:32" ht="12.75">
      <c r="Q239" s="99">
        <v>43333</v>
      </c>
      <c r="R239">
        <f t="shared" si="31"/>
        <v>3</v>
      </c>
      <c r="S239">
        <f t="shared" si="32"/>
        <v>0</v>
      </c>
      <c r="T239">
        <f t="shared" si="33"/>
        <v>0</v>
      </c>
      <c r="W239" s="99">
        <v>43698</v>
      </c>
      <c r="X239">
        <f t="shared" si="34"/>
        <v>4</v>
      </c>
      <c r="Y239">
        <f t="shared" si="30"/>
        <v>0</v>
      </c>
      <c r="Z239">
        <f t="shared" si="35"/>
        <v>0</v>
      </c>
      <c r="AC239" s="99">
        <v>44063</v>
      </c>
      <c r="AD239">
        <f t="shared" si="36"/>
        <v>5</v>
      </c>
      <c r="AE239">
        <f t="shared" si="29"/>
        <v>0</v>
      </c>
      <c r="AF239">
        <f t="shared" si="37"/>
        <v>0</v>
      </c>
    </row>
    <row r="240" spans="17:32" ht="12.75">
      <c r="Q240" s="99">
        <v>43334</v>
      </c>
      <c r="R240">
        <f t="shared" si="31"/>
        <v>4</v>
      </c>
      <c r="S240">
        <f t="shared" si="32"/>
        <v>0</v>
      </c>
      <c r="T240">
        <f t="shared" si="33"/>
        <v>0</v>
      </c>
      <c r="W240" s="99">
        <v>43699</v>
      </c>
      <c r="X240">
        <f t="shared" si="34"/>
        <v>5</v>
      </c>
      <c r="Y240">
        <f t="shared" si="30"/>
        <v>0</v>
      </c>
      <c r="Z240">
        <f t="shared" si="35"/>
        <v>0</v>
      </c>
      <c r="AC240" s="99">
        <v>44064</v>
      </c>
      <c r="AD240">
        <f t="shared" si="36"/>
        <v>6</v>
      </c>
      <c r="AE240">
        <f t="shared" si="29"/>
        <v>0</v>
      </c>
      <c r="AF240">
        <f t="shared" si="37"/>
        <v>0</v>
      </c>
    </row>
    <row r="241" spans="17:32" ht="12.75">
      <c r="Q241" s="99">
        <v>43335</v>
      </c>
      <c r="R241">
        <f t="shared" si="31"/>
        <v>5</v>
      </c>
      <c r="S241">
        <f t="shared" si="32"/>
        <v>0</v>
      </c>
      <c r="T241">
        <f t="shared" si="33"/>
        <v>0</v>
      </c>
      <c r="W241" s="99">
        <v>43700</v>
      </c>
      <c r="X241">
        <f t="shared" si="34"/>
        <v>6</v>
      </c>
      <c r="Y241">
        <f t="shared" si="30"/>
        <v>0</v>
      </c>
      <c r="Z241">
        <f t="shared" si="35"/>
        <v>0</v>
      </c>
      <c r="AC241" s="99">
        <v>44065</v>
      </c>
      <c r="AD241">
        <f t="shared" si="36"/>
        <v>7</v>
      </c>
      <c r="AE241">
        <f t="shared" si="29"/>
        <v>0</v>
      </c>
      <c r="AF241">
        <f t="shared" si="37"/>
        <v>1</v>
      </c>
    </row>
    <row r="242" spans="17:32" ht="12.75">
      <c r="Q242" s="99">
        <v>43336</v>
      </c>
      <c r="R242">
        <f t="shared" si="31"/>
        <v>6</v>
      </c>
      <c r="S242">
        <f t="shared" si="32"/>
        <v>0</v>
      </c>
      <c r="T242">
        <f t="shared" si="33"/>
        <v>0</v>
      </c>
      <c r="W242" s="99">
        <v>43701</v>
      </c>
      <c r="X242">
        <f t="shared" si="34"/>
        <v>7</v>
      </c>
      <c r="Y242">
        <f t="shared" si="30"/>
        <v>0</v>
      </c>
      <c r="Z242">
        <f t="shared" si="35"/>
        <v>1</v>
      </c>
      <c r="AC242" s="99">
        <v>44066</v>
      </c>
      <c r="AD242">
        <f t="shared" si="36"/>
        <v>1</v>
      </c>
      <c r="AE242">
        <f t="shared" si="29"/>
        <v>1</v>
      </c>
      <c r="AF242">
        <f t="shared" si="37"/>
        <v>0</v>
      </c>
    </row>
    <row r="243" spans="17:32" ht="12.75">
      <c r="Q243" s="99">
        <v>43337</v>
      </c>
      <c r="R243">
        <f t="shared" si="31"/>
        <v>7</v>
      </c>
      <c r="S243">
        <f t="shared" si="32"/>
        <v>0</v>
      </c>
      <c r="T243">
        <f t="shared" si="33"/>
        <v>1</v>
      </c>
      <c r="W243" s="99">
        <v>43702</v>
      </c>
      <c r="X243">
        <f t="shared" si="34"/>
        <v>1</v>
      </c>
      <c r="Y243">
        <f t="shared" si="30"/>
        <v>1</v>
      </c>
      <c r="Z243">
        <f t="shared" si="35"/>
        <v>0</v>
      </c>
      <c r="AC243" s="99">
        <v>44067</v>
      </c>
      <c r="AD243">
        <f t="shared" si="36"/>
        <v>2</v>
      </c>
      <c r="AE243">
        <f t="shared" si="29"/>
        <v>0</v>
      </c>
      <c r="AF243">
        <f t="shared" si="37"/>
        <v>0</v>
      </c>
    </row>
    <row r="244" spans="17:32" ht="12.75">
      <c r="Q244" s="99">
        <v>43338</v>
      </c>
      <c r="R244">
        <f t="shared" si="31"/>
        <v>1</v>
      </c>
      <c r="S244">
        <f t="shared" si="32"/>
        <v>1</v>
      </c>
      <c r="T244">
        <f t="shared" si="33"/>
        <v>0</v>
      </c>
      <c r="W244" s="99">
        <v>43703</v>
      </c>
      <c r="X244">
        <f t="shared" si="34"/>
        <v>2</v>
      </c>
      <c r="Y244">
        <f t="shared" si="30"/>
        <v>0</v>
      </c>
      <c r="Z244">
        <f t="shared" si="35"/>
        <v>0</v>
      </c>
      <c r="AC244" s="99">
        <v>44068</v>
      </c>
      <c r="AD244">
        <f t="shared" si="36"/>
        <v>3</v>
      </c>
      <c r="AE244">
        <f t="shared" si="29"/>
        <v>0</v>
      </c>
      <c r="AF244">
        <f t="shared" si="37"/>
        <v>0</v>
      </c>
    </row>
    <row r="245" spans="17:32" ht="12.75">
      <c r="Q245" s="99">
        <v>43339</v>
      </c>
      <c r="R245">
        <f t="shared" si="31"/>
        <v>2</v>
      </c>
      <c r="S245">
        <f t="shared" si="32"/>
        <v>0</v>
      </c>
      <c r="T245">
        <f t="shared" si="33"/>
        <v>0</v>
      </c>
      <c r="W245" s="99">
        <v>43704</v>
      </c>
      <c r="X245">
        <f t="shared" si="34"/>
        <v>3</v>
      </c>
      <c r="Y245">
        <f t="shared" si="30"/>
        <v>0</v>
      </c>
      <c r="Z245">
        <f t="shared" si="35"/>
        <v>0</v>
      </c>
      <c r="AC245" s="99">
        <v>44069</v>
      </c>
      <c r="AD245">
        <f t="shared" si="36"/>
        <v>4</v>
      </c>
      <c r="AE245">
        <f t="shared" si="29"/>
        <v>0</v>
      </c>
      <c r="AF245">
        <f t="shared" si="37"/>
        <v>0</v>
      </c>
    </row>
    <row r="246" spans="17:32" ht="12.75">
      <c r="Q246" s="99">
        <v>43340</v>
      </c>
      <c r="R246">
        <f t="shared" si="31"/>
        <v>3</v>
      </c>
      <c r="S246">
        <f t="shared" si="32"/>
        <v>0</v>
      </c>
      <c r="T246">
        <f t="shared" si="33"/>
        <v>0</v>
      </c>
      <c r="W246" s="99">
        <v>43705</v>
      </c>
      <c r="X246">
        <f t="shared" si="34"/>
        <v>4</v>
      </c>
      <c r="Y246">
        <f t="shared" si="30"/>
        <v>0</v>
      </c>
      <c r="Z246">
        <f t="shared" si="35"/>
        <v>0</v>
      </c>
      <c r="AC246" s="99">
        <v>44070</v>
      </c>
      <c r="AD246">
        <f t="shared" si="36"/>
        <v>5</v>
      </c>
      <c r="AE246">
        <f t="shared" si="29"/>
        <v>0</v>
      </c>
      <c r="AF246">
        <f t="shared" si="37"/>
        <v>0</v>
      </c>
    </row>
    <row r="247" spans="17:32" ht="12.75">
      <c r="Q247" s="99">
        <v>43341</v>
      </c>
      <c r="R247">
        <f t="shared" si="31"/>
        <v>4</v>
      </c>
      <c r="S247">
        <f t="shared" si="32"/>
        <v>0</v>
      </c>
      <c r="T247">
        <f t="shared" si="33"/>
        <v>0</v>
      </c>
      <c r="W247" s="99">
        <v>43706</v>
      </c>
      <c r="X247">
        <f t="shared" si="34"/>
        <v>5</v>
      </c>
      <c r="Y247">
        <f t="shared" si="30"/>
        <v>0</v>
      </c>
      <c r="Z247">
        <f t="shared" si="35"/>
        <v>0</v>
      </c>
      <c r="AC247" s="99">
        <v>44071</v>
      </c>
      <c r="AD247">
        <f t="shared" si="36"/>
        <v>6</v>
      </c>
      <c r="AE247">
        <f t="shared" si="29"/>
        <v>0</v>
      </c>
      <c r="AF247">
        <f t="shared" si="37"/>
        <v>0</v>
      </c>
    </row>
    <row r="248" spans="17:32" ht="12.75">
      <c r="Q248" s="99">
        <v>43342</v>
      </c>
      <c r="R248">
        <f t="shared" si="31"/>
        <v>5</v>
      </c>
      <c r="S248">
        <f t="shared" si="32"/>
        <v>0</v>
      </c>
      <c r="T248">
        <f t="shared" si="33"/>
        <v>0</v>
      </c>
      <c r="W248" s="99">
        <v>43707</v>
      </c>
      <c r="X248">
        <f t="shared" si="34"/>
        <v>6</v>
      </c>
      <c r="Y248">
        <f t="shared" si="30"/>
        <v>0</v>
      </c>
      <c r="Z248">
        <f t="shared" si="35"/>
        <v>0</v>
      </c>
      <c r="AC248" s="99">
        <v>44072</v>
      </c>
      <c r="AD248">
        <f t="shared" si="36"/>
        <v>7</v>
      </c>
      <c r="AE248">
        <f t="shared" si="29"/>
        <v>0</v>
      </c>
      <c r="AF248">
        <f t="shared" si="37"/>
        <v>1</v>
      </c>
    </row>
    <row r="249" spans="17:32" ht="12.75">
      <c r="Q249" s="99">
        <v>43343</v>
      </c>
      <c r="R249">
        <f t="shared" si="31"/>
        <v>6</v>
      </c>
      <c r="S249">
        <f t="shared" si="32"/>
        <v>0</v>
      </c>
      <c r="T249">
        <f t="shared" si="33"/>
        <v>0</v>
      </c>
      <c r="W249" s="99">
        <v>43708</v>
      </c>
      <c r="X249">
        <f t="shared" si="34"/>
        <v>7</v>
      </c>
      <c r="Y249">
        <f t="shared" si="30"/>
        <v>0</v>
      </c>
      <c r="Z249">
        <f t="shared" si="35"/>
        <v>1</v>
      </c>
      <c r="AC249" s="99">
        <v>44073</v>
      </c>
      <c r="AD249">
        <f t="shared" si="36"/>
        <v>1</v>
      </c>
      <c r="AE249">
        <f t="shared" si="29"/>
        <v>1</v>
      </c>
      <c r="AF249">
        <f t="shared" si="37"/>
        <v>0</v>
      </c>
    </row>
    <row r="250" spans="17:32" ht="12.75">
      <c r="Q250" s="99">
        <v>43344</v>
      </c>
      <c r="R250">
        <f t="shared" si="31"/>
        <v>7</v>
      </c>
      <c r="S250">
        <f t="shared" si="32"/>
        <v>0</v>
      </c>
      <c r="T250">
        <f t="shared" si="33"/>
        <v>1</v>
      </c>
      <c r="W250" s="99">
        <v>43709</v>
      </c>
      <c r="X250">
        <f t="shared" si="34"/>
        <v>1</v>
      </c>
      <c r="Y250">
        <f t="shared" si="30"/>
        <v>1</v>
      </c>
      <c r="Z250">
        <f t="shared" si="35"/>
        <v>0</v>
      </c>
      <c r="AC250" s="99">
        <v>44074</v>
      </c>
      <c r="AD250">
        <f t="shared" si="36"/>
        <v>2</v>
      </c>
      <c r="AE250">
        <f t="shared" si="29"/>
        <v>0</v>
      </c>
      <c r="AF250">
        <f t="shared" si="37"/>
        <v>0</v>
      </c>
    </row>
    <row r="251" spans="17:32" ht="12.75">
      <c r="Q251" s="99">
        <v>43345</v>
      </c>
      <c r="R251">
        <f t="shared" si="31"/>
        <v>1</v>
      </c>
      <c r="S251">
        <f t="shared" si="32"/>
        <v>1</v>
      </c>
      <c r="T251">
        <f t="shared" si="33"/>
        <v>0</v>
      </c>
      <c r="W251" s="99">
        <v>43710</v>
      </c>
      <c r="X251">
        <f t="shared" si="34"/>
        <v>2</v>
      </c>
      <c r="Y251" s="101">
        <v>1</v>
      </c>
      <c r="Z251">
        <f t="shared" si="35"/>
        <v>0</v>
      </c>
      <c r="AC251" s="99">
        <v>44075</v>
      </c>
      <c r="AD251">
        <f t="shared" si="36"/>
        <v>3</v>
      </c>
      <c r="AE251">
        <f t="shared" si="29"/>
        <v>0</v>
      </c>
      <c r="AF251">
        <f t="shared" si="37"/>
        <v>0</v>
      </c>
    </row>
    <row r="252" spans="17:32" ht="12.75">
      <c r="Q252" s="99">
        <v>43346</v>
      </c>
      <c r="R252">
        <f t="shared" si="31"/>
        <v>2</v>
      </c>
      <c r="S252" s="101">
        <v>1</v>
      </c>
      <c r="T252">
        <f t="shared" si="33"/>
        <v>0</v>
      </c>
      <c r="W252" s="99">
        <v>43711</v>
      </c>
      <c r="X252">
        <f t="shared" si="34"/>
        <v>3</v>
      </c>
      <c r="Y252">
        <f t="shared" si="30"/>
        <v>0</v>
      </c>
      <c r="Z252">
        <f t="shared" si="35"/>
        <v>0</v>
      </c>
      <c r="AC252" s="99">
        <v>44076</v>
      </c>
      <c r="AD252">
        <f t="shared" si="36"/>
        <v>4</v>
      </c>
      <c r="AE252">
        <f t="shared" si="29"/>
        <v>0</v>
      </c>
      <c r="AF252">
        <f t="shared" si="37"/>
        <v>0</v>
      </c>
    </row>
    <row r="253" spans="17:32" ht="12.75">
      <c r="Q253" s="99">
        <v>43347</v>
      </c>
      <c r="R253">
        <f t="shared" si="31"/>
        <v>3</v>
      </c>
      <c r="S253">
        <f t="shared" si="32"/>
        <v>0</v>
      </c>
      <c r="T253">
        <f t="shared" si="33"/>
        <v>0</v>
      </c>
      <c r="W253" s="99">
        <v>43712</v>
      </c>
      <c r="X253">
        <f t="shared" si="34"/>
        <v>4</v>
      </c>
      <c r="Y253">
        <f t="shared" si="30"/>
        <v>0</v>
      </c>
      <c r="Z253">
        <f t="shared" si="35"/>
        <v>0</v>
      </c>
      <c r="AC253" s="99">
        <v>44077</v>
      </c>
      <c r="AD253">
        <f t="shared" si="36"/>
        <v>5</v>
      </c>
      <c r="AE253">
        <f t="shared" si="29"/>
        <v>0</v>
      </c>
      <c r="AF253">
        <f t="shared" si="37"/>
        <v>0</v>
      </c>
    </row>
    <row r="254" spans="17:32" ht="12.75">
      <c r="Q254" s="99">
        <v>43348</v>
      </c>
      <c r="R254">
        <f t="shared" si="31"/>
        <v>4</v>
      </c>
      <c r="S254">
        <f t="shared" si="32"/>
        <v>0</v>
      </c>
      <c r="T254">
        <f t="shared" si="33"/>
        <v>0</v>
      </c>
      <c r="W254" s="99">
        <v>43713</v>
      </c>
      <c r="X254">
        <f t="shared" si="34"/>
        <v>5</v>
      </c>
      <c r="Y254">
        <f t="shared" si="30"/>
        <v>0</v>
      </c>
      <c r="Z254">
        <f t="shared" si="35"/>
        <v>0</v>
      </c>
      <c r="AC254" s="99">
        <v>44078</v>
      </c>
      <c r="AD254">
        <f t="shared" si="36"/>
        <v>6</v>
      </c>
      <c r="AE254">
        <f aca="true" t="shared" si="38" ref="AE254:AE315">IF(AD254=1,1,0)</f>
        <v>0</v>
      </c>
      <c r="AF254">
        <f t="shared" si="37"/>
        <v>0</v>
      </c>
    </row>
    <row r="255" spans="17:32" ht="12.75">
      <c r="Q255" s="99">
        <v>43349</v>
      </c>
      <c r="R255">
        <f t="shared" si="31"/>
        <v>5</v>
      </c>
      <c r="S255">
        <f t="shared" si="32"/>
        <v>0</v>
      </c>
      <c r="T255">
        <f t="shared" si="33"/>
        <v>0</v>
      </c>
      <c r="W255" s="99">
        <v>43714</v>
      </c>
      <c r="X255">
        <f t="shared" si="34"/>
        <v>6</v>
      </c>
      <c r="Y255">
        <f aca="true" t="shared" si="39" ref="Y255:Y316">IF(X255=1,1,0)</f>
        <v>0</v>
      </c>
      <c r="Z255">
        <f t="shared" si="35"/>
        <v>0</v>
      </c>
      <c r="AC255" s="99">
        <v>44079</v>
      </c>
      <c r="AD255">
        <f t="shared" si="36"/>
        <v>7</v>
      </c>
      <c r="AE255">
        <f t="shared" si="38"/>
        <v>0</v>
      </c>
      <c r="AF255">
        <f t="shared" si="37"/>
        <v>1</v>
      </c>
    </row>
    <row r="256" spans="17:32" ht="12.75">
      <c r="Q256" s="99">
        <v>43350</v>
      </c>
      <c r="R256">
        <f t="shared" si="31"/>
        <v>6</v>
      </c>
      <c r="S256">
        <f t="shared" si="32"/>
        <v>0</v>
      </c>
      <c r="T256">
        <f t="shared" si="33"/>
        <v>0</v>
      </c>
      <c r="W256" s="99">
        <v>43715</v>
      </c>
      <c r="X256">
        <f t="shared" si="34"/>
        <v>7</v>
      </c>
      <c r="Y256">
        <f t="shared" si="39"/>
        <v>0</v>
      </c>
      <c r="Z256">
        <f t="shared" si="35"/>
        <v>1</v>
      </c>
      <c r="AC256" s="99">
        <v>44080</v>
      </c>
      <c r="AD256">
        <f t="shared" si="36"/>
        <v>1</v>
      </c>
      <c r="AE256">
        <f t="shared" si="38"/>
        <v>1</v>
      </c>
      <c r="AF256">
        <f t="shared" si="37"/>
        <v>0</v>
      </c>
    </row>
    <row r="257" spans="17:32" ht="12.75">
      <c r="Q257" s="100">
        <v>43351</v>
      </c>
      <c r="R257">
        <f t="shared" si="31"/>
        <v>7</v>
      </c>
      <c r="S257">
        <f t="shared" si="32"/>
        <v>0</v>
      </c>
      <c r="T257">
        <f t="shared" si="33"/>
        <v>1</v>
      </c>
      <c r="W257" s="99">
        <v>43716</v>
      </c>
      <c r="X257">
        <f t="shared" si="34"/>
        <v>1</v>
      </c>
      <c r="Y257">
        <f t="shared" si="39"/>
        <v>1</v>
      </c>
      <c r="Z257">
        <f t="shared" si="35"/>
        <v>0</v>
      </c>
      <c r="AC257" s="99">
        <v>44081</v>
      </c>
      <c r="AD257">
        <f t="shared" si="36"/>
        <v>2</v>
      </c>
      <c r="AE257" s="101">
        <v>1</v>
      </c>
      <c r="AF257">
        <f t="shared" si="37"/>
        <v>0</v>
      </c>
    </row>
    <row r="258" spans="17:32" ht="12.75">
      <c r="Q258" s="100">
        <v>43352</v>
      </c>
      <c r="R258">
        <f t="shared" si="31"/>
        <v>1</v>
      </c>
      <c r="S258">
        <f t="shared" si="32"/>
        <v>1</v>
      </c>
      <c r="T258">
        <f t="shared" si="33"/>
        <v>0</v>
      </c>
      <c r="W258" s="99">
        <v>43717</v>
      </c>
      <c r="X258">
        <f t="shared" si="34"/>
        <v>2</v>
      </c>
      <c r="Y258">
        <f t="shared" si="39"/>
        <v>0</v>
      </c>
      <c r="Z258">
        <f t="shared" si="35"/>
        <v>0</v>
      </c>
      <c r="AC258" s="99">
        <v>44082</v>
      </c>
      <c r="AD258">
        <f t="shared" si="36"/>
        <v>3</v>
      </c>
      <c r="AE258">
        <f t="shared" si="38"/>
        <v>0</v>
      </c>
      <c r="AF258">
        <f t="shared" si="37"/>
        <v>0</v>
      </c>
    </row>
    <row r="259" spans="17:32" ht="12.75">
      <c r="Q259" s="100">
        <v>43353</v>
      </c>
      <c r="R259">
        <f t="shared" si="31"/>
        <v>2</v>
      </c>
      <c r="S259">
        <f t="shared" si="32"/>
        <v>0</v>
      </c>
      <c r="T259">
        <f t="shared" si="33"/>
        <v>0</v>
      </c>
      <c r="W259" s="99">
        <v>43718</v>
      </c>
      <c r="X259">
        <f t="shared" si="34"/>
        <v>3</v>
      </c>
      <c r="Y259">
        <f t="shared" si="39"/>
        <v>0</v>
      </c>
      <c r="Z259">
        <f t="shared" si="35"/>
        <v>0</v>
      </c>
      <c r="AC259" s="99">
        <v>44083</v>
      </c>
      <c r="AD259">
        <f t="shared" si="36"/>
        <v>4</v>
      </c>
      <c r="AE259">
        <f t="shared" si="38"/>
        <v>0</v>
      </c>
      <c r="AF259">
        <f t="shared" si="37"/>
        <v>0</v>
      </c>
    </row>
    <row r="260" spans="17:32" ht="12.75">
      <c r="Q260" s="99">
        <v>43354</v>
      </c>
      <c r="R260">
        <f t="shared" si="31"/>
        <v>3</v>
      </c>
      <c r="S260">
        <f t="shared" si="32"/>
        <v>0</v>
      </c>
      <c r="T260">
        <f t="shared" si="33"/>
        <v>0</v>
      </c>
      <c r="W260" s="99">
        <v>43719</v>
      </c>
      <c r="X260">
        <f t="shared" si="34"/>
        <v>4</v>
      </c>
      <c r="Y260">
        <f t="shared" si="39"/>
        <v>0</v>
      </c>
      <c r="Z260">
        <f t="shared" si="35"/>
        <v>0</v>
      </c>
      <c r="AC260" s="99">
        <v>44084</v>
      </c>
      <c r="AD260">
        <f t="shared" si="36"/>
        <v>5</v>
      </c>
      <c r="AE260">
        <f t="shared" si="38"/>
        <v>0</v>
      </c>
      <c r="AF260">
        <f t="shared" si="37"/>
        <v>0</v>
      </c>
    </row>
    <row r="261" spans="17:32" ht="12.75">
      <c r="Q261" s="99">
        <v>43355</v>
      </c>
      <c r="R261">
        <f t="shared" si="31"/>
        <v>4</v>
      </c>
      <c r="S261">
        <f t="shared" si="32"/>
        <v>0</v>
      </c>
      <c r="T261">
        <f t="shared" si="33"/>
        <v>0</v>
      </c>
      <c r="W261" s="99">
        <v>43720</v>
      </c>
      <c r="X261">
        <f t="shared" si="34"/>
        <v>5</v>
      </c>
      <c r="Y261">
        <f t="shared" si="39"/>
        <v>0</v>
      </c>
      <c r="Z261">
        <f t="shared" si="35"/>
        <v>0</v>
      </c>
      <c r="AC261" s="99">
        <v>44085</v>
      </c>
      <c r="AD261">
        <f t="shared" si="36"/>
        <v>6</v>
      </c>
      <c r="AE261">
        <f t="shared" si="38"/>
        <v>0</v>
      </c>
      <c r="AF261">
        <f t="shared" si="37"/>
        <v>0</v>
      </c>
    </row>
    <row r="262" spans="17:32" ht="12.75">
      <c r="Q262" s="99">
        <v>43356</v>
      </c>
      <c r="R262">
        <f t="shared" si="31"/>
        <v>5</v>
      </c>
      <c r="S262">
        <f t="shared" si="32"/>
        <v>0</v>
      </c>
      <c r="T262">
        <f t="shared" si="33"/>
        <v>0</v>
      </c>
      <c r="W262" s="99">
        <v>43721</v>
      </c>
      <c r="X262">
        <f t="shared" si="34"/>
        <v>6</v>
      </c>
      <c r="Y262">
        <f t="shared" si="39"/>
        <v>0</v>
      </c>
      <c r="Z262">
        <f t="shared" si="35"/>
        <v>0</v>
      </c>
      <c r="AC262" s="99">
        <v>44086</v>
      </c>
      <c r="AD262">
        <f t="shared" si="36"/>
        <v>7</v>
      </c>
      <c r="AE262">
        <f t="shared" si="38"/>
        <v>0</v>
      </c>
      <c r="AF262">
        <f t="shared" si="37"/>
        <v>1</v>
      </c>
    </row>
    <row r="263" spans="17:32" ht="12.75">
      <c r="Q263" s="99">
        <v>43357</v>
      </c>
      <c r="R263">
        <f t="shared" si="31"/>
        <v>6</v>
      </c>
      <c r="S263">
        <f t="shared" si="32"/>
        <v>0</v>
      </c>
      <c r="T263">
        <f t="shared" si="33"/>
        <v>0</v>
      </c>
      <c r="W263" s="99">
        <v>43722</v>
      </c>
      <c r="X263">
        <f t="shared" si="34"/>
        <v>7</v>
      </c>
      <c r="Y263">
        <f t="shared" si="39"/>
        <v>0</v>
      </c>
      <c r="Z263">
        <f t="shared" si="35"/>
        <v>1</v>
      </c>
      <c r="AC263" s="99">
        <v>44087</v>
      </c>
      <c r="AD263">
        <f t="shared" si="36"/>
        <v>1</v>
      </c>
      <c r="AE263">
        <f t="shared" si="38"/>
        <v>1</v>
      </c>
      <c r="AF263">
        <f t="shared" si="37"/>
        <v>0</v>
      </c>
    </row>
    <row r="264" spans="17:32" ht="12.75">
      <c r="Q264" s="99">
        <v>43358</v>
      </c>
      <c r="R264">
        <f aca="true" t="shared" si="40" ref="R264:R327">WEEKDAY(Q264,1)</f>
        <v>7</v>
      </c>
      <c r="S264">
        <f aca="true" t="shared" si="41" ref="S264:S327">IF(R264=1,1,0)</f>
        <v>0</v>
      </c>
      <c r="T264">
        <f aca="true" t="shared" si="42" ref="T264:T327">IF(R264=7,1,0)</f>
        <v>1</v>
      </c>
      <c r="W264" s="99">
        <v>43723</v>
      </c>
      <c r="X264">
        <f aca="true" t="shared" si="43" ref="X264:X327">WEEKDAY(W264,1)</f>
        <v>1</v>
      </c>
      <c r="Y264">
        <f t="shared" si="39"/>
        <v>1</v>
      </c>
      <c r="Z264">
        <f aca="true" t="shared" si="44" ref="Z264:Z327">IF(X264=7,1,0)</f>
        <v>0</v>
      </c>
      <c r="AC264" s="99">
        <v>44088</v>
      </c>
      <c r="AD264">
        <f aca="true" t="shared" si="45" ref="AD264:AD327">WEEKDAY(AC264,1)</f>
        <v>2</v>
      </c>
      <c r="AE264">
        <f t="shared" si="38"/>
        <v>0</v>
      </c>
      <c r="AF264">
        <f aca="true" t="shared" si="46" ref="AF264:AF327">IF(AD264=7,1,0)</f>
        <v>0</v>
      </c>
    </row>
    <row r="265" spans="17:32" ht="12.75">
      <c r="Q265" s="99">
        <v>43359</v>
      </c>
      <c r="R265">
        <f t="shared" si="40"/>
        <v>1</v>
      </c>
      <c r="S265">
        <f t="shared" si="41"/>
        <v>1</v>
      </c>
      <c r="T265">
        <f t="shared" si="42"/>
        <v>0</v>
      </c>
      <c r="W265" s="99">
        <v>43724</v>
      </c>
      <c r="X265">
        <f t="shared" si="43"/>
        <v>2</v>
      </c>
      <c r="Y265">
        <f t="shared" si="39"/>
        <v>0</v>
      </c>
      <c r="Z265">
        <f t="shared" si="44"/>
        <v>0</v>
      </c>
      <c r="AC265" s="99">
        <v>44089</v>
      </c>
      <c r="AD265">
        <f t="shared" si="45"/>
        <v>3</v>
      </c>
      <c r="AE265">
        <f t="shared" si="38"/>
        <v>0</v>
      </c>
      <c r="AF265">
        <f t="shared" si="46"/>
        <v>0</v>
      </c>
    </row>
    <row r="266" spans="17:32" ht="12.75">
      <c r="Q266" s="99">
        <v>43360</v>
      </c>
      <c r="R266">
        <f t="shared" si="40"/>
        <v>2</v>
      </c>
      <c r="S266">
        <f t="shared" si="41"/>
        <v>0</v>
      </c>
      <c r="T266">
        <f t="shared" si="42"/>
        <v>0</v>
      </c>
      <c r="W266" s="99">
        <v>43725</v>
      </c>
      <c r="X266">
        <f t="shared" si="43"/>
        <v>3</v>
      </c>
      <c r="Y266">
        <f t="shared" si="39"/>
        <v>0</v>
      </c>
      <c r="Z266">
        <f t="shared" si="44"/>
        <v>0</v>
      </c>
      <c r="AC266" s="99">
        <v>44090</v>
      </c>
      <c r="AD266">
        <f t="shared" si="45"/>
        <v>4</v>
      </c>
      <c r="AE266">
        <f t="shared" si="38"/>
        <v>0</v>
      </c>
      <c r="AF266">
        <f t="shared" si="46"/>
        <v>0</v>
      </c>
    </row>
    <row r="267" spans="17:32" ht="12.75">
      <c r="Q267" s="99">
        <v>43361</v>
      </c>
      <c r="R267">
        <f t="shared" si="40"/>
        <v>3</v>
      </c>
      <c r="S267">
        <f t="shared" si="41"/>
        <v>0</v>
      </c>
      <c r="T267">
        <f t="shared" si="42"/>
        <v>0</v>
      </c>
      <c r="W267" s="99">
        <v>43726</v>
      </c>
      <c r="X267">
        <f t="shared" si="43"/>
        <v>4</v>
      </c>
      <c r="Y267">
        <f t="shared" si="39"/>
        <v>0</v>
      </c>
      <c r="Z267">
        <f t="shared" si="44"/>
        <v>0</v>
      </c>
      <c r="AC267" s="99">
        <v>44091</v>
      </c>
      <c r="AD267">
        <f t="shared" si="45"/>
        <v>5</v>
      </c>
      <c r="AE267">
        <f t="shared" si="38"/>
        <v>0</v>
      </c>
      <c r="AF267">
        <f t="shared" si="46"/>
        <v>0</v>
      </c>
    </row>
    <row r="268" spans="17:32" ht="12.75">
      <c r="Q268" s="99">
        <v>43362</v>
      </c>
      <c r="R268">
        <f t="shared" si="40"/>
        <v>4</v>
      </c>
      <c r="S268">
        <f t="shared" si="41"/>
        <v>0</v>
      </c>
      <c r="T268">
        <f t="shared" si="42"/>
        <v>0</v>
      </c>
      <c r="W268" s="99">
        <v>43727</v>
      </c>
      <c r="X268">
        <f t="shared" si="43"/>
        <v>5</v>
      </c>
      <c r="Y268">
        <f t="shared" si="39"/>
        <v>0</v>
      </c>
      <c r="Z268">
        <f t="shared" si="44"/>
        <v>0</v>
      </c>
      <c r="AC268" s="99">
        <v>44092</v>
      </c>
      <c r="AD268">
        <f t="shared" si="45"/>
        <v>6</v>
      </c>
      <c r="AE268">
        <f t="shared" si="38"/>
        <v>0</v>
      </c>
      <c r="AF268">
        <f t="shared" si="46"/>
        <v>0</v>
      </c>
    </row>
    <row r="269" spans="17:32" ht="12.75">
      <c r="Q269" s="99">
        <v>43363</v>
      </c>
      <c r="R269">
        <f t="shared" si="40"/>
        <v>5</v>
      </c>
      <c r="S269">
        <f t="shared" si="41"/>
        <v>0</v>
      </c>
      <c r="T269">
        <f t="shared" si="42"/>
        <v>0</v>
      </c>
      <c r="W269" s="99">
        <v>43728</v>
      </c>
      <c r="X269">
        <f t="shared" si="43"/>
        <v>6</v>
      </c>
      <c r="Y269">
        <f t="shared" si="39"/>
        <v>0</v>
      </c>
      <c r="Z269">
        <f t="shared" si="44"/>
        <v>0</v>
      </c>
      <c r="AC269" s="99">
        <v>44093</v>
      </c>
      <c r="AD269">
        <f t="shared" si="45"/>
        <v>7</v>
      </c>
      <c r="AE269">
        <f t="shared" si="38"/>
        <v>0</v>
      </c>
      <c r="AF269">
        <f t="shared" si="46"/>
        <v>1</v>
      </c>
    </row>
    <row r="270" spans="17:32" ht="12.75">
      <c r="Q270" s="99">
        <v>43364</v>
      </c>
      <c r="R270">
        <f t="shared" si="40"/>
        <v>6</v>
      </c>
      <c r="S270">
        <f t="shared" si="41"/>
        <v>0</v>
      </c>
      <c r="T270">
        <f t="shared" si="42"/>
        <v>0</v>
      </c>
      <c r="W270" s="99">
        <v>43729</v>
      </c>
      <c r="X270">
        <f t="shared" si="43"/>
        <v>7</v>
      </c>
      <c r="Y270">
        <f t="shared" si="39"/>
        <v>0</v>
      </c>
      <c r="Z270">
        <f t="shared" si="44"/>
        <v>1</v>
      </c>
      <c r="AC270" s="99">
        <v>44094</v>
      </c>
      <c r="AD270">
        <f t="shared" si="45"/>
        <v>1</v>
      </c>
      <c r="AE270">
        <f t="shared" si="38"/>
        <v>1</v>
      </c>
      <c r="AF270">
        <f t="shared" si="46"/>
        <v>0</v>
      </c>
    </row>
    <row r="271" spans="17:32" ht="12.75">
      <c r="Q271" s="99">
        <v>43365</v>
      </c>
      <c r="R271">
        <f t="shared" si="40"/>
        <v>7</v>
      </c>
      <c r="S271">
        <f t="shared" si="41"/>
        <v>0</v>
      </c>
      <c r="T271">
        <f t="shared" si="42"/>
        <v>1</v>
      </c>
      <c r="W271" s="99">
        <v>43730</v>
      </c>
      <c r="X271">
        <f t="shared" si="43"/>
        <v>1</v>
      </c>
      <c r="Y271">
        <f t="shared" si="39"/>
        <v>1</v>
      </c>
      <c r="Z271">
        <f t="shared" si="44"/>
        <v>0</v>
      </c>
      <c r="AC271" s="99">
        <v>44095</v>
      </c>
      <c r="AD271">
        <f t="shared" si="45"/>
        <v>2</v>
      </c>
      <c r="AE271">
        <f t="shared" si="38"/>
        <v>0</v>
      </c>
      <c r="AF271">
        <f t="shared" si="46"/>
        <v>0</v>
      </c>
    </row>
    <row r="272" spans="17:32" ht="12.75">
      <c r="Q272" s="99">
        <v>43366</v>
      </c>
      <c r="R272">
        <f t="shared" si="40"/>
        <v>1</v>
      </c>
      <c r="S272">
        <f t="shared" si="41"/>
        <v>1</v>
      </c>
      <c r="T272">
        <f t="shared" si="42"/>
        <v>0</v>
      </c>
      <c r="W272" s="99">
        <v>43731</v>
      </c>
      <c r="X272">
        <f t="shared" si="43"/>
        <v>2</v>
      </c>
      <c r="Y272">
        <f t="shared" si="39"/>
        <v>0</v>
      </c>
      <c r="Z272">
        <f t="shared" si="44"/>
        <v>0</v>
      </c>
      <c r="AC272" s="99">
        <v>44096</v>
      </c>
      <c r="AD272">
        <f t="shared" si="45"/>
        <v>3</v>
      </c>
      <c r="AE272">
        <f t="shared" si="38"/>
        <v>0</v>
      </c>
      <c r="AF272">
        <f t="shared" si="46"/>
        <v>0</v>
      </c>
    </row>
    <row r="273" spans="17:32" ht="12.75">
      <c r="Q273" s="99">
        <v>43367</v>
      </c>
      <c r="R273">
        <f t="shared" si="40"/>
        <v>2</v>
      </c>
      <c r="S273">
        <f t="shared" si="41"/>
        <v>0</v>
      </c>
      <c r="T273">
        <f t="shared" si="42"/>
        <v>0</v>
      </c>
      <c r="W273" s="99">
        <v>43732</v>
      </c>
      <c r="X273">
        <f t="shared" si="43"/>
        <v>3</v>
      </c>
      <c r="Y273">
        <f t="shared" si="39"/>
        <v>0</v>
      </c>
      <c r="Z273">
        <f t="shared" si="44"/>
        <v>0</v>
      </c>
      <c r="AC273" s="99">
        <v>44097</v>
      </c>
      <c r="AD273">
        <f t="shared" si="45"/>
        <v>4</v>
      </c>
      <c r="AE273">
        <f t="shared" si="38"/>
        <v>0</v>
      </c>
      <c r="AF273">
        <f t="shared" si="46"/>
        <v>0</v>
      </c>
    </row>
    <row r="274" spans="17:32" ht="12.75">
      <c r="Q274" s="99">
        <v>43368</v>
      </c>
      <c r="R274">
        <f t="shared" si="40"/>
        <v>3</v>
      </c>
      <c r="S274">
        <f t="shared" si="41"/>
        <v>0</v>
      </c>
      <c r="T274">
        <f t="shared" si="42"/>
        <v>0</v>
      </c>
      <c r="W274" s="99">
        <v>43733</v>
      </c>
      <c r="X274">
        <f t="shared" si="43"/>
        <v>4</v>
      </c>
      <c r="Y274">
        <f t="shared" si="39"/>
        <v>0</v>
      </c>
      <c r="Z274">
        <f t="shared" si="44"/>
        <v>0</v>
      </c>
      <c r="AC274" s="99">
        <v>44098</v>
      </c>
      <c r="AD274">
        <f t="shared" si="45"/>
        <v>5</v>
      </c>
      <c r="AE274">
        <f t="shared" si="38"/>
        <v>0</v>
      </c>
      <c r="AF274">
        <f t="shared" si="46"/>
        <v>0</v>
      </c>
    </row>
    <row r="275" spans="17:32" ht="12.75">
      <c r="Q275" s="99">
        <v>43369</v>
      </c>
      <c r="R275">
        <f t="shared" si="40"/>
        <v>4</v>
      </c>
      <c r="S275">
        <f t="shared" si="41"/>
        <v>0</v>
      </c>
      <c r="T275">
        <f t="shared" si="42"/>
        <v>0</v>
      </c>
      <c r="W275" s="99">
        <v>43734</v>
      </c>
      <c r="X275">
        <f t="shared" si="43"/>
        <v>5</v>
      </c>
      <c r="Y275">
        <f t="shared" si="39"/>
        <v>0</v>
      </c>
      <c r="Z275">
        <f t="shared" si="44"/>
        <v>0</v>
      </c>
      <c r="AC275" s="99">
        <v>44099</v>
      </c>
      <c r="AD275">
        <f t="shared" si="45"/>
        <v>6</v>
      </c>
      <c r="AE275">
        <f t="shared" si="38"/>
        <v>0</v>
      </c>
      <c r="AF275">
        <f t="shared" si="46"/>
        <v>0</v>
      </c>
    </row>
    <row r="276" spans="17:32" ht="12.75">
      <c r="Q276" s="99">
        <v>43370</v>
      </c>
      <c r="R276">
        <f t="shared" si="40"/>
        <v>5</v>
      </c>
      <c r="S276">
        <f t="shared" si="41"/>
        <v>0</v>
      </c>
      <c r="T276">
        <f t="shared" si="42"/>
        <v>0</v>
      </c>
      <c r="W276" s="99">
        <v>43735</v>
      </c>
      <c r="X276">
        <f t="shared" si="43"/>
        <v>6</v>
      </c>
      <c r="Y276">
        <f t="shared" si="39"/>
        <v>0</v>
      </c>
      <c r="Z276">
        <f t="shared" si="44"/>
        <v>0</v>
      </c>
      <c r="AC276" s="99">
        <v>44100</v>
      </c>
      <c r="AD276">
        <f t="shared" si="45"/>
        <v>7</v>
      </c>
      <c r="AE276">
        <f t="shared" si="38"/>
        <v>0</v>
      </c>
      <c r="AF276">
        <f t="shared" si="46"/>
        <v>1</v>
      </c>
    </row>
    <row r="277" spans="17:32" ht="12.75">
      <c r="Q277" s="99">
        <v>43371</v>
      </c>
      <c r="R277">
        <f t="shared" si="40"/>
        <v>6</v>
      </c>
      <c r="S277">
        <f t="shared" si="41"/>
        <v>0</v>
      </c>
      <c r="T277">
        <f t="shared" si="42"/>
        <v>0</v>
      </c>
      <c r="W277" s="99">
        <v>43736</v>
      </c>
      <c r="X277">
        <f t="shared" si="43"/>
        <v>7</v>
      </c>
      <c r="Y277">
        <f t="shared" si="39"/>
        <v>0</v>
      </c>
      <c r="Z277">
        <f t="shared" si="44"/>
        <v>1</v>
      </c>
      <c r="AC277" s="99">
        <v>44101</v>
      </c>
      <c r="AD277">
        <f t="shared" si="45"/>
        <v>1</v>
      </c>
      <c r="AE277">
        <f t="shared" si="38"/>
        <v>1</v>
      </c>
      <c r="AF277">
        <f t="shared" si="46"/>
        <v>0</v>
      </c>
    </row>
    <row r="278" spans="17:32" ht="12.75">
      <c r="Q278" s="99">
        <v>43372</v>
      </c>
      <c r="R278">
        <f t="shared" si="40"/>
        <v>7</v>
      </c>
      <c r="S278">
        <f t="shared" si="41"/>
        <v>0</v>
      </c>
      <c r="T278">
        <f t="shared" si="42"/>
        <v>1</v>
      </c>
      <c r="W278" s="99">
        <v>43737</v>
      </c>
      <c r="X278">
        <f t="shared" si="43"/>
        <v>1</v>
      </c>
      <c r="Y278">
        <f t="shared" si="39"/>
        <v>1</v>
      </c>
      <c r="Z278">
        <f t="shared" si="44"/>
        <v>0</v>
      </c>
      <c r="AC278" s="99">
        <v>44102</v>
      </c>
      <c r="AD278">
        <f t="shared" si="45"/>
        <v>2</v>
      </c>
      <c r="AE278">
        <f t="shared" si="38"/>
        <v>0</v>
      </c>
      <c r="AF278">
        <f t="shared" si="46"/>
        <v>0</v>
      </c>
    </row>
    <row r="279" spans="17:32" ht="12.75">
      <c r="Q279" s="99">
        <v>43373</v>
      </c>
      <c r="R279">
        <f t="shared" si="40"/>
        <v>1</v>
      </c>
      <c r="S279">
        <f t="shared" si="41"/>
        <v>1</v>
      </c>
      <c r="T279">
        <f t="shared" si="42"/>
        <v>0</v>
      </c>
      <c r="W279" s="99">
        <v>43738</v>
      </c>
      <c r="X279">
        <f t="shared" si="43"/>
        <v>2</v>
      </c>
      <c r="Y279">
        <f t="shared" si="39"/>
        <v>0</v>
      </c>
      <c r="Z279">
        <f t="shared" si="44"/>
        <v>0</v>
      </c>
      <c r="AC279" s="99">
        <v>44103</v>
      </c>
      <c r="AD279">
        <f t="shared" si="45"/>
        <v>3</v>
      </c>
      <c r="AE279">
        <f t="shared" si="38"/>
        <v>0</v>
      </c>
      <c r="AF279">
        <f t="shared" si="46"/>
        <v>0</v>
      </c>
    </row>
    <row r="280" spans="17:32" ht="12.75">
      <c r="Q280" s="99">
        <v>43374</v>
      </c>
      <c r="R280">
        <f t="shared" si="40"/>
        <v>2</v>
      </c>
      <c r="S280">
        <f t="shared" si="41"/>
        <v>0</v>
      </c>
      <c r="T280">
        <f t="shared" si="42"/>
        <v>0</v>
      </c>
      <c r="W280" s="99">
        <v>43739</v>
      </c>
      <c r="X280">
        <f t="shared" si="43"/>
        <v>3</v>
      </c>
      <c r="Y280">
        <f t="shared" si="39"/>
        <v>0</v>
      </c>
      <c r="Z280">
        <f t="shared" si="44"/>
        <v>0</v>
      </c>
      <c r="AC280" s="99">
        <v>44104</v>
      </c>
      <c r="AD280">
        <f t="shared" si="45"/>
        <v>4</v>
      </c>
      <c r="AE280">
        <f t="shared" si="38"/>
        <v>0</v>
      </c>
      <c r="AF280">
        <f t="shared" si="46"/>
        <v>0</v>
      </c>
    </row>
    <row r="281" spans="17:32" ht="12.75">
      <c r="Q281" s="99">
        <v>43375</v>
      </c>
      <c r="R281">
        <f t="shared" si="40"/>
        <v>3</v>
      </c>
      <c r="S281">
        <f t="shared" si="41"/>
        <v>0</v>
      </c>
      <c r="T281">
        <f t="shared" si="42"/>
        <v>0</v>
      </c>
      <c r="W281" s="99">
        <v>43740</v>
      </c>
      <c r="X281">
        <f t="shared" si="43"/>
        <v>4</v>
      </c>
      <c r="Y281">
        <f t="shared" si="39"/>
        <v>0</v>
      </c>
      <c r="Z281">
        <f t="shared" si="44"/>
        <v>0</v>
      </c>
      <c r="AC281" s="99">
        <v>44105</v>
      </c>
      <c r="AD281">
        <f t="shared" si="45"/>
        <v>5</v>
      </c>
      <c r="AE281">
        <f t="shared" si="38"/>
        <v>0</v>
      </c>
      <c r="AF281">
        <f t="shared" si="46"/>
        <v>0</v>
      </c>
    </row>
    <row r="282" spans="17:32" ht="12.75">
      <c r="Q282" s="99">
        <v>43376</v>
      </c>
      <c r="R282">
        <f t="shared" si="40"/>
        <v>4</v>
      </c>
      <c r="S282">
        <f t="shared" si="41"/>
        <v>0</v>
      </c>
      <c r="T282">
        <f t="shared" si="42"/>
        <v>0</v>
      </c>
      <c r="W282" s="99">
        <v>43741</v>
      </c>
      <c r="X282">
        <f t="shared" si="43"/>
        <v>5</v>
      </c>
      <c r="Y282">
        <f t="shared" si="39"/>
        <v>0</v>
      </c>
      <c r="Z282">
        <f t="shared" si="44"/>
        <v>0</v>
      </c>
      <c r="AC282" s="99">
        <v>44106</v>
      </c>
      <c r="AD282">
        <f t="shared" si="45"/>
        <v>6</v>
      </c>
      <c r="AE282">
        <f t="shared" si="38"/>
        <v>0</v>
      </c>
      <c r="AF282">
        <f t="shared" si="46"/>
        <v>0</v>
      </c>
    </row>
    <row r="283" spans="17:32" ht="12.75">
      <c r="Q283" s="99">
        <v>43377</v>
      </c>
      <c r="R283">
        <f t="shared" si="40"/>
        <v>5</v>
      </c>
      <c r="S283">
        <f t="shared" si="41"/>
        <v>0</v>
      </c>
      <c r="T283">
        <f t="shared" si="42"/>
        <v>0</v>
      </c>
      <c r="W283" s="99">
        <v>43742</v>
      </c>
      <c r="X283">
        <f t="shared" si="43"/>
        <v>6</v>
      </c>
      <c r="Y283">
        <f t="shared" si="39"/>
        <v>0</v>
      </c>
      <c r="Z283">
        <f t="shared" si="44"/>
        <v>0</v>
      </c>
      <c r="AC283" s="99">
        <v>44107</v>
      </c>
      <c r="AD283">
        <f t="shared" si="45"/>
        <v>7</v>
      </c>
      <c r="AE283">
        <f t="shared" si="38"/>
        <v>0</v>
      </c>
      <c r="AF283">
        <f t="shared" si="46"/>
        <v>1</v>
      </c>
    </row>
    <row r="284" spans="17:32" ht="12.75">
      <c r="Q284" s="99">
        <v>43378</v>
      </c>
      <c r="R284">
        <f t="shared" si="40"/>
        <v>6</v>
      </c>
      <c r="S284">
        <f t="shared" si="41"/>
        <v>0</v>
      </c>
      <c r="T284">
        <f t="shared" si="42"/>
        <v>0</v>
      </c>
      <c r="W284" s="99">
        <v>43743</v>
      </c>
      <c r="X284">
        <f t="shared" si="43"/>
        <v>7</v>
      </c>
      <c r="Y284">
        <f t="shared" si="39"/>
        <v>0</v>
      </c>
      <c r="Z284">
        <f t="shared" si="44"/>
        <v>1</v>
      </c>
      <c r="AC284" s="99">
        <v>44108</v>
      </c>
      <c r="AD284">
        <f t="shared" si="45"/>
        <v>1</v>
      </c>
      <c r="AE284">
        <f t="shared" si="38"/>
        <v>1</v>
      </c>
      <c r="AF284">
        <f t="shared" si="46"/>
        <v>0</v>
      </c>
    </row>
    <row r="285" spans="17:32" ht="12.75">
      <c r="Q285" s="99">
        <v>43379</v>
      </c>
      <c r="R285">
        <f t="shared" si="40"/>
        <v>7</v>
      </c>
      <c r="S285">
        <f t="shared" si="41"/>
        <v>0</v>
      </c>
      <c r="T285">
        <f t="shared" si="42"/>
        <v>1</v>
      </c>
      <c r="W285" s="99">
        <v>43744</v>
      </c>
      <c r="X285">
        <f t="shared" si="43"/>
        <v>1</v>
      </c>
      <c r="Y285">
        <f t="shared" si="39"/>
        <v>1</v>
      </c>
      <c r="Z285">
        <f t="shared" si="44"/>
        <v>0</v>
      </c>
      <c r="AC285" s="99">
        <v>44109</v>
      </c>
      <c r="AD285">
        <f t="shared" si="45"/>
        <v>2</v>
      </c>
      <c r="AE285">
        <f t="shared" si="38"/>
        <v>0</v>
      </c>
      <c r="AF285">
        <f t="shared" si="46"/>
        <v>0</v>
      </c>
    </row>
    <row r="286" spans="17:32" ht="12.75">
      <c r="Q286" s="99">
        <v>43380</v>
      </c>
      <c r="R286">
        <f t="shared" si="40"/>
        <v>1</v>
      </c>
      <c r="S286">
        <f t="shared" si="41"/>
        <v>1</v>
      </c>
      <c r="T286">
        <f t="shared" si="42"/>
        <v>0</v>
      </c>
      <c r="W286" s="99">
        <v>43745</v>
      </c>
      <c r="X286">
        <f t="shared" si="43"/>
        <v>2</v>
      </c>
      <c r="Y286">
        <f t="shared" si="39"/>
        <v>0</v>
      </c>
      <c r="Z286">
        <f t="shared" si="44"/>
        <v>0</v>
      </c>
      <c r="AC286" s="99">
        <v>44110</v>
      </c>
      <c r="AD286">
        <f t="shared" si="45"/>
        <v>3</v>
      </c>
      <c r="AE286">
        <f t="shared" si="38"/>
        <v>0</v>
      </c>
      <c r="AF286">
        <f t="shared" si="46"/>
        <v>0</v>
      </c>
    </row>
    <row r="287" spans="17:32" ht="12.75">
      <c r="Q287" s="99">
        <v>43381</v>
      </c>
      <c r="R287">
        <f t="shared" si="40"/>
        <v>2</v>
      </c>
      <c r="S287">
        <f t="shared" si="41"/>
        <v>0</v>
      </c>
      <c r="T287">
        <f t="shared" si="42"/>
        <v>0</v>
      </c>
      <c r="W287" s="99">
        <v>43746</v>
      </c>
      <c r="X287">
        <f t="shared" si="43"/>
        <v>3</v>
      </c>
      <c r="Y287">
        <f t="shared" si="39"/>
        <v>0</v>
      </c>
      <c r="Z287">
        <f t="shared" si="44"/>
        <v>0</v>
      </c>
      <c r="AC287" s="99">
        <v>44111</v>
      </c>
      <c r="AD287">
        <f t="shared" si="45"/>
        <v>4</v>
      </c>
      <c r="AE287">
        <f t="shared" si="38"/>
        <v>0</v>
      </c>
      <c r="AF287">
        <f t="shared" si="46"/>
        <v>0</v>
      </c>
    </row>
    <row r="288" spans="17:32" ht="12.75">
      <c r="Q288" s="99">
        <v>43382</v>
      </c>
      <c r="R288">
        <f t="shared" si="40"/>
        <v>3</v>
      </c>
      <c r="S288">
        <f t="shared" si="41"/>
        <v>0</v>
      </c>
      <c r="T288">
        <f t="shared" si="42"/>
        <v>0</v>
      </c>
      <c r="W288" s="99">
        <v>43747</v>
      </c>
      <c r="X288">
        <f t="shared" si="43"/>
        <v>4</v>
      </c>
      <c r="Y288">
        <f t="shared" si="39"/>
        <v>0</v>
      </c>
      <c r="Z288">
        <f t="shared" si="44"/>
        <v>0</v>
      </c>
      <c r="AC288" s="99">
        <v>44112</v>
      </c>
      <c r="AD288">
        <f t="shared" si="45"/>
        <v>5</v>
      </c>
      <c r="AE288">
        <f t="shared" si="38"/>
        <v>0</v>
      </c>
      <c r="AF288">
        <f t="shared" si="46"/>
        <v>0</v>
      </c>
    </row>
    <row r="289" spans="17:32" ht="12.75">
      <c r="Q289" s="99">
        <v>43383</v>
      </c>
      <c r="R289">
        <f t="shared" si="40"/>
        <v>4</v>
      </c>
      <c r="S289">
        <f t="shared" si="41"/>
        <v>0</v>
      </c>
      <c r="T289">
        <f t="shared" si="42"/>
        <v>0</v>
      </c>
      <c r="W289" s="99">
        <v>43748</v>
      </c>
      <c r="X289">
        <f t="shared" si="43"/>
        <v>5</v>
      </c>
      <c r="Y289">
        <f t="shared" si="39"/>
        <v>0</v>
      </c>
      <c r="Z289">
        <f t="shared" si="44"/>
        <v>0</v>
      </c>
      <c r="AC289" s="99">
        <v>44113</v>
      </c>
      <c r="AD289">
        <f t="shared" si="45"/>
        <v>6</v>
      </c>
      <c r="AE289">
        <f t="shared" si="38"/>
        <v>0</v>
      </c>
      <c r="AF289">
        <f t="shared" si="46"/>
        <v>0</v>
      </c>
    </row>
    <row r="290" spans="17:32" ht="12.75">
      <c r="Q290" s="99">
        <v>43384</v>
      </c>
      <c r="R290">
        <f t="shared" si="40"/>
        <v>5</v>
      </c>
      <c r="S290">
        <f t="shared" si="41"/>
        <v>0</v>
      </c>
      <c r="T290">
        <f t="shared" si="42"/>
        <v>0</v>
      </c>
      <c r="W290" s="99">
        <v>43749</v>
      </c>
      <c r="X290">
        <f t="shared" si="43"/>
        <v>6</v>
      </c>
      <c r="Y290">
        <f t="shared" si="39"/>
        <v>0</v>
      </c>
      <c r="Z290">
        <f t="shared" si="44"/>
        <v>0</v>
      </c>
      <c r="AC290" s="99">
        <v>44114</v>
      </c>
      <c r="AD290">
        <f t="shared" si="45"/>
        <v>7</v>
      </c>
      <c r="AE290">
        <f t="shared" si="38"/>
        <v>0</v>
      </c>
      <c r="AF290">
        <f t="shared" si="46"/>
        <v>1</v>
      </c>
    </row>
    <row r="291" spans="17:32" ht="12.75">
      <c r="Q291" s="99">
        <v>43385</v>
      </c>
      <c r="R291">
        <f t="shared" si="40"/>
        <v>6</v>
      </c>
      <c r="S291">
        <f t="shared" si="41"/>
        <v>0</v>
      </c>
      <c r="T291">
        <f t="shared" si="42"/>
        <v>0</v>
      </c>
      <c r="W291" s="99">
        <v>43750</v>
      </c>
      <c r="X291">
        <f t="shared" si="43"/>
        <v>7</v>
      </c>
      <c r="Y291">
        <f t="shared" si="39"/>
        <v>0</v>
      </c>
      <c r="Z291">
        <f t="shared" si="44"/>
        <v>1</v>
      </c>
      <c r="AC291" s="99">
        <v>44115</v>
      </c>
      <c r="AD291">
        <f t="shared" si="45"/>
        <v>1</v>
      </c>
      <c r="AE291">
        <f t="shared" si="38"/>
        <v>1</v>
      </c>
      <c r="AF291">
        <f t="shared" si="46"/>
        <v>0</v>
      </c>
    </row>
    <row r="292" spans="17:32" ht="12.75">
      <c r="Q292" s="99">
        <v>43386</v>
      </c>
      <c r="R292">
        <f t="shared" si="40"/>
        <v>7</v>
      </c>
      <c r="S292">
        <f t="shared" si="41"/>
        <v>0</v>
      </c>
      <c r="T292">
        <f t="shared" si="42"/>
        <v>1</v>
      </c>
      <c r="W292" s="99">
        <v>43751</v>
      </c>
      <c r="X292">
        <f t="shared" si="43"/>
        <v>1</v>
      </c>
      <c r="Y292">
        <f t="shared" si="39"/>
        <v>1</v>
      </c>
      <c r="Z292">
        <f t="shared" si="44"/>
        <v>0</v>
      </c>
      <c r="AC292" s="99">
        <v>44116</v>
      </c>
      <c r="AD292">
        <f t="shared" si="45"/>
        <v>2</v>
      </c>
      <c r="AE292">
        <f t="shared" si="38"/>
        <v>0</v>
      </c>
      <c r="AF292">
        <f t="shared" si="46"/>
        <v>0</v>
      </c>
    </row>
    <row r="293" spans="17:32" ht="12.75">
      <c r="Q293" s="99">
        <v>43387</v>
      </c>
      <c r="R293">
        <f t="shared" si="40"/>
        <v>1</v>
      </c>
      <c r="S293">
        <f t="shared" si="41"/>
        <v>1</v>
      </c>
      <c r="T293">
        <f t="shared" si="42"/>
        <v>0</v>
      </c>
      <c r="W293" s="99">
        <v>43752</v>
      </c>
      <c r="X293">
        <f t="shared" si="43"/>
        <v>2</v>
      </c>
      <c r="Y293">
        <f t="shared" si="39"/>
        <v>0</v>
      </c>
      <c r="Z293">
        <f t="shared" si="44"/>
        <v>0</v>
      </c>
      <c r="AC293" s="99">
        <v>44117</v>
      </c>
      <c r="AD293">
        <f t="shared" si="45"/>
        <v>3</v>
      </c>
      <c r="AE293">
        <f t="shared" si="38"/>
        <v>0</v>
      </c>
      <c r="AF293">
        <f t="shared" si="46"/>
        <v>0</v>
      </c>
    </row>
    <row r="294" spans="17:32" ht="12.75">
      <c r="Q294" s="99">
        <v>43388</v>
      </c>
      <c r="R294">
        <f t="shared" si="40"/>
        <v>2</v>
      </c>
      <c r="S294">
        <f t="shared" si="41"/>
        <v>0</v>
      </c>
      <c r="T294">
        <f t="shared" si="42"/>
        <v>0</v>
      </c>
      <c r="W294" s="99">
        <v>43753</v>
      </c>
      <c r="X294">
        <f t="shared" si="43"/>
        <v>3</v>
      </c>
      <c r="Y294">
        <f t="shared" si="39"/>
        <v>0</v>
      </c>
      <c r="Z294">
        <f t="shared" si="44"/>
        <v>0</v>
      </c>
      <c r="AC294" s="99">
        <v>44118</v>
      </c>
      <c r="AD294">
        <f t="shared" si="45"/>
        <v>4</v>
      </c>
      <c r="AE294">
        <f t="shared" si="38"/>
        <v>0</v>
      </c>
      <c r="AF294">
        <f t="shared" si="46"/>
        <v>0</v>
      </c>
    </row>
    <row r="295" spans="17:32" ht="12.75">
      <c r="Q295" s="99">
        <v>43389</v>
      </c>
      <c r="R295">
        <f t="shared" si="40"/>
        <v>3</v>
      </c>
      <c r="S295">
        <f t="shared" si="41"/>
        <v>0</v>
      </c>
      <c r="T295">
        <f t="shared" si="42"/>
        <v>0</v>
      </c>
      <c r="W295" s="99">
        <v>43754</v>
      </c>
      <c r="X295">
        <f t="shared" si="43"/>
        <v>4</v>
      </c>
      <c r="Y295">
        <f t="shared" si="39"/>
        <v>0</v>
      </c>
      <c r="Z295">
        <f t="shared" si="44"/>
        <v>0</v>
      </c>
      <c r="AC295" s="99">
        <v>44119</v>
      </c>
      <c r="AD295">
        <f t="shared" si="45"/>
        <v>5</v>
      </c>
      <c r="AE295">
        <f t="shared" si="38"/>
        <v>0</v>
      </c>
      <c r="AF295">
        <f t="shared" si="46"/>
        <v>0</v>
      </c>
    </row>
    <row r="296" spans="17:32" ht="12.75">
      <c r="Q296" s="99">
        <v>43390</v>
      </c>
      <c r="R296">
        <f t="shared" si="40"/>
        <v>4</v>
      </c>
      <c r="S296">
        <f t="shared" si="41"/>
        <v>0</v>
      </c>
      <c r="T296">
        <f t="shared" si="42"/>
        <v>0</v>
      </c>
      <c r="W296" s="99">
        <v>43755</v>
      </c>
      <c r="X296">
        <f t="shared" si="43"/>
        <v>5</v>
      </c>
      <c r="Y296">
        <f t="shared" si="39"/>
        <v>0</v>
      </c>
      <c r="Z296">
        <f t="shared" si="44"/>
        <v>0</v>
      </c>
      <c r="AC296" s="99">
        <v>44120</v>
      </c>
      <c r="AD296">
        <f t="shared" si="45"/>
        <v>6</v>
      </c>
      <c r="AE296">
        <f t="shared" si="38"/>
        <v>0</v>
      </c>
      <c r="AF296">
        <f t="shared" si="46"/>
        <v>0</v>
      </c>
    </row>
    <row r="297" spans="17:32" ht="12.75">
      <c r="Q297" s="99">
        <v>43391</v>
      </c>
      <c r="R297">
        <f t="shared" si="40"/>
        <v>5</v>
      </c>
      <c r="S297">
        <f t="shared" si="41"/>
        <v>0</v>
      </c>
      <c r="T297">
        <f t="shared" si="42"/>
        <v>0</v>
      </c>
      <c r="W297" s="99">
        <v>43756</v>
      </c>
      <c r="X297">
        <f t="shared" si="43"/>
        <v>6</v>
      </c>
      <c r="Y297">
        <f t="shared" si="39"/>
        <v>0</v>
      </c>
      <c r="Z297">
        <f t="shared" si="44"/>
        <v>0</v>
      </c>
      <c r="AC297" s="99">
        <v>44121</v>
      </c>
      <c r="AD297">
        <f t="shared" si="45"/>
        <v>7</v>
      </c>
      <c r="AE297">
        <f t="shared" si="38"/>
        <v>0</v>
      </c>
      <c r="AF297">
        <f t="shared" si="46"/>
        <v>1</v>
      </c>
    </row>
    <row r="298" spans="17:32" ht="12.75">
      <c r="Q298" s="99">
        <v>43392</v>
      </c>
      <c r="R298">
        <f t="shared" si="40"/>
        <v>6</v>
      </c>
      <c r="S298">
        <f t="shared" si="41"/>
        <v>0</v>
      </c>
      <c r="T298">
        <f t="shared" si="42"/>
        <v>0</v>
      </c>
      <c r="W298" s="99">
        <v>43757</v>
      </c>
      <c r="X298">
        <f t="shared" si="43"/>
        <v>7</v>
      </c>
      <c r="Y298">
        <f t="shared" si="39"/>
        <v>0</v>
      </c>
      <c r="Z298">
        <f t="shared" si="44"/>
        <v>1</v>
      </c>
      <c r="AC298" s="99">
        <v>44122</v>
      </c>
      <c r="AD298">
        <f t="shared" si="45"/>
        <v>1</v>
      </c>
      <c r="AE298">
        <f t="shared" si="38"/>
        <v>1</v>
      </c>
      <c r="AF298">
        <f t="shared" si="46"/>
        <v>0</v>
      </c>
    </row>
    <row r="299" spans="17:32" ht="12.75">
      <c r="Q299" s="99">
        <v>43393</v>
      </c>
      <c r="R299">
        <f t="shared" si="40"/>
        <v>7</v>
      </c>
      <c r="S299">
        <f t="shared" si="41"/>
        <v>0</v>
      </c>
      <c r="T299">
        <f t="shared" si="42"/>
        <v>1</v>
      </c>
      <c r="W299" s="99">
        <v>43758</v>
      </c>
      <c r="X299">
        <f t="shared" si="43"/>
        <v>1</v>
      </c>
      <c r="Y299">
        <f t="shared" si="39"/>
        <v>1</v>
      </c>
      <c r="Z299">
        <f t="shared" si="44"/>
        <v>0</v>
      </c>
      <c r="AC299" s="99">
        <v>44123</v>
      </c>
      <c r="AD299">
        <f t="shared" si="45"/>
        <v>2</v>
      </c>
      <c r="AE299">
        <f t="shared" si="38"/>
        <v>0</v>
      </c>
      <c r="AF299">
        <f t="shared" si="46"/>
        <v>0</v>
      </c>
    </row>
    <row r="300" spans="17:32" ht="12.75">
      <c r="Q300" s="99">
        <v>43394</v>
      </c>
      <c r="R300">
        <f t="shared" si="40"/>
        <v>1</v>
      </c>
      <c r="S300">
        <f t="shared" si="41"/>
        <v>1</v>
      </c>
      <c r="T300">
        <f t="shared" si="42"/>
        <v>0</v>
      </c>
      <c r="W300" s="99">
        <v>43759</v>
      </c>
      <c r="X300">
        <f t="shared" si="43"/>
        <v>2</v>
      </c>
      <c r="Y300">
        <f t="shared" si="39"/>
        <v>0</v>
      </c>
      <c r="Z300">
        <f t="shared" si="44"/>
        <v>0</v>
      </c>
      <c r="AC300" s="99">
        <v>44124</v>
      </c>
      <c r="AD300">
        <f t="shared" si="45"/>
        <v>3</v>
      </c>
      <c r="AE300">
        <f t="shared" si="38"/>
        <v>0</v>
      </c>
      <c r="AF300">
        <f t="shared" si="46"/>
        <v>0</v>
      </c>
    </row>
    <row r="301" spans="17:32" ht="12.75">
      <c r="Q301" s="99">
        <v>43395</v>
      </c>
      <c r="R301">
        <f t="shared" si="40"/>
        <v>2</v>
      </c>
      <c r="S301">
        <f t="shared" si="41"/>
        <v>0</v>
      </c>
      <c r="T301">
        <f t="shared" si="42"/>
        <v>0</v>
      </c>
      <c r="W301" s="99">
        <v>43760</v>
      </c>
      <c r="X301">
        <f t="shared" si="43"/>
        <v>3</v>
      </c>
      <c r="Y301">
        <f t="shared" si="39"/>
        <v>0</v>
      </c>
      <c r="Z301">
        <f t="shared" si="44"/>
        <v>0</v>
      </c>
      <c r="AC301" s="99">
        <v>44125</v>
      </c>
      <c r="AD301">
        <f t="shared" si="45"/>
        <v>4</v>
      </c>
      <c r="AE301">
        <f t="shared" si="38"/>
        <v>0</v>
      </c>
      <c r="AF301">
        <f t="shared" si="46"/>
        <v>0</v>
      </c>
    </row>
    <row r="302" spans="17:32" ht="12.75">
      <c r="Q302" s="99">
        <v>43396</v>
      </c>
      <c r="R302">
        <f t="shared" si="40"/>
        <v>3</v>
      </c>
      <c r="S302">
        <f t="shared" si="41"/>
        <v>0</v>
      </c>
      <c r="T302">
        <f t="shared" si="42"/>
        <v>0</v>
      </c>
      <c r="W302" s="99">
        <v>43761</v>
      </c>
      <c r="X302">
        <f t="shared" si="43"/>
        <v>4</v>
      </c>
      <c r="Y302">
        <f t="shared" si="39"/>
        <v>0</v>
      </c>
      <c r="Z302">
        <f t="shared" si="44"/>
        <v>0</v>
      </c>
      <c r="AC302" s="99">
        <v>44126</v>
      </c>
      <c r="AD302">
        <f t="shared" si="45"/>
        <v>5</v>
      </c>
      <c r="AE302">
        <f t="shared" si="38"/>
        <v>0</v>
      </c>
      <c r="AF302">
        <f t="shared" si="46"/>
        <v>0</v>
      </c>
    </row>
    <row r="303" spans="17:32" ht="12.75">
      <c r="Q303" s="99">
        <v>43397</v>
      </c>
      <c r="R303">
        <f t="shared" si="40"/>
        <v>4</v>
      </c>
      <c r="S303">
        <f t="shared" si="41"/>
        <v>0</v>
      </c>
      <c r="T303">
        <f t="shared" si="42"/>
        <v>0</v>
      </c>
      <c r="W303" s="99">
        <v>43762</v>
      </c>
      <c r="X303">
        <f t="shared" si="43"/>
        <v>5</v>
      </c>
      <c r="Y303">
        <f t="shared" si="39"/>
        <v>0</v>
      </c>
      <c r="Z303">
        <f t="shared" si="44"/>
        <v>0</v>
      </c>
      <c r="AC303" s="99">
        <v>44127</v>
      </c>
      <c r="AD303">
        <f t="shared" si="45"/>
        <v>6</v>
      </c>
      <c r="AE303">
        <f t="shared" si="38"/>
        <v>0</v>
      </c>
      <c r="AF303">
        <f t="shared" si="46"/>
        <v>0</v>
      </c>
    </row>
    <row r="304" spans="17:32" ht="12.75">
      <c r="Q304" s="99">
        <v>43398</v>
      </c>
      <c r="R304">
        <f t="shared" si="40"/>
        <v>5</v>
      </c>
      <c r="S304">
        <f t="shared" si="41"/>
        <v>0</v>
      </c>
      <c r="T304">
        <f t="shared" si="42"/>
        <v>0</v>
      </c>
      <c r="W304" s="99">
        <v>43763</v>
      </c>
      <c r="X304">
        <f t="shared" si="43"/>
        <v>6</v>
      </c>
      <c r="Y304">
        <f t="shared" si="39"/>
        <v>0</v>
      </c>
      <c r="Z304">
        <f t="shared" si="44"/>
        <v>0</v>
      </c>
      <c r="AC304" s="99">
        <v>44128</v>
      </c>
      <c r="AD304">
        <f t="shared" si="45"/>
        <v>7</v>
      </c>
      <c r="AE304">
        <f t="shared" si="38"/>
        <v>0</v>
      </c>
      <c r="AF304">
        <f t="shared" si="46"/>
        <v>1</v>
      </c>
    </row>
    <row r="305" spans="17:32" ht="12.75">
      <c r="Q305" s="99">
        <v>43399</v>
      </c>
      <c r="R305">
        <f t="shared" si="40"/>
        <v>6</v>
      </c>
      <c r="S305">
        <f t="shared" si="41"/>
        <v>0</v>
      </c>
      <c r="T305">
        <f t="shared" si="42"/>
        <v>0</v>
      </c>
      <c r="W305" s="99">
        <v>43764</v>
      </c>
      <c r="X305">
        <f t="shared" si="43"/>
        <v>7</v>
      </c>
      <c r="Y305">
        <f t="shared" si="39"/>
        <v>0</v>
      </c>
      <c r="Z305">
        <f t="shared" si="44"/>
        <v>1</v>
      </c>
      <c r="AC305" s="99">
        <v>44129</v>
      </c>
      <c r="AD305">
        <f t="shared" si="45"/>
        <v>1</v>
      </c>
      <c r="AE305">
        <f t="shared" si="38"/>
        <v>1</v>
      </c>
      <c r="AF305">
        <f t="shared" si="46"/>
        <v>0</v>
      </c>
    </row>
    <row r="306" spans="17:32" ht="12.75">
      <c r="Q306" s="99">
        <v>43400</v>
      </c>
      <c r="R306">
        <f t="shared" si="40"/>
        <v>7</v>
      </c>
      <c r="S306">
        <f t="shared" si="41"/>
        <v>0</v>
      </c>
      <c r="T306">
        <f t="shared" si="42"/>
        <v>1</v>
      </c>
      <c r="W306" s="99">
        <v>43765</v>
      </c>
      <c r="X306">
        <f t="shared" si="43"/>
        <v>1</v>
      </c>
      <c r="Y306">
        <f t="shared" si="39"/>
        <v>1</v>
      </c>
      <c r="Z306">
        <f t="shared" si="44"/>
        <v>0</v>
      </c>
      <c r="AC306" s="99">
        <v>44130</v>
      </c>
      <c r="AD306">
        <f t="shared" si="45"/>
        <v>2</v>
      </c>
      <c r="AE306">
        <f t="shared" si="38"/>
        <v>0</v>
      </c>
      <c r="AF306">
        <f t="shared" si="46"/>
        <v>0</v>
      </c>
    </row>
    <row r="307" spans="17:32" ht="12.75">
      <c r="Q307" s="99">
        <v>43401</v>
      </c>
      <c r="R307">
        <f t="shared" si="40"/>
        <v>1</v>
      </c>
      <c r="S307">
        <f t="shared" si="41"/>
        <v>1</v>
      </c>
      <c r="T307">
        <f t="shared" si="42"/>
        <v>0</v>
      </c>
      <c r="W307" s="99">
        <v>43766</v>
      </c>
      <c r="X307">
        <f t="shared" si="43"/>
        <v>2</v>
      </c>
      <c r="Y307">
        <f t="shared" si="39"/>
        <v>0</v>
      </c>
      <c r="Z307">
        <f t="shared" si="44"/>
        <v>0</v>
      </c>
      <c r="AC307" s="99">
        <v>44131</v>
      </c>
      <c r="AD307">
        <f t="shared" si="45"/>
        <v>3</v>
      </c>
      <c r="AE307">
        <f t="shared" si="38"/>
        <v>0</v>
      </c>
      <c r="AF307">
        <f t="shared" si="46"/>
        <v>0</v>
      </c>
    </row>
    <row r="308" spans="17:32" ht="12.75">
      <c r="Q308" s="99">
        <v>43402</v>
      </c>
      <c r="R308">
        <f t="shared" si="40"/>
        <v>2</v>
      </c>
      <c r="S308">
        <f t="shared" si="41"/>
        <v>0</v>
      </c>
      <c r="T308">
        <f t="shared" si="42"/>
        <v>0</v>
      </c>
      <c r="W308" s="99">
        <v>43767</v>
      </c>
      <c r="X308">
        <f t="shared" si="43"/>
        <v>3</v>
      </c>
      <c r="Y308">
        <f t="shared" si="39"/>
        <v>0</v>
      </c>
      <c r="Z308">
        <f t="shared" si="44"/>
        <v>0</v>
      </c>
      <c r="AC308" s="99">
        <v>44132</v>
      </c>
      <c r="AD308">
        <f t="shared" si="45"/>
        <v>4</v>
      </c>
      <c r="AE308">
        <f t="shared" si="38"/>
        <v>0</v>
      </c>
      <c r="AF308">
        <f t="shared" si="46"/>
        <v>0</v>
      </c>
    </row>
    <row r="309" spans="17:32" ht="12.75">
      <c r="Q309" s="99">
        <v>43403</v>
      </c>
      <c r="R309">
        <f t="shared" si="40"/>
        <v>3</v>
      </c>
      <c r="S309">
        <f t="shared" si="41"/>
        <v>0</v>
      </c>
      <c r="T309">
        <f t="shared" si="42"/>
        <v>0</v>
      </c>
      <c r="W309" s="99">
        <v>43768</v>
      </c>
      <c r="X309">
        <f t="shared" si="43"/>
        <v>4</v>
      </c>
      <c r="Y309">
        <f t="shared" si="39"/>
        <v>0</v>
      </c>
      <c r="Z309">
        <f t="shared" si="44"/>
        <v>0</v>
      </c>
      <c r="AC309" s="99">
        <v>44133</v>
      </c>
      <c r="AD309">
        <f t="shared" si="45"/>
        <v>5</v>
      </c>
      <c r="AE309">
        <f t="shared" si="38"/>
        <v>0</v>
      </c>
      <c r="AF309">
        <f t="shared" si="46"/>
        <v>0</v>
      </c>
    </row>
    <row r="310" spans="17:32" ht="12.75">
      <c r="Q310" s="99">
        <v>43404</v>
      </c>
      <c r="R310">
        <f t="shared" si="40"/>
        <v>4</v>
      </c>
      <c r="S310">
        <f t="shared" si="41"/>
        <v>0</v>
      </c>
      <c r="T310">
        <f t="shared" si="42"/>
        <v>0</v>
      </c>
      <c r="W310" s="99">
        <v>43769</v>
      </c>
      <c r="X310">
        <f t="shared" si="43"/>
        <v>5</v>
      </c>
      <c r="Y310">
        <f t="shared" si="39"/>
        <v>0</v>
      </c>
      <c r="Z310">
        <f t="shared" si="44"/>
        <v>0</v>
      </c>
      <c r="AC310" s="99">
        <v>44134</v>
      </c>
      <c r="AD310">
        <f t="shared" si="45"/>
        <v>6</v>
      </c>
      <c r="AE310">
        <f t="shared" si="38"/>
        <v>0</v>
      </c>
      <c r="AF310">
        <f t="shared" si="46"/>
        <v>0</v>
      </c>
    </row>
    <row r="311" spans="17:32" ht="12.75">
      <c r="Q311" s="99">
        <v>43405</v>
      </c>
      <c r="R311">
        <f t="shared" si="40"/>
        <v>5</v>
      </c>
      <c r="S311">
        <f t="shared" si="41"/>
        <v>0</v>
      </c>
      <c r="T311">
        <f t="shared" si="42"/>
        <v>0</v>
      </c>
      <c r="W311" s="99">
        <v>43770</v>
      </c>
      <c r="X311">
        <f t="shared" si="43"/>
        <v>6</v>
      </c>
      <c r="Y311">
        <f t="shared" si="39"/>
        <v>0</v>
      </c>
      <c r="Z311">
        <f t="shared" si="44"/>
        <v>0</v>
      </c>
      <c r="AC311" s="99">
        <v>44135</v>
      </c>
      <c r="AD311">
        <f t="shared" si="45"/>
        <v>7</v>
      </c>
      <c r="AE311">
        <f t="shared" si="38"/>
        <v>0</v>
      </c>
      <c r="AF311">
        <f t="shared" si="46"/>
        <v>1</v>
      </c>
    </row>
    <row r="312" spans="17:32" ht="12.75">
      <c r="Q312" s="99">
        <v>43406</v>
      </c>
      <c r="R312">
        <f t="shared" si="40"/>
        <v>6</v>
      </c>
      <c r="S312">
        <f t="shared" si="41"/>
        <v>0</v>
      </c>
      <c r="T312">
        <f t="shared" si="42"/>
        <v>0</v>
      </c>
      <c r="W312" s="99">
        <v>43771</v>
      </c>
      <c r="X312">
        <f t="shared" si="43"/>
        <v>7</v>
      </c>
      <c r="Y312">
        <f t="shared" si="39"/>
        <v>0</v>
      </c>
      <c r="Z312">
        <f t="shared" si="44"/>
        <v>1</v>
      </c>
      <c r="AC312" s="99">
        <v>44136</v>
      </c>
      <c r="AD312">
        <f t="shared" si="45"/>
        <v>1</v>
      </c>
      <c r="AE312">
        <f t="shared" si="38"/>
        <v>1</v>
      </c>
      <c r="AF312">
        <f t="shared" si="46"/>
        <v>0</v>
      </c>
    </row>
    <row r="313" spans="17:32" ht="12.75">
      <c r="Q313" s="99">
        <v>43407</v>
      </c>
      <c r="R313">
        <f t="shared" si="40"/>
        <v>7</v>
      </c>
      <c r="S313">
        <f t="shared" si="41"/>
        <v>0</v>
      </c>
      <c r="T313">
        <f t="shared" si="42"/>
        <v>1</v>
      </c>
      <c r="W313" s="99">
        <v>43772</v>
      </c>
      <c r="X313">
        <f t="shared" si="43"/>
        <v>1</v>
      </c>
      <c r="Y313">
        <f t="shared" si="39"/>
        <v>1</v>
      </c>
      <c r="Z313">
        <f t="shared" si="44"/>
        <v>0</v>
      </c>
      <c r="AC313" s="99">
        <v>44137</v>
      </c>
      <c r="AD313">
        <f t="shared" si="45"/>
        <v>2</v>
      </c>
      <c r="AE313">
        <f t="shared" si="38"/>
        <v>0</v>
      </c>
      <c r="AF313">
        <f t="shared" si="46"/>
        <v>0</v>
      </c>
    </row>
    <row r="314" spans="17:32" ht="12.75">
      <c r="Q314" s="99">
        <v>43408</v>
      </c>
      <c r="R314">
        <f t="shared" si="40"/>
        <v>1</v>
      </c>
      <c r="S314">
        <f t="shared" si="41"/>
        <v>1</v>
      </c>
      <c r="T314">
        <f t="shared" si="42"/>
        <v>0</v>
      </c>
      <c r="W314" s="99">
        <v>43773</v>
      </c>
      <c r="X314">
        <f t="shared" si="43"/>
        <v>2</v>
      </c>
      <c r="Y314">
        <f t="shared" si="39"/>
        <v>0</v>
      </c>
      <c r="Z314">
        <f t="shared" si="44"/>
        <v>0</v>
      </c>
      <c r="AC314" s="99">
        <v>44138</v>
      </c>
      <c r="AD314">
        <f t="shared" si="45"/>
        <v>3</v>
      </c>
      <c r="AE314">
        <f t="shared" si="38"/>
        <v>0</v>
      </c>
      <c r="AF314">
        <f t="shared" si="46"/>
        <v>0</v>
      </c>
    </row>
    <row r="315" spans="17:32" ht="12.75">
      <c r="Q315" s="99">
        <v>43409</v>
      </c>
      <c r="R315">
        <f t="shared" si="40"/>
        <v>2</v>
      </c>
      <c r="S315">
        <f t="shared" si="41"/>
        <v>0</v>
      </c>
      <c r="T315">
        <f t="shared" si="42"/>
        <v>0</v>
      </c>
      <c r="W315" s="99">
        <v>43774</v>
      </c>
      <c r="X315">
        <f t="shared" si="43"/>
        <v>3</v>
      </c>
      <c r="Y315">
        <f t="shared" si="39"/>
        <v>0</v>
      </c>
      <c r="Z315">
        <f t="shared" si="44"/>
        <v>0</v>
      </c>
      <c r="AC315" s="99">
        <v>44139</v>
      </c>
      <c r="AD315">
        <f t="shared" si="45"/>
        <v>4</v>
      </c>
      <c r="AE315">
        <f t="shared" si="38"/>
        <v>0</v>
      </c>
      <c r="AF315">
        <f t="shared" si="46"/>
        <v>0</v>
      </c>
    </row>
    <row r="316" spans="17:32" ht="12.75">
      <c r="Q316" s="99">
        <v>43410</v>
      </c>
      <c r="R316">
        <f t="shared" si="40"/>
        <v>3</v>
      </c>
      <c r="S316">
        <f t="shared" si="41"/>
        <v>0</v>
      </c>
      <c r="T316">
        <f t="shared" si="42"/>
        <v>0</v>
      </c>
      <c r="W316" s="99">
        <v>43775</v>
      </c>
      <c r="X316">
        <f t="shared" si="43"/>
        <v>4</v>
      </c>
      <c r="Y316">
        <f t="shared" si="39"/>
        <v>0</v>
      </c>
      <c r="Z316">
        <f t="shared" si="44"/>
        <v>0</v>
      </c>
      <c r="AC316" s="99">
        <v>44140</v>
      </c>
      <c r="AD316">
        <f t="shared" si="45"/>
        <v>5</v>
      </c>
      <c r="AE316">
        <f aca="true" t="shared" si="47" ref="AE316:AE341">IF(AD316=1,1,0)</f>
        <v>0</v>
      </c>
      <c r="AF316">
        <f t="shared" si="46"/>
        <v>0</v>
      </c>
    </row>
    <row r="317" spans="17:32" ht="12.75">
      <c r="Q317" s="99">
        <v>43411</v>
      </c>
      <c r="R317">
        <f t="shared" si="40"/>
        <v>4</v>
      </c>
      <c r="S317">
        <f t="shared" si="41"/>
        <v>0</v>
      </c>
      <c r="T317">
        <f t="shared" si="42"/>
        <v>0</v>
      </c>
      <c r="W317" s="99">
        <v>43776</v>
      </c>
      <c r="X317">
        <f t="shared" si="43"/>
        <v>5</v>
      </c>
      <c r="Y317">
        <f aca="true" t="shared" si="48" ref="Y317:Y334">IF(X317=1,1,0)</f>
        <v>0</v>
      </c>
      <c r="Z317">
        <f t="shared" si="44"/>
        <v>0</v>
      </c>
      <c r="AC317" s="99">
        <v>44141</v>
      </c>
      <c r="AD317">
        <f t="shared" si="45"/>
        <v>6</v>
      </c>
      <c r="AE317">
        <f t="shared" si="47"/>
        <v>0</v>
      </c>
      <c r="AF317">
        <f t="shared" si="46"/>
        <v>0</v>
      </c>
    </row>
    <row r="318" spans="17:32" ht="12.75">
      <c r="Q318" s="99">
        <v>43412</v>
      </c>
      <c r="R318">
        <f t="shared" si="40"/>
        <v>5</v>
      </c>
      <c r="S318">
        <f t="shared" si="41"/>
        <v>0</v>
      </c>
      <c r="T318">
        <f t="shared" si="42"/>
        <v>0</v>
      </c>
      <c r="W318" s="99">
        <v>43777</v>
      </c>
      <c r="X318">
        <f t="shared" si="43"/>
        <v>6</v>
      </c>
      <c r="Y318">
        <f t="shared" si="48"/>
        <v>0</v>
      </c>
      <c r="Z318">
        <f t="shared" si="44"/>
        <v>0</v>
      </c>
      <c r="AC318" s="99">
        <v>44142</v>
      </c>
      <c r="AD318">
        <f t="shared" si="45"/>
        <v>7</v>
      </c>
      <c r="AE318">
        <f t="shared" si="47"/>
        <v>0</v>
      </c>
      <c r="AF318">
        <f t="shared" si="46"/>
        <v>1</v>
      </c>
    </row>
    <row r="319" spans="17:32" ht="12.75">
      <c r="Q319" s="99">
        <v>43413</v>
      </c>
      <c r="R319">
        <f t="shared" si="40"/>
        <v>6</v>
      </c>
      <c r="S319">
        <f t="shared" si="41"/>
        <v>0</v>
      </c>
      <c r="T319">
        <f t="shared" si="42"/>
        <v>0</v>
      </c>
      <c r="W319" s="99">
        <v>43778</v>
      </c>
      <c r="X319">
        <f t="shared" si="43"/>
        <v>7</v>
      </c>
      <c r="Y319">
        <f t="shared" si="48"/>
        <v>0</v>
      </c>
      <c r="Z319">
        <f t="shared" si="44"/>
        <v>1</v>
      </c>
      <c r="AC319" s="99">
        <v>44143</v>
      </c>
      <c r="AD319">
        <f t="shared" si="45"/>
        <v>1</v>
      </c>
      <c r="AE319">
        <f t="shared" si="47"/>
        <v>1</v>
      </c>
      <c r="AF319">
        <f t="shared" si="46"/>
        <v>0</v>
      </c>
    </row>
    <row r="320" spans="17:32" ht="12.75">
      <c r="Q320" s="99">
        <v>43414</v>
      </c>
      <c r="R320">
        <f t="shared" si="40"/>
        <v>7</v>
      </c>
      <c r="S320">
        <f t="shared" si="41"/>
        <v>0</v>
      </c>
      <c r="T320">
        <f t="shared" si="42"/>
        <v>1</v>
      </c>
      <c r="W320" s="99">
        <v>43779</v>
      </c>
      <c r="X320">
        <f t="shared" si="43"/>
        <v>1</v>
      </c>
      <c r="Y320">
        <f t="shared" si="48"/>
        <v>1</v>
      </c>
      <c r="Z320">
        <f t="shared" si="44"/>
        <v>0</v>
      </c>
      <c r="AC320" s="99">
        <v>44144</v>
      </c>
      <c r="AD320">
        <f t="shared" si="45"/>
        <v>2</v>
      </c>
      <c r="AE320">
        <f t="shared" si="47"/>
        <v>0</v>
      </c>
      <c r="AF320">
        <f t="shared" si="46"/>
        <v>0</v>
      </c>
    </row>
    <row r="321" spans="17:32" ht="12.75">
      <c r="Q321" s="99">
        <v>43415</v>
      </c>
      <c r="R321">
        <f t="shared" si="40"/>
        <v>1</v>
      </c>
      <c r="S321">
        <f t="shared" si="41"/>
        <v>1</v>
      </c>
      <c r="T321">
        <f t="shared" si="42"/>
        <v>0</v>
      </c>
      <c r="W321" s="99">
        <v>43780</v>
      </c>
      <c r="X321">
        <f t="shared" si="43"/>
        <v>2</v>
      </c>
      <c r="Y321">
        <f t="shared" si="48"/>
        <v>0</v>
      </c>
      <c r="Z321">
        <f t="shared" si="44"/>
        <v>0</v>
      </c>
      <c r="AC321" s="99">
        <v>44145</v>
      </c>
      <c r="AD321">
        <f t="shared" si="45"/>
        <v>3</v>
      </c>
      <c r="AE321">
        <f t="shared" si="47"/>
        <v>0</v>
      </c>
      <c r="AF321">
        <f t="shared" si="46"/>
        <v>0</v>
      </c>
    </row>
    <row r="322" spans="17:32" ht="12.75">
      <c r="Q322" s="99">
        <v>43416</v>
      </c>
      <c r="R322">
        <f t="shared" si="40"/>
        <v>2</v>
      </c>
      <c r="S322">
        <f t="shared" si="41"/>
        <v>0</v>
      </c>
      <c r="T322">
        <f t="shared" si="42"/>
        <v>0</v>
      </c>
      <c r="W322" s="99">
        <v>43781</v>
      </c>
      <c r="X322">
        <f t="shared" si="43"/>
        <v>3</v>
      </c>
      <c r="Y322">
        <f t="shared" si="48"/>
        <v>0</v>
      </c>
      <c r="Z322">
        <f t="shared" si="44"/>
        <v>0</v>
      </c>
      <c r="AC322" s="99">
        <v>44146</v>
      </c>
      <c r="AD322">
        <f t="shared" si="45"/>
        <v>4</v>
      </c>
      <c r="AE322">
        <f t="shared" si="47"/>
        <v>0</v>
      </c>
      <c r="AF322">
        <f t="shared" si="46"/>
        <v>0</v>
      </c>
    </row>
    <row r="323" spans="17:32" ht="12.75">
      <c r="Q323" s="99">
        <v>43417</v>
      </c>
      <c r="R323">
        <f t="shared" si="40"/>
        <v>3</v>
      </c>
      <c r="S323">
        <f t="shared" si="41"/>
        <v>0</v>
      </c>
      <c r="T323">
        <f t="shared" si="42"/>
        <v>0</v>
      </c>
      <c r="W323" s="99">
        <v>43782</v>
      </c>
      <c r="X323">
        <f t="shared" si="43"/>
        <v>4</v>
      </c>
      <c r="Y323">
        <f t="shared" si="48"/>
        <v>0</v>
      </c>
      <c r="Z323">
        <f t="shared" si="44"/>
        <v>0</v>
      </c>
      <c r="AC323" s="99">
        <v>44147</v>
      </c>
      <c r="AD323">
        <f t="shared" si="45"/>
        <v>5</v>
      </c>
      <c r="AE323">
        <f t="shared" si="47"/>
        <v>0</v>
      </c>
      <c r="AF323">
        <f t="shared" si="46"/>
        <v>0</v>
      </c>
    </row>
    <row r="324" spans="17:32" ht="12.75">
      <c r="Q324" s="99">
        <v>43418</v>
      </c>
      <c r="R324">
        <f t="shared" si="40"/>
        <v>4</v>
      </c>
      <c r="S324">
        <f t="shared" si="41"/>
        <v>0</v>
      </c>
      <c r="T324">
        <f t="shared" si="42"/>
        <v>0</v>
      </c>
      <c r="W324" s="99">
        <v>43783</v>
      </c>
      <c r="X324">
        <f t="shared" si="43"/>
        <v>5</v>
      </c>
      <c r="Y324">
        <f t="shared" si="48"/>
        <v>0</v>
      </c>
      <c r="Z324">
        <f t="shared" si="44"/>
        <v>0</v>
      </c>
      <c r="AC324" s="99">
        <v>44148</v>
      </c>
      <c r="AD324">
        <f t="shared" si="45"/>
        <v>6</v>
      </c>
      <c r="AE324">
        <f t="shared" si="47"/>
        <v>0</v>
      </c>
      <c r="AF324">
        <f t="shared" si="46"/>
        <v>0</v>
      </c>
    </row>
    <row r="325" spans="17:32" ht="12.75">
      <c r="Q325" s="99">
        <v>43419</v>
      </c>
      <c r="R325">
        <f t="shared" si="40"/>
        <v>5</v>
      </c>
      <c r="S325">
        <f t="shared" si="41"/>
        <v>0</v>
      </c>
      <c r="T325">
        <f t="shared" si="42"/>
        <v>0</v>
      </c>
      <c r="W325" s="99">
        <v>43784</v>
      </c>
      <c r="X325">
        <f t="shared" si="43"/>
        <v>6</v>
      </c>
      <c r="Y325">
        <f t="shared" si="48"/>
        <v>0</v>
      </c>
      <c r="Z325">
        <f t="shared" si="44"/>
        <v>0</v>
      </c>
      <c r="AC325" s="99">
        <v>44149</v>
      </c>
      <c r="AD325">
        <f t="shared" si="45"/>
        <v>7</v>
      </c>
      <c r="AE325">
        <f t="shared" si="47"/>
        <v>0</v>
      </c>
      <c r="AF325">
        <f t="shared" si="46"/>
        <v>1</v>
      </c>
    </row>
    <row r="326" spans="17:32" ht="12.75">
      <c r="Q326" s="99">
        <v>43420</v>
      </c>
      <c r="R326">
        <f t="shared" si="40"/>
        <v>6</v>
      </c>
      <c r="S326">
        <f t="shared" si="41"/>
        <v>0</v>
      </c>
      <c r="T326">
        <f t="shared" si="42"/>
        <v>0</v>
      </c>
      <c r="W326" s="99">
        <v>43785</v>
      </c>
      <c r="X326">
        <f t="shared" si="43"/>
        <v>7</v>
      </c>
      <c r="Y326">
        <f t="shared" si="48"/>
        <v>0</v>
      </c>
      <c r="Z326">
        <f t="shared" si="44"/>
        <v>1</v>
      </c>
      <c r="AC326" s="99">
        <v>44150</v>
      </c>
      <c r="AD326">
        <f t="shared" si="45"/>
        <v>1</v>
      </c>
      <c r="AE326">
        <f t="shared" si="47"/>
        <v>1</v>
      </c>
      <c r="AF326">
        <f t="shared" si="46"/>
        <v>0</v>
      </c>
    </row>
    <row r="327" spans="17:32" ht="12.75">
      <c r="Q327" s="99">
        <v>43421</v>
      </c>
      <c r="R327">
        <f t="shared" si="40"/>
        <v>7</v>
      </c>
      <c r="S327">
        <f t="shared" si="41"/>
        <v>0</v>
      </c>
      <c r="T327">
        <f t="shared" si="42"/>
        <v>1</v>
      </c>
      <c r="W327" s="99">
        <v>43786</v>
      </c>
      <c r="X327">
        <f t="shared" si="43"/>
        <v>1</v>
      </c>
      <c r="Y327">
        <f t="shared" si="48"/>
        <v>1</v>
      </c>
      <c r="Z327">
        <f t="shared" si="44"/>
        <v>0</v>
      </c>
      <c r="AC327" s="99">
        <v>44151</v>
      </c>
      <c r="AD327">
        <f t="shared" si="45"/>
        <v>2</v>
      </c>
      <c r="AE327">
        <f t="shared" si="47"/>
        <v>0</v>
      </c>
      <c r="AF327">
        <f t="shared" si="46"/>
        <v>0</v>
      </c>
    </row>
    <row r="328" spans="17:32" ht="12.75">
      <c r="Q328" s="99">
        <v>43422</v>
      </c>
      <c r="R328">
        <f aca="true" t="shared" si="49" ref="R328:R371">WEEKDAY(Q328,1)</f>
        <v>1</v>
      </c>
      <c r="S328">
        <f aca="true" t="shared" si="50" ref="S328:S371">IF(R328=1,1,0)</f>
        <v>1</v>
      </c>
      <c r="T328">
        <f aca="true" t="shared" si="51" ref="T328:T371">IF(R328=7,1,0)</f>
        <v>0</v>
      </c>
      <c r="W328" s="99">
        <v>43787</v>
      </c>
      <c r="X328">
        <f aca="true" t="shared" si="52" ref="X328:X371">WEEKDAY(W328,1)</f>
        <v>2</v>
      </c>
      <c r="Y328">
        <f t="shared" si="48"/>
        <v>0</v>
      </c>
      <c r="Z328">
        <f aca="true" t="shared" si="53" ref="Z328:Z371">IF(X328=7,1,0)</f>
        <v>0</v>
      </c>
      <c r="AC328" s="99">
        <v>44152</v>
      </c>
      <c r="AD328">
        <f aca="true" t="shared" si="54" ref="AD328:AD371">WEEKDAY(AC328,1)</f>
        <v>3</v>
      </c>
      <c r="AE328">
        <f t="shared" si="47"/>
        <v>0</v>
      </c>
      <c r="AF328">
        <f aca="true" t="shared" si="55" ref="AF328:AF371">IF(AD328=7,1,0)</f>
        <v>0</v>
      </c>
    </row>
    <row r="329" spans="17:32" ht="12.75">
      <c r="Q329" s="99">
        <v>43423</v>
      </c>
      <c r="R329">
        <f t="shared" si="49"/>
        <v>2</v>
      </c>
      <c r="S329">
        <f t="shared" si="50"/>
        <v>0</v>
      </c>
      <c r="T329">
        <f t="shared" si="51"/>
        <v>0</v>
      </c>
      <c r="W329" s="99">
        <v>43788</v>
      </c>
      <c r="X329">
        <f t="shared" si="52"/>
        <v>3</v>
      </c>
      <c r="Y329">
        <f t="shared" si="48"/>
        <v>0</v>
      </c>
      <c r="Z329">
        <f t="shared" si="53"/>
        <v>0</v>
      </c>
      <c r="AC329" s="99">
        <v>44153</v>
      </c>
      <c r="AD329">
        <f t="shared" si="54"/>
        <v>4</v>
      </c>
      <c r="AE329">
        <f t="shared" si="47"/>
        <v>0</v>
      </c>
      <c r="AF329">
        <f t="shared" si="55"/>
        <v>0</v>
      </c>
    </row>
    <row r="330" spans="17:32" ht="12.75">
      <c r="Q330" s="99">
        <v>43424</v>
      </c>
      <c r="R330">
        <f t="shared" si="49"/>
        <v>3</v>
      </c>
      <c r="S330">
        <f t="shared" si="50"/>
        <v>0</v>
      </c>
      <c r="T330">
        <f t="shared" si="51"/>
        <v>0</v>
      </c>
      <c r="W330" s="99">
        <v>43789</v>
      </c>
      <c r="X330">
        <f t="shared" si="52"/>
        <v>4</v>
      </c>
      <c r="Y330">
        <f t="shared" si="48"/>
        <v>0</v>
      </c>
      <c r="Z330">
        <f t="shared" si="53"/>
        <v>0</v>
      </c>
      <c r="AC330" s="99">
        <v>44154</v>
      </c>
      <c r="AD330">
        <f t="shared" si="54"/>
        <v>5</v>
      </c>
      <c r="AE330">
        <f t="shared" si="47"/>
        <v>0</v>
      </c>
      <c r="AF330">
        <f t="shared" si="55"/>
        <v>0</v>
      </c>
    </row>
    <row r="331" spans="17:32" ht="12.75">
      <c r="Q331" s="99">
        <v>43425</v>
      </c>
      <c r="R331">
        <f t="shared" si="49"/>
        <v>4</v>
      </c>
      <c r="S331">
        <f t="shared" si="50"/>
        <v>0</v>
      </c>
      <c r="T331">
        <f t="shared" si="51"/>
        <v>0</v>
      </c>
      <c r="W331" s="99">
        <v>43790</v>
      </c>
      <c r="X331">
        <f t="shared" si="52"/>
        <v>5</v>
      </c>
      <c r="Y331">
        <f t="shared" si="48"/>
        <v>0</v>
      </c>
      <c r="Z331">
        <f t="shared" si="53"/>
        <v>0</v>
      </c>
      <c r="AC331" s="99">
        <v>44155</v>
      </c>
      <c r="AD331">
        <f t="shared" si="54"/>
        <v>6</v>
      </c>
      <c r="AE331">
        <f t="shared" si="47"/>
        <v>0</v>
      </c>
      <c r="AF331">
        <f t="shared" si="55"/>
        <v>0</v>
      </c>
    </row>
    <row r="332" spans="17:32" ht="12.75">
      <c r="Q332" s="99">
        <v>43426</v>
      </c>
      <c r="R332">
        <f t="shared" si="49"/>
        <v>5</v>
      </c>
      <c r="S332" s="101">
        <v>1</v>
      </c>
      <c r="T332">
        <f t="shared" si="51"/>
        <v>0</v>
      </c>
      <c r="W332" s="99">
        <v>43791</v>
      </c>
      <c r="X332">
        <f t="shared" si="52"/>
        <v>6</v>
      </c>
      <c r="Y332">
        <f t="shared" si="48"/>
        <v>0</v>
      </c>
      <c r="Z332">
        <f t="shared" si="53"/>
        <v>0</v>
      </c>
      <c r="AC332" s="99">
        <v>44156</v>
      </c>
      <c r="AD332">
        <f t="shared" si="54"/>
        <v>7</v>
      </c>
      <c r="AE332">
        <f t="shared" si="47"/>
        <v>0</v>
      </c>
      <c r="AF332">
        <f t="shared" si="55"/>
        <v>1</v>
      </c>
    </row>
    <row r="333" spans="17:32" ht="12.75">
      <c r="Q333" s="99">
        <v>43427</v>
      </c>
      <c r="R333">
        <f t="shared" si="49"/>
        <v>6</v>
      </c>
      <c r="S333">
        <f t="shared" si="50"/>
        <v>0</v>
      </c>
      <c r="T333">
        <f t="shared" si="51"/>
        <v>0</v>
      </c>
      <c r="W333" s="99">
        <v>43792</v>
      </c>
      <c r="X333">
        <f t="shared" si="52"/>
        <v>7</v>
      </c>
      <c r="Y333">
        <f t="shared" si="48"/>
        <v>0</v>
      </c>
      <c r="Z333">
        <f t="shared" si="53"/>
        <v>1</v>
      </c>
      <c r="AC333" s="99">
        <v>44157</v>
      </c>
      <c r="AD333">
        <f t="shared" si="54"/>
        <v>1</v>
      </c>
      <c r="AE333">
        <f t="shared" si="47"/>
        <v>1</v>
      </c>
      <c r="AF333">
        <f t="shared" si="55"/>
        <v>0</v>
      </c>
    </row>
    <row r="334" spans="17:32" ht="12.75">
      <c r="Q334" s="99">
        <v>43428</v>
      </c>
      <c r="R334">
        <f t="shared" si="49"/>
        <v>7</v>
      </c>
      <c r="S334">
        <f t="shared" si="50"/>
        <v>0</v>
      </c>
      <c r="T334">
        <f t="shared" si="51"/>
        <v>1</v>
      </c>
      <c r="W334" s="99">
        <v>43793</v>
      </c>
      <c r="X334">
        <f t="shared" si="52"/>
        <v>1</v>
      </c>
      <c r="Y334">
        <f t="shared" si="48"/>
        <v>1</v>
      </c>
      <c r="Z334">
        <f t="shared" si="53"/>
        <v>0</v>
      </c>
      <c r="AC334" s="99">
        <v>44158</v>
      </c>
      <c r="AD334">
        <f t="shared" si="54"/>
        <v>2</v>
      </c>
      <c r="AE334">
        <f t="shared" si="47"/>
        <v>0</v>
      </c>
      <c r="AF334">
        <f t="shared" si="55"/>
        <v>0</v>
      </c>
    </row>
    <row r="335" spans="17:32" ht="12.75">
      <c r="Q335" s="99">
        <v>43429</v>
      </c>
      <c r="R335">
        <f t="shared" si="49"/>
        <v>1</v>
      </c>
      <c r="S335">
        <f t="shared" si="50"/>
        <v>1</v>
      </c>
      <c r="T335">
        <f t="shared" si="51"/>
        <v>0</v>
      </c>
      <c r="W335" s="99">
        <v>43794</v>
      </c>
      <c r="X335">
        <f t="shared" si="52"/>
        <v>2</v>
      </c>
      <c r="Y335">
        <f aca="true" t="shared" si="56" ref="Y335:Y367">IF(X335=1,1,0)</f>
        <v>0</v>
      </c>
      <c r="Z335">
        <f t="shared" si="53"/>
        <v>0</v>
      </c>
      <c r="AC335" s="99">
        <v>44159</v>
      </c>
      <c r="AD335">
        <f t="shared" si="54"/>
        <v>3</v>
      </c>
      <c r="AE335">
        <f t="shared" si="47"/>
        <v>0</v>
      </c>
      <c r="AF335">
        <f t="shared" si="55"/>
        <v>0</v>
      </c>
    </row>
    <row r="336" spans="17:32" ht="12.75">
      <c r="Q336" s="99">
        <v>43430</v>
      </c>
      <c r="R336">
        <f t="shared" si="49"/>
        <v>2</v>
      </c>
      <c r="S336">
        <f t="shared" si="50"/>
        <v>0</v>
      </c>
      <c r="T336">
        <f t="shared" si="51"/>
        <v>0</v>
      </c>
      <c r="W336" s="99">
        <v>43795</v>
      </c>
      <c r="X336">
        <f t="shared" si="52"/>
        <v>3</v>
      </c>
      <c r="Y336">
        <f t="shared" si="56"/>
        <v>0</v>
      </c>
      <c r="Z336">
        <f t="shared" si="53"/>
        <v>0</v>
      </c>
      <c r="AC336" s="99">
        <v>44160</v>
      </c>
      <c r="AD336">
        <f t="shared" si="54"/>
        <v>4</v>
      </c>
      <c r="AE336">
        <f t="shared" si="47"/>
        <v>0</v>
      </c>
      <c r="AF336">
        <f t="shared" si="55"/>
        <v>0</v>
      </c>
    </row>
    <row r="337" spans="17:32" ht="12.75">
      <c r="Q337" s="99">
        <v>43431</v>
      </c>
      <c r="R337">
        <f t="shared" si="49"/>
        <v>3</v>
      </c>
      <c r="S337">
        <f t="shared" si="50"/>
        <v>0</v>
      </c>
      <c r="T337">
        <f t="shared" si="51"/>
        <v>0</v>
      </c>
      <c r="W337" s="99">
        <v>43796</v>
      </c>
      <c r="X337">
        <f t="shared" si="52"/>
        <v>4</v>
      </c>
      <c r="Y337">
        <f t="shared" si="56"/>
        <v>0</v>
      </c>
      <c r="Z337">
        <f t="shared" si="53"/>
        <v>0</v>
      </c>
      <c r="AC337" s="99">
        <v>44161</v>
      </c>
      <c r="AD337">
        <f t="shared" si="54"/>
        <v>5</v>
      </c>
      <c r="AE337" s="101">
        <v>1</v>
      </c>
      <c r="AF337">
        <f t="shared" si="55"/>
        <v>0</v>
      </c>
    </row>
    <row r="338" spans="17:32" ht="12.75">
      <c r="Q338" s="99">
        <v>43432</v>
      </c>
      <c r="R338">
        <f t="shared" si="49"/>
        <v>4</v>
      </c>
      <c r="S338">
        <f t="shared" si="50"/>
        <v>0</v>
      </c>
      <c r="T338">
        <f t="shared" si="51"/>
        <v>0</v>
      </c>
      <c r="W338" s="99">
        <v>43797</v>
      </c>
      <c r="X338">
        <f t="shared" si="52"/>
        <v>5</v>
      </c>
      <c r="Y338" s="101">
        <v>1</v>
      </c>
      <c r="Z338">
        <f t="shared" si="53"/>
        <v>0</v>
      </c>
      <c r="AC338" s="99">
        <v>44162</v>
      </c>
      <c r="AD338">
        <f t="shared" si="54"/>
        <v>6</v>
      </c>
      <c r="AE338">
        <f t="shared" si="47"/>
        <v>0</v>
      </c>
      <c r="AF338">
        <f t="shared" si="55"/>
        <v>0</v>
      </c>
    </row>
    <row r="339" spans="17:32" ht="12.75">
      <c r="Q339" s="99">
        <v>43433</v>
      </c>
      <c r="R339">
        <f t="shared" si="49"/>
        <v>5</v>
      </c>
      <c r="S339">
        <f t="shared" si="50"/>
        <v>0</v>
      </c>
      <c r="T339">
        <f t="shared" si="51"/>
        <v>0</v>
      </c>
      <c r="W339" s="99">
        <v>43798</v>
      </c>
      <c r="X339">
        <f t="shared" si="52"/>
        <v>6</v>
      </c>
      <c r="Y339">
        <f t="shared" si="56"/>
        <v>0</v>
      </c>
      <c r="Z339">
        <f t="shared" si="53"/>
        <v>0</v>
      </c>
      <c r="AC339" s="99">
        <v>44163</v>
      </c>
      <c r="AD339">
        <f t="shared" si="54"/>
        <v>7</v>
      </c>
      <c r="AE339">
        <f t="shared" si="47"/>
        <v>0</v>
      </c>
      <c r="AF339">
        <f t="shared" si="55"/>
        <v>1</v>
      </c>
    </row>
    <row r="340" spans="17:32" ht="12.75">
      <c r="Q340" s="99">
        <v>43434</v>
      </c>
      <c r="R340">
        <f t="shared" si="49"/>
        <v>6</v>
      </c>
      <c r="S340">
        <f t="shared" si="50"/>
        <v>0</v>
      </c>
      <c r="T340">
        <f t="shared" si="51"/>
        <v>0</v>
      </c>
      <c r="W340" s="99">
        <v>43799</v>
      </c>
      <c r="X340">
        <f t="shared" si="52"/>
        <v>7</v>
      </c>
      <c r="Y340">
        <f t="shared" si="56"/>
        <v>0</v>
      </c>
      <c r="Z340">
        <f t="shared" si="53"/>
        <v>1</v>
      </c>
      <c r="AC340" s="99">
        <v>44164</v>
      </c>
      <c r="AD340">
        <f t="shared" si="54"/>
        <v>1</v>
      </c>
      <c r="AE340">
        <f t="shared" si="47"/>
        <v>1</v>
      </c>
      <c r="AF340">
        <f t="shared" si="55"/>
        <v>0</v>
      </c>
    </row>
    <row r="341" spans="17:32" ht="12.75">
      <c r="Q341" s="99">
        <v>43435</v>
      </c>
      <c r="R341">
        <f t="shared" si="49"/>
        <v>7</v>
      </c>
      <c r="S341">
        <f t="shared" si="50"/>
        <v>0</v>
      </c>
      <c r="T341">
        <f t="shared" si="51"/>
        <v>1</v>
      </c>
      <c r="W341" s="99">
        <v>43800</v>
      </c>
      <c r="X341">
        <f t="shared" si="52"/>
        <v>1</v>
      </c>
      <c r="Y341">
        <f t="shared" si="56"/>
        <v>1</v>
      </c>
      <c r="Z341">
        <f t="shared" si="53"/>
        <v>0</v>
      </c>
      <c r="AC341" s="99">
        <v>44165</v>
      </c>
      <c r="AD341">
        <f t="shared" si="54"/>
        <v>2</v>
      </c>
      <c r="AE341">
        <f t="shared" si="47"/>
        <v>0</v>
      </c>
      <c r="AF341">
        <f t="shared" si="55"/>
        <v>0</v>
      </c>
    </row>
    <row r="342" spans="17:32" ht="12.75">
      <c r="Q342" s="99">
        <v>43436</v>
      </c>
      <c r="R342">
        <f t="shared" si="49"/>
        <v>1</v>
      </c>
      <c r="S342">
        <f t="shared" si="50"/>
        <v>1</v>
      </c>
      <c r="T342">
        <f t="shared" si="51"/>
        <v>0</v>
      </c>
      <c r="W342" s="99">
        <v>43801</v>
      </c>
      <c r="X342">
        <f t="shared" si="52"/>
        <v>2</v>
      </c>
      <c r="Y342">
        <f t="shared" si="56"/>
        <v>0</v>
      </c>
      <c r="Z342">
        <f t="shared" si="53"/>
        <v>0</v>
      </c>
      <c r="AC342" s="99">
        <v>44166</v>
      </c>
      <c r="AD342">
        <f t="shared" si="54"/>
        <v>3</v>
      </c>
      <c r="AE342">
        <f aca="true" t="shared" si="57" ref="AE342:AE367">IF(AD342=1,1,0)</f>
        <v>0</v>
      </c>
      <c r="AF342">
        <f t="shared" si="55"/>
        <v>0</v>
      </c>
    </row>
    <row r="343" spans="17:32" ht="12.75">
      <c r="Q343" s="99">
        <v>43437</v>
      </c>
      <c r="R343">
        <f t="shared" si="49"/>
        <v>2</v>
      </c>
      <c r="S343">
        <f t="shared" si="50"/>
        <v>0</v>
      </c>
      <c r="T343">
        <f t="shared" si="51"/>
        <v>0</v>
      </c>
      <c r="W343" s="99">
        <v>43802</v>
      </c>
      <c r="X343">
        <f t="shared" si="52"/>
        <v>3</v>
      </c>
      <c r="Y343">
        <f t="shared" si="56"/>
        <v>0</v>
      </c>
      <c r="Z343">
        <f t="shared" si="53"/>
        <v>0</v>
      </c>
      <c r="AC343" s="99">
        <v>44167</v>
      </c>
      <c r="AD343">
        <f t="shared" si="54"/>
        <v>4</v>
      </c>
      <c r="AE343">
        <f t="shared" si="57"/>
        <v>0</v>
      </c>
      <c r="AF343">
        <f t="shared" si="55"/>
        <v>0</v>
      </c>
    </row>
    <row r="344" spans="17:32" ht="12.75">
      <c r="Q344" s="99">
        <v>43438</v>
      </c>
      <c r="R344">
        <f t="shared" si="49"/>
        <v>3</v>
      </c>
      <c r="S344">
        <f t="shared" si="50"/>
        <v>0</v>
      </c>
      <c r="T344">
        <f t="shared" si="51"/>
        <v>0</v>
      </c>
      <c r="W344" s="99">
        <v>43803</v>
      </c>
      <c r="X344">
        <f t="shared" si="52"/>
        <v>4</v>
      </c>
      <c r="Y344">
        <f t="shared" si="56"/>
        <v>0</v>
      </c>
      <c r="Z344">
        <f t="shared" si="53"/>
        <v>0</v>
      </c>
      <c r="AC344" s="99">
        <v>44168</v>
      </c>
      <c r="AD344">
        <f t="shared" si="54"/>
        <v>5</v>
      </c>
      <c r="AE344">
        <f t="shared" si="57"/>
        <v>0</v>
      </c>
      <c r="AF344">
        <f t="shared" si="55"/>
        <v>0</v>
      </c>
    </row>
    <row r="345" spans="17:32" ht="12.75">
      <c r="Q345" s="99">
        <v>43439</v>
      </c>
      <c r="R345">
        <f t="shared" si="49"/>
        <v>4</v>
      </c>
      <c r="S345">
        <f t="shared" si="50"/>
        <v>0</v>
      </c>
      <c r="T345">
        <f t="shared" si="51"/>
        <v>0</v>
      </c>
      <c r="W345" s="99">
        <v>43804</v>
      </c>
      <c r="X345">
        <f t="shared" si="52"/>
        <v>5</v>
      </c>
      <c r="Y345">
        <f t="shared" si="56"/>
        <v>0</v>
      </c>
      <c r="Z345">
        <f t="shared" si="53"/>
        <v>0</v>
      </c>
      <c r="AC345" s="99">
        <v>44169</v>
      </c>
      <c r="AD345">
        <f t="shared" si="54"/>
        <v>6</v>
      </c>
      <c r="AE345">
        <f t="shared" si="57"/>
        <v>0</v>
      </c>
      <c r="AF345">
        <f t="shared" si="55"/>
        <v>0</v>
      </c>
    </row>
    <row r="346" spans="17:32" ht="12.75">
      <c r="Q346" s="99">
        <v>43440</v>
      </c>
      <c r="R346">
        <f t="shared" si="49"/>
        <v>5</v>
      </c>
      <c r="S346">
        <f t="shared" si="50"/>
        <v>0</v>
      </c>
      <c r="T346">
        <f t="shared" si="51"/>
        <v>0</v>
      </c>
      <c r="W346" s="99">
        <v>43805</v>
      </c>
      <c r="X346">
        <f t="shared" si="52"/>
        <v>6</v>
      </c>
      <c r="Y346">
        <f t="shared" si="56"/>
        <v>0</v>
      </c>
      <c r="Z346">
        <f t="shared" si="53"/>
        <v>0</v>
      </c>
      <c r="AC346" s="99">
        <v>44170</v>
      </c>
      <c r="AD346">
        <f t="shared" si="54"/>
        <v>7</v>
      </c>
      <c r="AE346">
        <f t="shared" si="57"/>
        <v>0</v>
      </c>
      <c r="AF346">
        <f t="shared" si="55"/>
        <v>1</v>
      </c>
    </row>
    <row r="347" spans="17:32" ht="12.75">
      <c r="Q347" s="99">
        <v>43441</v>
      </c>
      <c r="R347">
        <f t="shared" si="49"/>
        <v>6</v>
      </c>
      <c r="S347">
        <f t="shared" si="50"/>
        <v>0</v>
      </c>
      <c r="T347">
        <f t="shared" si="51"/>
        <v>0</v>
      </c>
      <c r="W347" s="99">
        <v>43806</v>
      </c>
      <c r="X347">
        <f t="shared" si="52"/>
        <v>7</v>
      </c>
      <c r="Y347">
        <f t="shared" si="56"/>
        <v>0</v>
      </c>
      <c r="Z347">
        <f t="shared" si="53"/>
        <v>1</v>
      </c>
      <c r="AC347" s="99">
        <v>44171</v>
      </c>
      <c r="AD347">
        <f t="shared" si="54"/>
        <v>1</v>
      </c>
      <c r="AE347">
        <f t="shared" si="57"/>
        <v>1</v>
      </c>
      <c r="AF347">
        <f t="shared" si="55"/>
        <v>0</v>
      </c>
    </row>
    <row r="348" spans="17:32" ht="12.75">
      <c r="Q348" s="99">
        <v>43442</v>
      </c>
      <c r="R348">
        <f t="shared" si="49"/>
        <v>7</v>
      </c>
      <c r="S348">
        <f t="shared" si="50"/>
        <v>0</v>
      </c>
      <c r="T348">
        <f t="shared" si="51"/>
        <v>1</v>
      </c>
      <c r="W348" s="99">
        <v>43807</v>
      </c>
      <c r="X348">
        <f t="shared" si="52"/>
        <v>1</v>
      </c>
      <c r="Y348">
        <f t="shared" si="56"/>
        <v>1</v>
      </c>
      <c r="Z348">
        <f t="shared" si="53"/>
        <v>0</v>
      </c>
      <c r="AC348" s="99">
        <v>44172</v>
      </c>
      <c r="AD348">
        <f t="shared" si="54"/>
        <v>2</v>
      </c>
      <c r="AE348">
        <f t="shared" si="57"/>
        <v>0</v>
      </c>
      <c r="AF348">
        <f t="shared" si="55"/>
        <v>0</v>
      </c>
    </row>
    <row r="349" spans="17:32" ht="12.75">
      <c r="Q349" s="99">
        <v>43443</v>
      </c>
      <c r="R349">
        <f t="shared" si="49"/>
        <v>1</v>
      </c>
      <c r="S349">
        <f t="shared" si="50"/>
        <v>1</v>
      </c>
      <c r="T349">
        <f t="shared" si="51"/>
        <v>0</v>
      </c>
      <c r="W349" s="99">
        <v>43808</v>
      </c>
      <c r="X349">
        <f t="shared" si="52"/>
        <v>2</v>
      </c>
      <c r="Y349">
        <f t="shared" si="56"/>
        <v>0</v>
      </c>
      <c r="Z349">
        <f t="shared" si="53"/>
        <v>0</v>
      </c>
      <c r="AC349" s="99">
        <v>44173</v>
      </c>
      <c r="AD349">
        <f t="shared" si="54"/>
        <v>3</v>
      </c>
      <c r="AE349">
        <f t="shared" si="57"/>
        <v>0</v>
      </c>
      <c r="AF349">
        <f t="shared" si="55"/>
        <v>0</v>
      </c>
    </row>
    <row r="350" spans="17:32" ht="12.75">
      <c r="Q350" s="99">
        <v>43444</v>
      </c>
      <c r="R350">
        <f t="shared" si="49"/>
        <v>2</v>
      </c>
      <c r="S350">
        <f t="shared" si="50"/>
        <v>0</v>
      </c>
      <c r="T350">
        <f t="shared" si="51"/>
        <v>0</v>
      </c>
      <c r="W350" s="99">
        <v>43809</v>
      </c>
      <c r="X350">
        <f t="shared" si="52"/>
        <v>3</v>
      </c>
      <c r="Y350">
        <f t="shared" si="56"/>
        <v>0</v>
      </c>
      <c r="Z350">
        <f t="shared" si="53"/>
        <v>0</v>
      </c>
      <c r="AC350" s="99">
        <v>44174</v>
      </c>
      <c r="AD350">
        <f t="shared" si="54"/>
        <v>4</v>
      </c>
      <c r="AE350">
        <f t="shared" si="57"/>
        <v>0</v>
      </c>
      <c r="AF350">
        <f t="shared" si="55"/>
        <v>0</v>
      </c>
    </row>
    <row r="351" spans="17:32" ht="12.75">
      <c r="Q351" s="99">
        <v>43445</v>
      </c>
      <c r="R351">
        <f t="shared" si="49"/>
        <v>3</v>
      </c>
      <c r="S351">
        <f t="shared" si="50"/>
        <v>0</v>
      </c>
      <c r="T351">
        <f t="shared" si="51"/>
        <v>0</v>
      </c>
      <c r="W351" s="99">
        <v>43810</v>
      </c>
      <c r="X351">
        <f t="shared" si="52"/>
        <v>4</v>
      </c>
      <c r="Y351">
        <f t="shared" si="56"/>
        <v>0</v>
      </c>
      <c r="Z351">
        <f t="shared" si="53"/>
        <v>0</v>
      </c>
      <c r="AC351" s="99">
        <v>44175</v>
      </c>
      <c r="AD351">
        <f t="shared" si="54"/>
        <v>5</v>
      </c>
      <c r="AE351">
        <f t="shared" si="57"/>
        <v>0</v>
      </c>
      <c r="AF351">
        <f t="shared" si="55"/>
        <v>0</v>
      </c>
    </row>
    <row r="352" spans="17:32" ht="12.75">
      <c r="Q352" s="99">
        <v>43446</v>
      </c>
      <c r="R352">
        <f t="shared" si="49"/>
        <v>4</v>
      </c>
      <c r="S352">
        <f t="shared" si="50"/>
        <v>0</v>
      </c>
      <c r="T352">
        <f t="shared" si="51"/>
        <v>0</v>
      </c>
      <c r="W352" s="99">
        <v>43811</v>
      </c>
      <c r="X352">
        <f t="shared" si="52"/>
        <v>5</v>
      </c>
      <c r="Y352">
        <f t="shared" si="56"/>
        <v>0</v>
      </c>
      <c r="Z352">
        <f t="shared" si="53"/>
        <v>0</v>
      </c>
      <c r="AC352" s="99">
        <v>44176</v>
      </c>
      <c r="AD352">
        <f t="shared" si="54"/>
        <v>6</v>
      </c>
      <c r="AE352">
        <f t="shared" si="57"/>
        <v>0</v>
      </c>
      <c r="AF352">
        <f t="shared" si="55"/>
        <v>0</v>
      </c>
    </row>
    <row r="353" spans="17:32" ht="12.75">
      <c r="Q353" s="99">
        <v>43447</v>
      </c>
      <c r="R353">
        <f t="shared" si="49"/>
        <v>5</v>
      </c>
      <c r="S353">
        <f t="shared" si="50"/>
        <v>0</v>
      </c>
      <c r="T353">
        <f t="shared" si="51"/>
        <v>0</v>
      </c>
      <c r="W353" s="99">
        <v>43812</v>
      </c>
      <c r="X353">
        <f t="shared" si="52"/>
        <v>6</v>
      </c>
      <c r="Y353">
        <f t="shared" si="56"/>
        <v>0</v>
      </c>
      <c r="Z353">
        <f t="shared" si="53"/>
        <v>0</v>
      </c>
      <c r="AC353" s="99">
        <v>44177</v>
      </c>
      <c r="AD353">
        <f t="shared" si="54"/>
        <v>7</v>
      </c>
      <c r="AE353">
        <f t="shared" si="57"/>
        <v>0</v>
      </c>
      <c r="AF353">
        <f t="shared" si="55"/>
        <v>1</v>
      </c>
    </row>
    <row r="354" spans="17:32" ht="12.75">
      <c r="Q354" s="99">
        <v>43448</v>
      </c>
      <c r="R354">
        <f t="shared" si="49"/>
        <v>6</v>
      </c>
      <c r="S354">
        <f t="shared" si="50"/>
        <v>0</v>
      </c>
      <c r="T354">
        <f t="shared" si="51"/>
        <v>0</v>
      </c>
      <c r="W354" s="99">
        <v>43813</v>
      </c>
      <c r="X354">
        <f t="shared" si="52"/>
        <v>7</v>
      </c>
      <c r="Y354">
        <f t="shared" si="56"/>
        <v>0</v>
      </c>
      <c r="Z354">
        <f t="shared" si="53"/>
        <v>1</v>
      </c>
      <c r="AC354" s="99">
        <v>44178</v>
      </c>
      <c r="AD354">
        <f t="shared" si="54"/>
        <v>1</v>
      </c>
      <c r="AE354">
        <f t="shared" si="57"/>
        <v>1</v>
      </c>
      <c r="AF354">
        <f t="shared" si="55"/>
        <v>0</v>
      </c>
    </row>
    <row r="355" spans="17:32" ht="12.75">
      <c r="Q355" s="99">
        <v>43449</v>
      </c>
      <c r="R355">
        <f t="shared" si="49"/>
        <v>7</v>
      </c>
      <c r="S355">
        <f t="shared" si="50"/>
        <v>0</v>
      </c>
      <c r="T355">
        <f t="shared" si="51"/>
        <v>1</v>
      </c>
      <c r="W355" s="99">
        <v>43814</v>
      </c>
      <c r="X355">
        <f t="shared" si="52"/>
        <v>1</v>
      </c>
      <c r="Y355">
        <f t="shared" si="56"/>
        <v>1</v>
      </c>
      <c r="Z355">
        <f t="shared" si="53"/>
        <v>0</v>
      </c>
      <c r="AC355" s="99">
        <v>44179</v>
      </c>
      <c r="AD355">
        <f t="shared" si="54"/>
        <v>2</v>
      </c>
      <c r="AE355">
        <f t="shared" si="57"/>
        <v>0</v>
      </c>
      <c r="AF355">
        <f t="shared" si="55"/>
        <v>0</v>
      </c>
    </row>
    <row r="356" spans="17:32" ht="12.75">
      <c r="Q356" s="99">
        <v>43450</v>
      </c>
      <c r="R356">
        <f t="shared" si="49"/>
        <v>1</v>
      </c>
      <c r="S356">
        <f t="shared" si="50"/>
        <v>1</v>
      </c>
      <c r="T356">
        <f t="shared" si="51"/>
        <v>0</v>
      </c>
      <c r="W356" s="99">
        <v>43815</v>
      </c>
      <c r="X356">
        <f t="shared" si="52"/>
        <v>2</v>
      </c>
      <c r="Y356">
        <f t="shared" si="56"/>
        <v>0</v>
      </c>
      <c r="Z356">
        <f t="shared" si="53"/>
        <v>0</v>
      </c>
      <c r="AC356" s="99">
        <v>44180</v>
      </c>
      <c r="AD356">
        <f t="shared" si="54"/>
        <v>3</v>
      </c>
      <c r="AE356">
        <f t="shared" si="57"/>
        <v>0</v>
      </c>
      <c r="AF356">
        <f t="shared" si="55"/>
        <v>0</v>
      </c>
    </row>
    <row r="357" spans="17:32" ht="12.75">
      <c r="Q357" s="99">
        <v>43451</v>
      </c>
      <c r="R357">
        <f t="shared" si="49"/>
        <v>2</v>
      </c>
      <c r="S357">
        <f t="shared" si="50"/>
        <v>0</v>
      </c>
      <c r="T357">
        <f t="shared" si="51"/>
        <v>0</v>
      </c>
      <c r="W357" s="99">
        <v>43816</v>
      </c>
      <c r="X357">
        <f t="shared" si="52"/>
        <v>3</v>
      </c>
      <c r="Y357">
        <f t="shared" si="56"/>
        <v>0</v>
      </c>
      <c r="Z357">
        <f t="shared" si="53"/>
        <v>0</v>
      </c>
      <c r="AC357" s="99">
        <v>44181</v>
      </c>
      <c r="AD357">
        <f t="shared" si="54"/>
        <v>4</v>
      </c>
      <c r="AE357">
        <f t="shared" si="57"/>
        <v>0</v>
      </c>
      <c r="AF357">
        <f t="shared" si="55"/>
        <v>0</v>
      </c>
    </row>
    <row r="358" spans="17:32" ht="12.75">
      <c r="Q358" s="99">
        <v>43452</v>
      </c>
      <c r="R358">
        <f t="shared" si="49"/>
        <v>3</v>
      </c>
      <c r="S358">
        <f t="shared" si="50"/>
        <v>0</v>
      </c>
      <c r="T358">
        <f t="shared" si="51"/>
        <v>0</v>
      </c>
      <c r="W358" s="99">
        <v>43817</v>
      </c>
      <c r="X358">
        <f t="shared" si="52"/>
        <v>4</v>
      </c>
      <c r="Y358">
        <f t="shared" si="56"/>
        <v>0</v>
      </c>
      <c r="Z358">
        <f t="shared" si="53"/>
        <v>0</v>
      </c>
      <c r="AC358" s="99">
        <v>44182</v>
      </c>
      <c r="AD358">
        <f t="shared" si="54"/>
        <v>5</v>
      </c>
      <c r="AE358">
        <f t="shared" si="57"/>
        <v>0</v>
      </c>
      <c r="AF358">
        <f t="shared" si="55"/>
        <v>0</v>
      </c>
    </row>
    <row r="359" spans="17:32" ht="12.75">
      <c r="Q359" s="99">
        <v>43453</v>
      </c>
      <c r="R359">
        <f t="shared" si="49"/>
        <v>4</v>
      </c>
      <c r="S359">
        <f t="shared" si="50"/>
        <v>0</v>
      </c>
      <c r="T359">
        <f t="shared" si="51"/>
        <v>0</v>
      </c>
      <c r="W359" s="99">
        <v>43818</v>
      </c>
      <c r="X359">
        <f t="shared" si="52"/>
        <v>5</v>
      </c>
      <c r="Y359">
        <f t="shared" si="56"/>
        <v>0</v>
      </c>
      <c r="Z359">
        <f t="shared" si="53"/>
        <v>0</v>
      </c>
      <c r="AC359" s="99">
        <v>44183</v>
      </c>
      <c r="AD359">
        <f t="shared" si="54"/>
        <v>6</v>
      </c>
      <c r="AE359">
        <f t="shared" si="57"/>
        <v>0</v>
      </c>
      <c r="AF359">
        <f t="shared" si="55"/>
        <v>0</v>
      </c>
    </row>
    <row r="360" spans="17:32" ht="12.75">
      <c r="Q360" s="99">
        <v>43454</v>
      </c>
      <c r="R360">
        <f t="shared" si="49"/>
        <v>5</v>
      </c>
      <c r="S360">
        <f t="shared" si="50"/>
        <v>0</v>
      </c>
      <c r="T360">
        <f t="shared" si="51"/>
        <v>0</v>
      </c>
      <c r="W360" s="99">
        <v>43819</v>
      </c>
      <c r="X360">
        <f t="shared" si="52"/>
        <v>6</v>
      </c>
      <c r="Y360">
        <f t="shared" si="56"/>
        <v>0</v>
      </c>
      <c r="Z360">
        <f t="shared" si="53"/>
        <v>0</v>
      </c>
      <c r="AC360" s="99">
        <v>44184</v>
      </c>
      <c r="AD360">
        <f t="shared" si="54"/>
        <v>7</v>
      </c>
      <c r="AE360">
        <f t="shared" si="57"/>
        <v>0</v>
      </c>
      <c r="AF360">
        <f t="shared" si="55"/>
        <v>1</v>
      </c>
    </row>
    <row r="361" spans="17:32" ht="12.75">
      <c r="Q361" s="99">
        <v>43455</v>
      </c>
      <c r="R361">
        <f t="shared" si="49"/>
        <v>6</v>
      </c>
      <c r="S361">
        <f t="shared" si="50"/>
        <v>0</v>
      </c>
      <c r="T361">
        <f t="shared" si="51"/>
        <v>0</v>
      </c>
      <c r="W361" s="99">
        <v>43820</v>
      </c>
      <c r="X361">
        <f t="shared" si="52"/>
        <v>7</v>
      </c>
      <c r="Y361">
        <f t="shared" si="56"/>
        <v>0</v>
      </c>
      <c r="Z361">
        <f t="shared" si="53"/>
        <v>1</v>
      </c>
      <c r="AC361" s="99">
        <v>44185</v>
      </c>
      <c r="AD361">
        <f t="shared" si="54"/>
        <v>1</v>
      </c>
      <c r="AE361">
        <f t="shared" si="57"/>
        <v>1</v>
      </c>
      <c r="AF361">
        <f t="shared" si="55"/>
        <v>0</v>
      </c>
    </row>
    <row r="362" spans="17:32" ht="12.75">
      <c r="Q362" s="99">
        <v>43456</v>
      </c>
      <c r="R362">
        <f t="shared" si="49"/>
        <v>7</v>
      </c>
      <c r="S362">
        <f t="shared" si="50"/>
        <v>0</v>
      </c>
      <c r="T362">
        <f t="shared" si="51"/>
        <v>1</v>
      </c>
      <c r="W362" s="99">
        <v>43821</v>
      </c>
      <c r="X362">
        <f t="shared" si="52"/>
        <v>1</v>
      </c>
      <c r="Y362">
        <f t="shared" si="56"/>
        <v>1</v>
      </c>
      <c r="Z362">
        <f t="shared" si="53"/>
        <v>0</v>
      </c>
      <c r="AC362" s="99">
        <v>44186</v>
      </c>
      <c r="AD362">
        <f t="shared" si="54"/>
        <v>2</v>
      </c>
      <c r="AE362">
        <f t="shared" si="57"/>
        <v>0</v>
      </c>
      <c r="AF362">
        <f t="shared" si="55"/>
        <v>0</v>
      </c>
    </row>
    <row r="363" spans="17:32" ht="12.75">
      <c r="Q363" s="99">
        <v>43457</v>
      </c>
      <c r="R363">
        <f t="shared" si="49"/>
        <v>1</v>
      </c>
      <c r="S363">
        <f t="shared" si="50"/>
        <v>1</v>
      </c>
      <c r="T363">
        <f t="shared" si="51"/>
        <v>0</v>
      </c>
      <c r="W363" s="99">
        <v>43822</v>
      </c>
      <c r="X363">
        <f t="shared" si="52"/>
        <v>2</v>
      </c>
      <c r="Y363">
        <f t="shared" si="56"/>
        <v>0</v>
      </c>
      <c r="Z363">
        <f t="shared" si="53"/>
        <v>0</v>
      </c>
      <c r="AC363" s="99">
        <v>44187</v>
      </c>
      <c r="AD363">
        <f t="shared" si="54"/>
        <v>3</v>
      </c>
      <c r="AE363">
        <f t="shared" si="57"/>
        <v>0</v>
      </c>
      <c r="AF363">
        <f t="shared" si="55"/>
        <v>0</v>
      </c>
    </row>
    <row r="364" spans="17:32" ht="12.75">
      <c r="Q364" s="99">
        <v>43458</v>
      </c>
      <c r="R364">
        <f t="shared" si="49"/>
        <v>2</v>
      </c>
      <c r="S364">
        <f t="shared" si="50"/>
        <v>0</v>
      </c>
      <c r="T364">
        <f t="shared" si="51"/>
        <v>0</v>
      </c>
      <c r="W364" s="99">
        <v>43823</v>
      </c>
      <c r="X364">
        <f t="shared" si="52"/>
        <v>3</v>
      </c>
      <c r="Y364">
        <f t="shared" si="56"/>
        <v>0</v>
      </c>
      <c r="Z364">
        <f t="shared" si="53"/>
        <v>0</v>
      </c>
      <c r="AC364" s="99">
        <v>44188</v>
      </c>
      <c r="AD364">
        <f t="shared" si="54"/>
        <v>4</v>
      </c>
      <c r="AE364">
        <f t="shared" si="57"/>
        <v>0</v>
      </c>
      <c r="AF364">
        <f t="shared" si="55"/>
        <v>0</v>
      </c>
    </row>
    <row r="365" spans="17:32" ht="12.75">
      <c r="Q365" s="99">
        <v>43459</v>
      </c>
      <c r="R365">
        <f t="shared" si="49"/>
        <v>3</v>
      </c>
      <c r="S365">
        <f t="shared" si="50"/>
        <v>0</v>
      </c>
      <c r="T365">
        <f t="shared" si="51"/>
        <v>0</v>
      </c>
      <c r="W365" s="99">
        <v>43824</v>
      </c>
      <c r="X365">
        <f t="shared" si="52"/>
        <v>4</v>
      </c>
      <c r="Y365" s="101">
        <v>1</v>
      </c>
      <c r="Z365">
        <f t="shared" si="53"/>
        <v>0</v>
      </c>
      <c r="AC365" s="99">
        <v>44189</v>
      </c>
      <c r="AD365">
        <f t="shared" si="54"/>
        <v>5</v>
      </c>
      <c r="AE365">
        <f t="shared" si="57"/>
        <v>0</v>
      </c>
      <c r="AF365">
        <f t="shared" si="55"/>
        <v>0</v>
      </c>
    </row>
    <row r="366" spans="17:32" ht="12.75">
      <c r="Q366" s="99">
        <v>43460</v>
      </c>
      <c r="R366">
        <f t="shared" si="49"/>
        <v>4</v>
      </c>
      <c r="S366" s="101">
        <v>1</v>
      </c>
      <c r="T366">
        <f t="shared" si="51"/>
        <v>0</v>
      </c>
      <c r="W366" s="99">
        <v>43825</v>
      </c>
      <c r="X366">
        <f t="shared" si="52"/>
        <v>5</v>
      </c>
      <c r="Y366">
        <f t="shared" si="56"/>
        <v>0</v>
      </c>
      <c r="Z366">
        <f t="shared" si="53"/>
        <v>0</v>
      </c>
      <c r="AC366" s="99">
        <v>44190</v>
      </c>
      <c r="AD366">
        <f t="shared" si="54"/>
        <v>6</v>
      </c>
      <c r="AE366" s="101">
        <v>1</v>
      </c>
      <c r="AF366">
        <f t="shared" si="55"/>
        <v>0</v>
      </c>
    </row>
    <row r="367" spans="17:32" ht="12.75">
      <c r="Q367" s="99">
        <v>43461</v>
      </c>
      <c r="R367">
        <f t="shared" si="49"/>
        <v>5</v>
      </c>
      <c r="S367">
        <f t="shared" si="50"/>
        <v>0</v>
      </c>
      <c r="T367">
        <f t="shared" si="51"/>
        <v>0</v>
      </c>
      <c r="W367" s="99">
        <v>43826</v>
      </c>
      <c r="X367">
        <f t="shared" si="52"/>
        <v>6</v>
      </c>
      <c r="Y367">
        <f t="shared" si="56"/>
        <v>0</v>
      </c>
      <c r="Z367">
        <f t="shared" si="53"/>
        <v>0</v>
      </c>
      <c r="AC367" s="99">
        <v>44191</v>
      </c>
      <c r="AD367">
        <f t="shared" si="54"/>
        <v>7</v>
      </c>
      <c r="AE367">
        <f t="shared" si="57"/>
        <v>0</v>
      </c>
      <c r="AF367">
        <f t="shared" si="55"/>
        <v>1</v>
      </c>
    </row>
    <row r="368" spans="17:32" ht="12.75">
      <c r="Q368" s="99">
        <v>43462</v>
      </c>
      <c r="R368">
        <f t="shared" si="49"/>
        <v>6</v>
      </c>
      <c r="S368">
        <f t="shared" si="50"/>
        <v>0</v>
      </c>
      <c r="T368">
        <f t="shared" si="51"/>
        <v>0</v>
      </c>
      <c r="W368" s="99">
        <v>43827</v>
      </c>
      <c r="X368">
        <f t="shared" si="52"/>
        <v>7</v>
      </c>
      <c r="Y368">
        <f>IF(X368=1,1,0)</f>
        <v>0</v>
      </c>
      <c r="Z368">
        <f t="shared" si="53"/>
        <v>1</v>
      </c>
      <c r="AC368" s="99">
        <v>44192</v>
      </c>
      <c r="AD368">
        <f t="shared" si="54"/>
        <v>1</v>
      </c>
      <c r="AE368">
        <f>IF(AD368=1,1,0)</f>
        <v>1</v>
      </c>
      <c r="AF368">
        <f t="shared" si="55"/>
        <v>0</v>
      </c>
    </row>
    <row r="369" spans="17:32" ht="12.75">
      <c r="Q369" s="99">
        <v>43463</v>
      </c>
      <c r="R369">
        <f t="shared" si="49"/>
        <v>7</v>
      </c>
      <c r="S369">
        <f t="shared" si="50"/>
        <v>0</v>
      </c>
      <c r="T369">
        <f t="shared" si="51"/>
        <v>1</v>
      </c>
      <c r="W369" s="99">
        <v>43828</v>
      </c>
      <c r="X369">
        <f t="shared" si="52"/>
        <v>1</v>
      </c>
      <c r="Y369">
        <f>IF(X369=1,1,0)</f>
        <v>1</v>
      </c>
      <c r="Z369">
        <f t="shared" si="53"/>
        <v>0</v>
      </c>
      <c r="AC369" s="99">
        <v>44193</v>
      </c>
      <c r="AD369">
        <f t="shared" si="54"/>
        <v>2</v>
      </c>
      <c r="AE369">
        <f>IF(AD369=1,1,0)</f>
        <v>0</v>
      </c>
      <c r="AF369">
        <f t="shared" si="55"/>
        <v>0</v>
      </c>
    </row>
    <row r="370" spans="17:32" ht="12.75">
      <c r="Q370" s="99">
        <v>43464</v>
      </c>
      <c r="R370">
        <f t="shared" si="49"/>
        <v>1</v>
      </c>
      <c r="S370">
        <f t="shared" si="50"/>
        <v>1</v>
      </c>
      <c r="T370">
        <f t="shared" si="51"/>
        <v>0</v>
      </c>
      <c r="W370" s="99">
        <v>43829</v>
      </c>
      <c r="X370">
        <f t="shared" si="52"/>
        <v>2</v>
      </c>
      <c r="Y370">
        <f>IF(X370=1,1,0)</f>
        <v>0</v>
      </c>
      <c r="Z370">
        <f t="shared" si="53"/>
        <v>0</v>
      </c>
      <c r="AC370" s="99">
        <v>44194</v>
      </c>
      <c r="AD370">
        <f t="shared" si="54"/>
        <v>3</v>
      </c>
      <c r="AE370">
        <f>IF(AD370=1,1,0)</f>
        <v>0</v>
      </c>
      <c r="AF370">
        <f t="shared" si="55"/>
        <v>0</v>
      </c>
    </row>
    <row r="371" spans="17:32" ht="12.75">
      <c r="Q371" s="99">
        <v>43465</v>
      </c>
      <c r="R371">
        <f t="shared" si="49"/>
        <v>2</v>
      </c>
      <c r="S371">
        <f t="shared" si="50"/>
        <v>0</v>
      </c>
      <c r="T371">
        <f t="shared" si="51"/>
        <v>0</v>
      </c>
      <c r="W371" s="99">
        <v>43830</v>
      </c>
      <c r="X371">
        <f t="shared" si="52"/>
        <v>3</v>
      </c>
      <c r="Y371">
        <f>IF(X371=1,1,0)</f>
        <v>0</v>
      </c>
      <c r="Z371">
        <f t="shared" si="53"/>
        <v>0</v>
      </c>
      <c r="AC371" s="99">
        <v>44195</v>
      </c>
      <c r="AD371">
        <f t="shared" si="54"/>
        <v>4</v>
      </c>
      <c r="AE371">
        <f>IF(AD371=1,1,0)</f>
        <v>0</v>
      </c>
      <c r="AF371">
        <f t="shared" si="55"/>
        <v>0</v>
      </c>
    </row>
    <row r="372" spans="18:32" ht="12.75">
      <c r="R372">
        <f>COUNT(R7:R371)</f>
        <v>365</v>
      </c>
      <c r="S372">
        <f>SUM(S7:S371)</f>
        <v>58</v>
      </c>
      <c r="T372">
        <f>SUM(T7:T371)</f>
        <v>52</v>
      </c>
      <c r="V372" t="e">
        <f>#REF!-(#REF!+#REF!)</f>
        <v>#REF!</v>
      </c>
      <c r="X372">
        <f>COUNT(X7:X371)</f>
        <v>365</v>
      </c>
      <c r="Y372">
        <f>SUM(Y7:Y371)</f>
        <v>58</v>
      </c>
      <c r="Z372">
        <f>SUM(Z7:Z371)</f>
        <v>52</v>
      </c>
      <c r="AC372" s="99">
        <v>44196</v>
      </c>
      <c r="AD372">
        <f>WEEKDAY(AC372,1)</f>
        <v>5</v>
      </c>
      <c r="AE372">
        <f>IF(AD372=1,1,0)</f>
        <v>0</v>
      </c>
      <c r="AF372">
        <f>IF(AD372=7,1,0)</f>
        <v>0</v>
      </c>
    </row>
    <row r="373" spans="30:32" ht="12.75">
      <c r="AD373">
        <f>COUNT(AD7:AD372)</f>
        <v>366</v>
      </c>
      <c r="AE373">
        <f>SUM(AE7:AE372)</f>
        <v>58</v>
      </c>
      <c r="AF373">
        <f>SUM(AF7:AF372)</f>
        <v>52</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1"/>
  <sheetViews>
    <sheetView zoomScalePageLayoutView="0" workbookViewId="0" topLeftCell="A1">
      <selection activeCell="A3" sqref="A3:B15"/>
    </sheetView>
  </sheetViews>
  <sheetFormatPr defaultColWidth="9.140625" defaultRowHeight="12.75"/>
  <cols>
    <col min="1" max="1" width="22.28125" style="0" bestFit="1" customWidth="1"/>
    <col min="2" max="2" width="13.28125" style="0" bestFit="1" customWidth="1"/>
    <col min="6" max="6" width="25.00390625" style="0" bestFit="1" customWidth="1"/>
    <col min="7" max="7" width="22.28125" style="0" bestFit="1" customWidth="1"/>
    <col min="8" max="11" width="12.140625" style="0" customWidth="1"/>
  </cols>
  <sheetData>
    <row r="1" spans="1:8" ht="15">
      <c r="A1" s="59" t="s">
        <v>111</v>
      </c>
      <c r="B1" s="60"/>
      <c r="G1" s="60"/>
      <c r="H1" s="59" t="s">
        <v>112</v>
      </c>
    </row>
    <row r="2" spans="1:7" ht="15" thickBot="1">
      <c r="A2" s="60"/>
      <c r="B2" s="60"/>
      <c r="G2" s="60"/>
    </row>
    <row r="3" spans="1:11" ht="14.25">
      <c r="A3" s="61"/>
      <c r="B3" s="167" t="s">
        <v>42</v>
      </c>
      <c r="C3" s="167" t="s">
        <v>42</v>
      </c>
      <c r="H3" s="184" t="s">
        <v>113</v>
      </c>
      <c r="I3" s="185"/>
      <c r="J3" s="190" t="s">
        <v>114</v>
      </c>
      <c r="K3" s="191"/>
    </row>
    <row r="4" spans="1:11" ht="15" thickBot="1">
      <c r="A4" s="61"/>
      <c r="B4" s="168" t="s">
        <v>43</v>
      </c>
      <c r="C4" s="168" t="s">
        <v>115</v>
      </c>
      <c r="H4" s="169" t="s">
        <v>116</v>
      </c>
      <c r="I4" s="170" t="s">
        <v>117</v>
      </c>
      <c r="J4" s="171" t="s">
        <v>116</v>
      </c>
      <c r="K4" s="172" t="s">
        <v>117</v>
      </c>
    </row>
    <row r="5" spans="1:11" ht="14.25">
      <c r="A5" s="138" t="s">
        <v>44</v>
      </c>
      <c r="B5" s="173">
        <v>148.32555993676652</v>
      </c>
      <c r="C5" s="173">
        <v>102.43351304952584</v>
      </c>
      <c r="G5" s="186" t="s">
        <v>118</v>
      </c>
      <c r="H5" s="187">
        <v>109.36446739815509</v>
      </c>
      <c r="I5" s="188">
        <v>3.143861538420377</v>
      </c>
      <c r="J5" s="187">
        <v>63.47242051091438</v>
      </c>
      <c r="K5" s="188">
        <v>3.143861538420377</v>
      </c>
    </row>
    <row r="6" spans="1:11" ht="14.25">
      <c r="A6" s="139" t="s">
        <v>83</v>
      </c>
      <c r="B6" s="175">
        <v>148.073256973719</v>
      </c>
      <c r="C6" s="175">
        <v>103.70634332497234</v>
      </c>
      <c r="G6" s="174" t="s">
        <v>83</v>
      </c>
      <c r="H6" s="176">
        <v>107.83936903106051</v>
      </c>
      <c r="I6" s="177">
        <v>3.0557527991980233</v>
      </c>
      <c r="J6" s="176">
        <v>63.47245538231388</v>
      </c>
      <c r="K6" s="177">
        <v>3.0557527991980233</v>
      </c>
    </row>
    <row r="7" spans="1:11" ht="15" thickBot="1">
      <c r="A7" s="140" t="s">
        <v>84</v>
      </c>
      <c r="B7" s="175">
        <v>150.10067954061043</v>
      </c>
      <c r="C7" s="175">
        <v>93.47830322154877</v>
      </c>
      <c r="G7" s="174" t="s">
        <v>84</v>
      </c>
      <c r="H7" s="176">
        <v>120.09455148642515</v>
      </c>
      <c r="I7" s="177">
        <v>4.318562375791065</v>
      </c>
      <c r="J7" s="176">
        <v>63.47217516736349</v>
      </c>
      <c r="K7" s="177">
        <v>4.318562375791065</v>
      </c>
    </row>
    <row r="8" spans="1:11" ht="14.25">
      <c r="A8" s="138" t="s">
        <v>45</v>
      </c>
      <c r="B8" s="173">
        <v>131.19339441505068</v>
      </c>
      <c r="C8" s="173">
        <v>88.86755841311523</v>
      </c>
      <c r="D8" t="s">
        <v>22</v>
      </c>
      <c r="G8" s="189" t="s">
        <v>45</v>
      </c>
      <c r="H8" s="187">
        <v>105.7950972845411</v>
      </c>
      <c r="I8" s="188">
        <v>1.571837853412915</v>
      </c>
      <c r="J8" s="187">
        <v>63.46926128260564</v>
      </c>
      <c r="K8" s="188">
        <v>1.571837853412915</v>
      </c>
    </row>
    <row r="9" spans="1:11" ht="14.25">
      <c r="A9" s="139" t="s">
        <v>46</v>
      </c>
      <c r="B9" s="175">
        <v>134.41825505267093</v>
      </c>
      <c r="C9" s="175">
        <v>91.51869345302055</v>
      </c>
      <c r="D9" t="s">
        <v>23</v>
      </c>
      <c r="G9" s="178" t="s">
        <v>46</v>
      </c>
      <c r="H9" s="176">
        <v>106.36940608696536</v>
      </c>
      <c r="I9" s="177">
        <v>2.482005912842128</v>
      </c>
      <c r="J9" s="176">
        <v>63.46984448731496</v>
      </c>
      <c r="K9" s="177">
        <v>2.482005912842128</v>
      </c>
    </row>
    <row r="10" spans="1:11" ht="14.25">
      <c r="A10" s="139" t="s">
        <v>85</v>
      </c>
      <c r="B10" s="175">
        <v>159.53376941695555</v>
      </c>
      <c r="C10" s="175">
        <v>115.04505925917522</v>
      </c>
      <c r="G10" s="178" t="s">
        <v>119</v>
      </c>
      <c r="H10" s="176">
        <v>107.96402755949471</v>
      </c>
      <c r="I10" s="177">
        <v>3.731363406335025</v>
      </c>
      <c r="J10" s="176">
        <v>63.47531740171436</v>
      </c>
      <c r="K10" s="177">
        <v>3.731363406335025</v>
      </c>
    </row>
    <row r="11" spans="1:11" ht="14.25">
      <c r="A11" s="139" t="s">
        <v>86</v>
      </c>
      <c r="B11" s="175">
        <v>163.0901005093765</v>
      </c>
      <c r="C11" s="175">
        <v>118.35896618038532</v>
      </c>
      <c r="D11" t="s">
        <v>24</v>
      </c>
      <c r="G11" s="178" t="s">
        <v>68</v>
      </c>
      <c r="H11" s="176">
        <v>108.20590200048224</v>
      </c>
      <c r="I11" s="177">
        <v>3.6429942038607313</v>
      </c>
      <c r="J11" s="176">
        <v>63.47476767149107</v>
      </c>
      <c r="K11" s="177">
        <v>3.6429942038607313</v>
      </c>
    </row>
    <row r="12" spans="1:11" ht="14.25">
      <c r="A12" s="139" t="s">
        <v>87</v>
      </c>
      <c r="B12" s="175">
        <v>157.21332276703254</v>
      </c>
      <c r="C12" s="175">
        <v>106.85518619268673</v>
      </c>
      <c r="D12" t="s">
        <v>25</v>
      </c>
      <c r="G12" s="178" t="s">
        <v>87</v>
      </c>
      <c r="H12" s="176">
        <v>113.83288478412616</v>
      </c>
      <c r="I12" s="177">
        <v>3.5305254869976115</v>
      </c>
      <c r="J12" s="176">
        <v>63.47474820978039</v>
      </c>
      <c r="K12" s="177">
        <v>3.5305254869976115</v>
      </c>
    </row>
    <row r="13" spans="1:11" ht="14.25">
      <c r="A13" s="139" t="s">
        <v>67</v>
      </c>
      <c r="B13" s="175">
        <v>145.15275160184615</v>
      </c>
      <c r="C13" s="175">
        <v>88.75793400621289</v>
      </c>
      <c r="D13" t="s">
        <v>26</v>
      </c>
      <c r="G13" s="178" t="s">
        <v>120</v>
      </c>
      <c r="H13" s="176">
        <v>119.86600390737837</v>
      </c>
      <c r="I13" s="177">
        <v>4.163844122438719</v>
      </c>
      <c r="J13" s="176">
        <v>63.47118631174512</v>
      </c>
      <c r="K13" s="177">
        <v>4.163844122438719</v>
      </c>
    </row>
    <row r="14" spans="1:11" ht="15" thickBot="1">
      <c r="A14" s="139" t="s">
        <v>69</v>
      </c>
      <c r="B14" s="175">
        <v>157.78263037003384</v>
      </c>
      <c r="C14" s="175">
        <v>100.80695567116192</v>
      </c>
      <c r="D14" t="s">
        <v>27</v>
      </c>
      <c r="G14" s="179" t="s">
        <v>121</v>
      </c>
      <c r="H14" s="180">
        <v>120.44938512308065</v>
      </c>
      <c r="I14" s="181">
        <v>4.494169414704912</v>
      </c>
      <c r="J14" s="180">
        <v>63.47371042420872</v>
      </c>
      <c r="K14" s="181">
        <v>4.494169414704912</v>
      </c>
    </row>
    <row r="15" spans="1:4" ht="15" thickBot="1">
      <c r="A15" s="140" t="s">
        <v>47</v>
      </c>
      <c r="B15" s="182">
        <v>153.43485374207046</v>
      </c>
      <c r="C15" s="182">
        <v>153.43485374207046</v>
      </c>
      <c r="D15" t="s">
        <v>47</v>
      </c>
    </row>
    <row r="20" spans="2:3" ht="14.25">
      <c r="B20" s="60" t="s">
        <v>122</v>
      </c>
      <c r="C20" s="183">
        <v>1.6700614790708206</v>
      </c>
    </row>
    <row r="21" spans="2:3" ht="14.25">
      <c r="B21" s="60" t="s">
        <v>123</v>
      </c>
      <c r="C21" s="183">
        <v>269.4213639952121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Bez, Jon</cp:lastModifiedBy>
  <cp:lastPrinted>2016-03-21T16:12:47Z</cp:lastPrinted>
  <dcterms:created xsi:type="dcterms:W3CDTF">1999-06-02T23:29:55Z</dcterms:created>
  <dcterms:modified xsi:type="dcterms:W3CDTF">2016-03-21T16:12:56Z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ies>
</file>