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132" windowWidth="10392" windowHeight="5640" tabRatio="945" activeTab="0"/>
  </bookViews>
  <sheets>
    <sheet name="Financial Plan" sheetId="9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'Financial Plan'!$A$1:$G$55</definedName>
    <definedName name="SecondQOO">#REF!</definedName>
    <definedName name="Table">#REF!</definedName>
    <definedName name="ThirdQOO">#REF!</definedName>
  </definedNames>
  <calcPr calcId="125725"/>
</workbook>
</file>

<file path=xl/sharedStrings.xml><?xml version="1.0" encoding="utf-8"?>
<sst xmlns="http://schemas.openxmlformats.org/spreadsheetml/2006/main" count="63" uniqueCount="62">
  <si>
    <t>Category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</si>
  <si>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</si>
  <si>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</si>
  <si>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</si>
  <si>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</si>
  <si>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</si>
  <si>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</si>
  <si>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</si>
  <si>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</si>
  <si>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</si>
  <si>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</si>
  <si>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</si>
  <si>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</si>
  <si>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</si>
  <si>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</si>
  <si>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t>Non-GF Financial Plan</t>
  </si>
  <si>
    <t xml:space="preserve">2011 Revised  </t>
  </si>
  <si>
    <t>2011 Estimated</t>
  </si>
  <si>
    <t>3rd Omnibus</t>
  </si>
  <si>
    <r>
      <t xml:space="preserve">2010 Actual </t>
    </r>
    <r>
      <rPr>
        <b/>
        <vertAlign val="superscript"/>
        <sz val="12"/>
        <rFont val="Cambria"/>
        <family val="1"/>
        <scheme val="major"/>
      </rPr>
      <t>1</t>
    </r>
  </si>
  <si>
    <r>
      <t>2011 Adopted</t>
    </r>
    <r>
      <rPr>
        <b/>
        <vertAlign val="superscript"/>
        <sz val="12"/>
        <rFont val="Cambria"/>
        <family val="1"/>
        <scheme val="major"/>
      </rPr>
      <t>2</t>
    </r>
  </si>
  <si>
    <t>Fund Name:   Solid Waste Division</t>
  </si>
  <si>
    <t>Fund Number:  4040</t>
  </si>
  <si>
    <t>Net Disposal Fees</t>
  </si>
  <si>
    <t>Moderate Risk Waste (MRW)</t>
  </si>
  <si>
    <t>Recycling Revenues (excluding MRW)</t>
  </si>
  <si>
    <t>Grants</t>
  </si>
  <si>
    <t>Interest Earnings</t>
  </si>
  <si>
    <t>Landfill Gas to Energy</t>
  </si>
  <si>
    <r>
      <t xml:space="preserve">Other Revenues </t>
    </r>
    <r>
      <rPr>
        <vertAlign val="superscript"/>
        <sz val="12"/>
        <rFont val="Cambria"/>
        <family val="1"/>
        <scheme val="major"/>
      </rPr>
      <t>4</t>
    </r>
  </si>
  <si>
    <t>DNRP Administration (0381)</t>
  </si>
  <si>
    <t>SWD Operating Expenditures</t>
  </si>
  <si>
    <t>Landfill Reserve Fund Transfer</t>
  </si>
  <si>
    <t>CERP Fund Transfer</t>
  </si>
  <si>
    <t>Debt Service - Existing LTGO Debt</t>
  </si>
  <si>
    <t>Construction Fund Transfer</t>
  </si>
  <si>
    <t>Rent, Cedar Hills Landfill</t>
  </si>
  <si>
    <t xml:space="preserve">Adjustment by Finance </t>
  </si>
  <si>
    <t>DO Encumbrance Carryovers (0381)</t>
  </si>
  <si>
    <t>SWD Encumbrance Carryovers (0720)</t>
  </si>
  <si>
    <t>Prepared by:  Lisa Youngren / Jennifer Lehman</t>
  </si>
  <si>
    <t>Date Prepared:  August 23, 2011</t>
  </si>
  <si>
    <t>Disappropriated in 3rd omnibus</t>
  </si>
  <si>
    <t>Encumbrances and past supplemental</t>
  </si>
  <si>
    <t>Encumbrances and past supplementals</t>
  </si>
  <si>
    <t>Moves in appropriation from Grants Fund</t>
  </si>
  <si>
    <r>
      <t>1</t>
    </r>
    <r>
      <rPr>
        <sz val="12"/>
        <rFont val="Cambria"/>
        <family val="1"/>
        <scheme val="major"/>
      </rPr>
      <t xml:space="preserve"> Actuals are taken from ARMS 14th Month or 2010 CAFR.</t>
    </r>
  </si>
  <si>
    <r>
      <t>2</t>
    </r>
    <r>
      <rPr>
        <sz val="12"/>
        <rFont val="Cambria"/>
        <family val="1"/>
        <scheme val="major"/>
      </rPr>
      <t xml:space="preserve"> Adopted is taken from 2011 Adopted Budget Book or Essbase Budget System.</t>
    </r>
  </si>
  <si>
    <r>
      <t>3</t>
    </r>
    <r>
      <rPr>
        <sz val="12"/>
        <rFont val="Cambria"/>
        <family val="1"/>
        <scheme val="major"/>
      </rPr>
      <t xml:space="preserve"> 2011 Estimated is based on current estimates.</t>
    </r>
  </si>
  <si>
    <r>
      <t>4</t>
    </r>
    <r>
      <rPr>
        <sz val="12"/>
        <rFont val="Cambria"/>
        <family val="1"/>
        <scheme val="major"/>
      </rPr>
      <t xml:space="preserve"> Other revenue is comprised of intra-county contributions and other miscellaneous revenues.</t>
    </r>
  </si>
  <si>
    <t>The fund ended 2010 with a larger fund balance than anticipated in the 2011 Adopted Budget.</t>
  </si>
  <si>
    <r>
      <t>Debt Service - BAN Payments</t>
    </r>
    <r>
      <rPr>
        <vertAlign val="superscript"/>
        <sz val="12"/>
        <rFont val="Cambria"/>
        <family val="1"/>
        <scheme val="major"/>
      </rPr>
      <t>5</t>
    </r>
  </si>
  <si>
    <r>
      <t>3rd Omnibus - DNRP Admin</t>
    </r>
    <r>
      <rPr>
        <vertAlign val="superscript"/>
        <sz val="12"/>
        <rFont val="Cambria"/>
        <family val="1"/>
        <scheme val="major"/>
      </rPr>
      <t>6</t>
    </r>
  </si>
  <si>
    <r>
      <t>Estimated Underexpenditures</t>
    </r>
    <r>
      <rPr>
        <vertAlign val="superscript"/>
        <sz val="12"/>
        <rFont val="Cambria"/>
        <family val="1"/>
        <scheme val="major"/>
      </rPr>
      <t>7</t>
    </r>
  </si>
  <si>
    <r>
      <t>Target Fund Balance</t>
    </r>
    <r>
      <rPr>
        <b/>
        <vertAlign val="superscript"/>
        <sz val="12"/>
        <rFont val="Cambria"/>
        <family val="1"/>
        <scheme val="major"/>
      </rPr>
      <t>8</t>
    </r>
  </si>
  <si>
    <r>
      <t xml:space="preserve">7 </t>
    </r>
    <r>
      <rPr>
        <sz val="12"/>
        <rFont val="Cambria"/>
        <family val="1"/>
        <scheme val="major"/>
      </rPr>
      <t>Assumed under-expenditures equal 3% of the Solid Waste Division's operating expenditures excluding grant-funded expenditures.</t>
    </r>
  </si>
  <si>
    <r>
      <t xml:space="preserve">8 </t>
    </r>
    <r>
      <rPr>
        <sz val="12"/>
        <rFont val="Cambria"/>
        <family val="1"/>
        <scheme val="major"/>
      </rPr>
      <t>The target fund balance is based on a 45-day cash reserve policy (SWD operating expenditures x 45/360).</t>
    </r>
  </si>
  <si>
    <r>
      <t xml:space="preserve">5  </t>
    </r>
    <r>
      <rPr>
        <sz val="12"/>
        <rFont val="Cambria"/>
        <family val="1"/>
        <scheme val="major"/>
      </rPr>
      <t>The BAN interest payments will occur in 2012, when KC Finance rolls over the $40M BANs that were issued in 2011.</t>
    </r>
  </si>
  <si>
    <r>
      <t xml:space="preserve">6  </t>
    </r>
    <r>
      <rPr>
        <sz val="12"/>
        <rFont val="Cambria"/>
        <family val="1"/>
        <scheme val="major"/>
      </rPr>
      <t>This adjustment moves appropriation from the Miscellaneous Grants Fund to the DNRP Director's Office for the Historic Preservation  Program for better transparency</t>
    </r>
  </si>
  <si>
    <t xml:space="preserve">  and management.</t>
  </si>
  <si>
    <t>3rd Omnibus - EECBG DNRP Green Schools</t>
  </si>
  <si>
    <t>Additional grant funds for the DNRP Green Schools Program within the Solid Waste Division.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</si>
</sst>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b/>
      <sz val="14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u val="single"/>
      <sz val="12"/>
      <name val="Cambria"/>
      <family val="1"/>
      <scheme val="major"/>
    </font>
    <font>
      <b/>
      <vertAlign val="superscript"/>
      <sz val="12"/>
      <name val="Cambria"/>
      <family val="1"/>
      <scheme val="major"/>
    </font>
    <font>
      <vertAlign val="superscript"/>
      <sz val="12"/>
      <name val="Cambria"/>
      <family val="1"/>
      <scheme val="maj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4" fillId="0" borderId="0">
      <alignment/>
      <protection/>
    </xf>
  </cellStyleXfs>
  <cellXfs count="11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4" fillId="0" borderId="0" xfId="20" applyFont="1" applyBorder="1" applyAlignment="1">
      <alignment horizontal="centerContinuous" wrapText="1"/>
      <protection/>
    </xf>
    <xf numFmtId="0" fontId="0" fillId="2" borderId="0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/>
    <xf numFmtId="0" fontId="0" fillId="0" borderId="0" xfId="0" applyBorder="1" applyAlignment="1">
      <alignment horizontal="left"/>
    </xf>
    <xf numFmtId="37" fontId="6" fillId="0" borderId="0" xfId="20" applyFont="1" applyBorder="1" applyAlignment="1">
      <alignment horizontal="centerContinuous" wrapText="1"/>
      <protection/>
    </xf>
    <xf numFmtId="37" fontId="2" fillId="2" borderId="0" xfId="20" applyFont="1" applyFill="1" applyAlignment="1">
      <alignment horizontal="center" wrapText="1"/>
      <protection/>
    </xf>
    <xf numFmtId="0" fontId="4" fillId="2" borderId="0" xfId="0" applyFont="1" applyFill="1"/>
    <xf numFmtId="164" fontId="2" fillId="0" borderId="0" xfId="18" applyNumberFormat="1" applyFont="1" applyBorder="1"/>
    <xf numFmtId="164" fontId="2" fillId="0" borderId="0" xfId="18" applyNumberFormat="1" applyFont="1"/>
    <xf numFmtId="0" fontId="2" fillId="0" borderId="0" xfId="0" applyFont="1"/>
    <xf numFmtId="164" fontId="4" fillId="0" borderId="0" xfId="18" applyNumberFormat="1" applyFont="1" applyBorder="1"/>
    <xf numFmtId="164" fontId="4" fillId="0" borderId="0" xfId="18" applyNumberFormat="1" applyFont="1"/>
    <xf numFmtId="0" fontId="4" fillId="0" borderId="0" xfId="0" applyFont="1"/>
    <xf numFmtId="0" fontId="4" fillId="0" borderId="0" xfId="0" applyFont="1" applyBorder="1"/>
    <xf numFmtId="0" fontId="4" fillId="0" borderId="1" xfId="0" applyFont="1" applyBorder="1"/>
    <xf numFmtId="164" fontId="4" fillId="0" borderId="0" xfId="18" applyNumberFormat="1" applyFont="1" applyFill="1" applyBorder="1"/>
    <xf numFmtId="164" fontId="2" fillId="0" borderId="0" xfId="18" applyNumberFormat="1" applyFont="1" applyFill="1" applyBorder="1"/>
    <xf numFmtId="164" fontId="4" fillId="0" borderId="0" xfId="18" applyNumberFormat="1" applyFont="1" applyAlignment="1">
      <alignment horizontal="right"/>
    </xf>
    <xf numFmtId="37" fontId="7" fillId="0" borderId="0" xfId="20" applyFont="1" applyBorder="1">
      <alignment/>
      <protection/>
    </xf>
    <xf numFmtId="0" fontId="7" fillId="0" borderId="0" xfId="0" applyFont="1"/>
    <xf numFmtId="0" fontId="7" fillId="0" borderId="0" xfId="0" applyFont="1" applyBorder="1"/>
    <xf numFmtId="37" fontId="4" fillId="0" borderId="0" xfId="20" applyFont="1" applyBorder="1">
      <alignment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Font="1" applyBorder="1"/>
    <xf numFmtId="0" fontId="8" fillId="0" borderId="0" xfId="0" applyFont="1" applyBorder="1"/>
    <xf numFmtId="37" fontId="11" fillId="0" borderId="2" xfId="20" applyFont="1" applyFill="1" applyBorder="1" applyAlignment="1">
      <alignment horizontal="left"/>
      <protection/>
    </xf>
    <xf numFmtId="164" fontId="11" fillId="0" borderId="2" xfId="18" applyNumberFormat="1" applyFont="1" applyFill="1" applyBorder="1" applyAlignment="1">
      <alignment/>
    </xf>
    <xf numFmtId="164" fontId="11" fillId="0" borderId="3" xfId="18" applyNumberFormat="1" applyFont="1" applyFill="1" applyBorder="1" applyAlignment="1">
      <alignment/>
    </xf>
    <xf numFmtId="164" fontId="11" fillId="0" borderId="4" xfId="18" applyNumberFormat="1" applyFont="1" applyFill="1" applyBorder="1" applyAlignment="1">
      <alignment/>
    </xf>
    <xf numFmtId="37" fontId="11" fillId="0" borderId="5" xfId="20" applyFont="1" applyFill="1" applyBorder="1" applyAlignment="1">
      <alignment horizontal="left"/>
      <protection/>
    </xf>
    <xf numFmtId="164" fontId="10" fillId="0" borderId="5" xfId="18" applyNumberFormat="1" applyFont="1" applyFill="1" applyBorder="1" applyAlignment="1">
      <alignment/>
    </xf>
    <xf numFmtId="164" fontId="10" fillId="0" borderId="6" xfId="18" applyNumberFormat="1" applyFont="1" applyFill="1" applyBorder="1" applyAlignment="1">
      <alignment/>
    </xf>
    <xf numFmtId="37" fontId="10" fillId="0" borderId="5" xfId="20" applyFont="1" applyFill="1" applyBorder="1" applyAlignment="1">
      <alignment horizontal="left"/>
      <protection/>
    </xf>
    <xf numFmtId="37" fontId="11" fillId="0" borderId="7" xfId="20" applyFont="1" applyFill="1" applyBorder="1" applyAlignment="1">
      <alignment horizontal="left"/>
      <protection/>
    </xf>
    <xf numFmtId="164" fontId="11" fillId="0" borderId="7" xfId="18" applyNumberFormat="1" applyFont="1" applyFill="1" applyBorder="1" applyAlignment="1">
      <alignment/>
    </xf>
    <xf numFmtId="164" fontId="10" fillId="0" borderId="3" xfId="18" applyNumberFormat="1" applyFont="1" applyFill="1" applyBorder="1" applyAlignment="1">
      <alignment/>
    </xf>
    <xf numFmtId="164" fontId="10" fillId="0" borderId="2" xfId="18" applyNumberFormat="1" applyFont="1" applyFill="1" applyBorder="1" applyAlignment="1" quotePrefix="1">
      <alignment/>
    </xf>
    <xf numFmtId="164" fontId="10" fillId="0" borderId="3" xfId="18" applyNumberFormat="1" applyFont="1" applyFill="1" applyBorder="1" applyAlignment="1" quotePrefix="1">
      <alignment/>
    </xf>
    <xf numFmtId="164" fontId="10" fillId="0" borderId="0" xfId="18" applyNumberFormat="1" applyFont="1" applyFill="1" applyBorder="1" applyAlignment="1">
      <alignment/>
    </xf>
    <xf numFmtId="164" fontId="10" fillId="0" borderId="8" xfId="18" applyNumberFormat="1" applyFont="1" applyFill="1" applyBorder="1"/>
    <xf numFmtId="164" fontId="10" fillId="0" borderId="5" xfId="18" applyNumberFormat="1" applyFont="1" applyFill="1" applyBorder="1"/>
    <xf numFmtId="164" fontId="11" fillId="0" borderId="5" xfId="18" applyNumberFormat="1" applyFont="1" applyFill="1" applyBorder="1" applyAlignment="1">
      <alignment/>
    </xf>
    <xf numFmtId="164" fontId="11" fillId="0" borderId="6" xfId="18" applyNumberFormat="1" applyFont="1" applyFill="1" applyBorder="1" applyAlignment="1">
      <alignment/>
    </xf>
    <xf numFmtId="164" fontId="11" fillId="0" borderId="0" xfId="18" applyNumberFormat="1" applyFont="1" applyFill="1" applyBorder="1" applyAlignment="1">
      <alignment/>
    </xf>
    <xf numFmtId="164" fontId="11" fillId="0" borderId="7" xfId="18" applyNumberFormat="1" applyFont="1" applyFill="1" applyBorder="1"/>
    <xf numFmtId="37" fontId="11" fillId="0" borderId="9" xfId="20" applyFont="1" applyFill="1" applyBorder="1" applyAlignment="1" quotePrefix="1">
      <alignment horizontal="left"/>
      <protection/>
    </xf>
    <xf numFmtId="164" fontId="10" fillId="0" borderId="2" xfId="18" applyNumberFormat="1" applyFont="1" applyFill="1" applyBorder="1" applyAlignment="1">
      <alignment/>
    </xf>
    <xf numFmtId="164" fontId="10" fillId="0" borderId="5" xfId="18" applyNumberFormat="1" applyFont="1" applyFill="1" applyBorder="1" applyAlignment="1" quotePrefix="1">
      <alignment/>
    </xf>
    <xf numFmtId="164" fontId="10" fillId="0" borderId="5" xfId="18" applyNumberFormat="1" applyFont="1" applyFill="1" applyBorder="1" applyAlignment="1">
      <alignment wrapText="1"/>
    </xf>
    <xf numFmtId="164" fontId="11" fillId="0" borderId="5" xfId="18" applyNumberFormat="1" applyFont="1" applyFill="1" applyBorder="1" applyAlignment="1">
      <alignment wrapText="1"/>
    </xf>
    <xf numFmtId="0" fontId="10" fillId="0" borderId="5" xfId="20" applyNumberFormat="1" applyFont="1" applyFill="1" applyBorder="1" applyAlignment="1">
      <alignment horizontal="left"/>
      <protection/>
    </xf>
    <xf numFmtId="37" fontId="3" fillId="0" borderId="0" xfId="20" applyFont="1" applyFill="1" applyBorder="1" applyAlignment="1">
      <alignment horizontal="centerContinuous" wrapText="1"/>
      <protection/>
    </xf>
    <xf numFmtId="37" fontId="5" fillId="0" borderId="0" xfId="20" applyFont="1" applyFill="1" applyBorder="1" applyAlignment="1">
      <alignment horizontal="centerContinuous" wrapText="1"/>
      <protection/>
    </xf>
    <xf numFmtId="0" fontId="10" fillId="0" borderId="0" xfId="0" applyFont="1" applyFill="1" applyBorder="1" applyAlignment="1">
      <alignment horizontal="left"/>
    </xf>
    <xf numFmtId="37" fontId="11" fillId="0" borderId="0" xfId="20" applyFont="1" applyFill="1" applyBorder="1" applyAlignment="1">
      <alignment horizontal="center" wrapText="1"/>
      <protection/>
    </xf>
    <xf numFmtId="0" fontId="10" fillId="0" borderId="0" xfId="0" applyFont="1" applyFill="1" applyBorder="1" applyAlignment="1">
      <alignment horizontal="centerContinuous"/>
    </xf>
    <xf numFmtId="37" fontId="10" fillId="0" borderId="0" xfId="20" applyFont="1" applyFill="1" applyBorder="1" applyAlignment="1">
      <alignment horizontal="left" wrapText="1"/>
      <protection/>
    </xf>
    <xf numFmtId="37" fontId="11" fillId="0" borderId="0" xfId="20" applyFont="1" applyFill="1" applyBorder="1" applyAlignment="1">
      <alignment horizontal="left"/>
      <protection/>
    </xf>
    <xf numFmtId="37" fontId="10" fillId="0" borderId="0" xfId="20" applyFont="1" applyFill="1" applyBorder="1" applyAlignment="1">
      <alignment horizontal="left"/>
      <protection/>
    </xf>
    <xf numFmtId="37" fontId="11" fillId="0" borderId="1" xfId="20" applyFont="1" applyFill="1" applyBorder="1" applyAlignment="1">
      <alignment horizontal="left" wrapText="1"/>
      <protection/>
    </xf>
    <xf numFmtId="37" fontId="12" fillId="0" borderId="0" xfId="20" applyFont="1" applyFill="1" applyBorder="1" applyAlignment="1">
      <alignment horizontal="left" wrapText="1"/>
      <protection/>
    </xf>
    <xf numFmtId="0" fontId="10" fillId="0" borderId="0" xfId="0" applyFont="1" applyFill="1" applyBorder="1" applyAlignment="1">
      <alignment horizontal="center"/>
    </xf>
    <xf numFmtId="37" fontId="10" fillId="0" borderId="0" xfId="20" applyFont="1" applyFill="1" applyBorder="1" applyAlignment="1">
      <alignment horizontal="centerContinuous" wrapText="1"/>
      <protection/>
    </xf>
    <xf numFmtId="0" fontId="10" fillId="0" borderId="0" xfId="0" applyFont="1" applyFill="1" applyBorder="1"/>
    <xf numFmtId="37" fontId="11" fillId="0" borderId="2" xfId="20" applyFont="1" applyFill="1" applyBorder="1" applyAlignment="1" applyProtection="1">
      <alignment horizontal="left" wrapText="1"/>
      <protection/>
    </xf>
    <xf numFmtId="37" fontId="11" fillId="0" borderId="10" xfId="20" applyFont="1" applyFill="1" applyBorder="1" applyAlignment="1">
      <alignment horizontal="center" wrapText="1"/>
      <protection/>
    </xf>
    <xf numFmtId="37" fontId="11" fillId="0" borderId="3" xfId="20" applyFont="1" applyFill="1" applyBorder="1" applyAlignment="1">
      <alignment horizontal="center" wrapText="1"/>
      <protection/>
    </xf>
    <xf numFmtId="37" fontId="11" fillId="0" borderId="11" xfId="20" applyFont="1" applyFill="1" applyBorder="1" applyAlignment="1">
      <alignment horizontal="center" wrapText="1"/>
      <protection/>
    </xf>
    <xf numFmtId="37" fontId="11" fillId="0" borderId="12" xfId="20" applyFont="1" applyFill="1" applyBorder="1" applyAlignment="1">
      <alignment horizontal="center" wrapText="1"/>
      <protection/>
    </xf>
    <xf numFmtId="37" fontId="11" fillId="0" borderId="13" xfId="20" applyFont="1" applyFill="1" applyBorder="1" applyAlignment="1">
      <alignment horizontal="center" wrapText="1"/>
      <protection/>
    </xf>
    <xf numFmtId="37" fontId="11" fillId="0" borderId="2" xfId="20" applyFont="1" applyFill="1" applyBorder="1" applyAlignment="1">
      <alignment horizontal="center" wrapText="1"/>
      <protection/>
    </xf>
    <xf numFmtId="164" fontId="11" fillId="0" borderId="14" xfId="18" applyNumberFormat="1" applyFont="1" applyFill="1" applyBorder="1"/>
    <xf numFmtId="164" fontId="10" fillId="0" borderId="7" xfId="18" applyNumberFormat="1" applyFont="1" applyFill="1" applyBorder="1" applyAlignment="1">
      <alignment wrapText="1"/>
    </xf>
    <xf numFmtId="164" fontId="10" fillId="0" borderId="15" xfId="18" applyNumberFormat="1" applyFont="1" applyFill="1" applyBorder="1"/>
    <xf numFmtId="164" fontId="10" fillId="0" borderId="8" xfId="18" applyNumberFormat="1" applyFont="1" applyFill="1" applyBorder="1" applyAlignment="1">
      <alignment wrapText="1"/>
    </xf>
    <xf numFmtId="0" fontId="10" fillId="0" borderId="5" xfId="18" applyNumberFormat="1" applyFont="1" applyFill="1" applyBorder="1"/>
    <xf numFmtId="164" fontId="10" fillId="0" borderId="16" xfId="18" applyNumberFormat="1" applyFont="1" applyFill="1" applyBorder="1"/>
    <xf numFmtId="0" fontId="10" fillId="0" borderId="5" xfId="18" applyNumberFormat="1" applyFont="1" applyFill="1" applyBorder="1" applyProtection="1">
      <protection locked="0"/>
    </xf>
    <xf numFmtId="164" fontId="11" fillId="0" borderId="2" xfId="18" applyNumberFormat="1" applyFont="1" applyFill="1" applyBorder="1" applyAlignment="1">
      <alignment wrapText="1"/>
    </xf>
    <xf numFmtId="164" fontId="10" fillId="0" borderId="8" xfId="18" applyNumberFormat="1" applyFont="1" applyFill="1" applyBorder="1" applyAlignment="1">
      <alignment horizontal="left" wrapText="1"/>
    </xf>
    <xf numFmtId="164" fontId="10" fillId="0" borderId="5" xfId="18" applyNumberFormat="1" applyFont="1" applyFill="1" applyBorder="1" applyAlignment="1">
      <alignment horizontal="left" wrapText="1"/>
    </xf>
    <xf numFmtId="0" fontId="10" fillId="0" borderId="16" xfId="0" applyNumberFormat="1" applyFont="1" applyFill="1" applyBorder="1"/>
    <xf numFmtId="164" fontId="10" fillId="0" borderId="7" xfId="18" applyNumberFormat="1" applyFont="1" applyFill="1" applyBorder="1" applyAlignment="1">
      <alignment horizontal="left" wrapText="1"/>
    </xf>
    <xf numFmtId="164" fontId="10" fillId="0" borderId="13" xfId="18" applyNumberFormat="1" applyFont="1" applyFill="1" applyBorder="1"/>
    <xf numFmtId="164" fontId="10" fillId="0" borderId="2" xfId="18" applyNumberFormat="1" applyFont="1" applyFill="1" applyBorder="1" applyAlignment="1">
      <alignment wrapText="1"/>
    </xf>
    <xf numFmtId="164" fontId="10" fillId="0" borderId="6" xfId="18" applyNumberFormat="1" applyFont="1" applyFill="1" applyBorder="1" applyAlignment="1">
      <alignment wrapText="1"/>
    </xf>
    <xf numFmtId="164" fontId="10" fillId="0" borderId="7" xfId="18" applyNumberFormat="1" applyFont="1" applyFill="1" applyBorder="1" applyAlignment="1">
      <alignment horizontal="right" wrapText="1"/>
    </xf>
    <xf numFmtId="37" fontId="11" fillId="0" borderId="0" xfId="20" applyFont="1" applyFill="1" applyAlignment="1">
      <alignment horizontal="left"/>
      <protection/>
    </xf>
    <xf numFmtId="37" fontId="10" fillId="0" borderId="0" xfId="20" applyFont="1" applyFill="1" applyBorder="1">
      <alignment/>
      <protection/>
    </xf>
    <xf numFmtId="37" fontId="11" fillId="0" borderId="0" xfId="20" applyFont="1" applyFill="1" applyBorder="1">
      <alignment/>
      <protection/>
    </xf>
    <xf numFmtId="0" fontId="10" fillId="0" borderId="0" xfId="0" applyFont="1" applyFill="1"/>
    <xf numFmtId="0" fontId="14" fillId="0" borderId="0" xfId="0" applyFont="1" applyFill="1"/>
    <xf numFmtId="37" fontId="11" fillId="0" borderId="0" xfId="20" applyFont="1" applyFill="1" applyBorder="1" applyAlignment="1" quotePrefix="1">
      <alignment horizontal="left"/>
      <protection/>
    </xf>
    <xf numFmtId="37" fontId="14" fillId="0" borderId="0" xfId="20" applyFont="1" applyFill="1" applyBorder="1" applyAlignment="1">
      <alignment horizontal="left"/>
      <protection/>
    </xf>
    <xf numFmtId="0" fontId="11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4" fillId="0" borderId="0" xfId="0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10" fillId="0" borderId="16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/>
    </xf>
    <xf numFmtId="164" fontId="10" fillId="0" borderId="5" xfId="18" applyNumberFormat="1" applyFont="1" applyFill="1" applyBorder="1" applyAlignment="1">
      <alignment vertical="center"/>
    </xf>
    <xf numFmtId="164" fontId="10" fillId="0" borderId="6" xfId="18" applyNumberFormat="1" applyFont="1" applyFill="1" applyBorder="1" applyAlignment="1">
      <alignment vertical="center"/>
    </xf>
    <xf numFmtId="164" fontId="10" fillId="0" borderId="16" xfId="18" applyNumberFormat="1" applyFont="1" applyFill="1" applyBorder="1" applyAlignment="1">
      <alignment vertical="center"/>
    </xf>
    <xf numFmtId="164" fontId="10" fillId="0" borderId="5" xfId="18" applyNumberFormat="1" applyFont="1" applyFill="1" applyBorder="1" applyAlignment="1">
      <alignment horizontal="left" vertical="center" wrapText="1"/>
    </xf>
    <xf numFmtId="37" fontId="9" fillId="0" borderId="0" xfId="20" applyFont="1" applyFill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IRPLAN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52"/>
  <sheetViews>
    <sheetView tabSelected="1" zoomScale="75" zoomScaleNormal="75" workbookViewId="0" topLeftCell="A22">
      <selection activeCell="G46" sqref="G46"/>
    </sheetView>
  </sheetViews>
  <sheetFormatPr defaultColWidth="9.140625" defaultRowHeight="12.75"/>
  <cols>
    <col min="1" max="1" width="43.421875" style="32" customWidth="1"/>
    <col min="2" max="2" width="16.28125" style="2" customWidth="1"/>
    <col min="3" max="3" width="16.7109375" style="10" customWidth="1"/>
    <col min="4" max="4" width="16.28125" style="2" customWidth="1"/>
    <col min="5" max="5" width="16.7109375" style="2" customWidth="1"/>
    <col min="6" max="6" width="17.7109375" style="2" customWidth="1"/>
    <col min="7" max="7" width="41.421875" style="1" customWidth="1"/>
    <col min="8" max="8" width="8.8515625" style="1" customWidth="1"/>
  </cols>
  <sheetData>
    <row r="1" spans="1:20" ht="20.4">
      <c r="A1" s="63"/>
      <c r="B1" s="64"/>
      <c r="C1" s="64"/>
      <c r="D1" s="64"/>
      <c r="E1" s="64"/>
      <c r="F1" s="64"/>
      <c r="G1" s="64"/>
      <c r="H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</row>
    <row r="2" spans="1:8" s="1" customFormat="1" ht="19.95" customHeight="1">
      <c r="A2" s="118" t="s">
        <v>15</v>
      </c>
      <c r="B2" s="118"/>
      <c r="C2" s="118"/>
      <c r="D2" s="118"/>
      <c r="E2" s="118"/>
      <c r="F2" s="118"/>
      <c r="G2" s="118"/>
      <c r="H2" s="5"/>
    </row>
    <row r="3" spans="1:8" s="1" customFormat="1" ht="19.95" customHeight="1">
      <c r="A3" s="65" t="s">
        <v>21</v>
      </c>
      <c r="B3" s="66"/>
      <c r="C3" s="66"/>
      <c r="D3" s="66"/>
      <c r="E3" s="66"/>
      <c r="F3" s="66"/>
      <c r="G3" s="66"/>
      <c r="H3" s="5"/>
    </row>
    <row r="4" spans="1:20" s="9" customFormat="1" ht="15">
      <c r="A4" s="65" t="s">
        <v>22</v>
      </c>
      <c r="B4" s="67"/>
      <c r="C4" s="67"/>
      <c r="D4" s="67"/>
      <c r="E4" s="67"/>
      <c r="F4" s="67"/>
      <c r="G4" s="68" t="s">
        <v>18</v>
      </c>
      <c r="H4" s="6"/>
      <c r="I4" s="7"/>
      <c r="J4" s="7"/>
      <c r="K4" s="7"/>
      <c r="L4" s="8"/>
      <c r="M4" s="8"/>
      <c r="N4" s="8"/>
      <c r="O4" s="8"/>
      <c r="P4" s="8"/>
      <c r="Q4" s="8"/>
      <c r="R4" s="8"/>
      <c r="S4" s="8"/>
      <c r="T4" s="8"/>
    </row>
    <row r="5" spans="1:20" s="9" customFormat="1" ht="15">
      <c r="A5" s="65" t="s">
        <v>40</v>
      </c>
      <c r="B5" s="67"/>
      <c r="C5" s="67"/>
      <c r="D5" s="67"/>
      <c r="E5" s="67"/>
      <c r="F5" s="69"/>
      <c r="G5" s="70" t="s">
        <v>41</v>
      </c>
      <c r="H5" s="6"/>
      <c r="I5" s="7"/>
      <c r="J5" s="7"/>
      <c r="K5" s="7"/>
      <c r="L5" s="8"/>
      <c r="M5" s="8"/>
      <c r="N5" s="8"/>
      <c r="O5" s="8"/>
      <c r="P5" s="8"/>
      <c r="Q5" s="8"/>
      <c r="R5" s="8"/>
      <c r="S5" s="8"/>
      <c r="T5" s="8"/>
    </row>
    <row r="6" spans="1:8" ht="9.6" customHeight="1">
      <c r="A6" s="71"/>
      <c r="B6" s="72"/>
      <c r="C6" s="65"/>
      <c r="D6" s="73"/>
      <c r="E6" s="74"/>
      <c r="F6" s="74"/>
      <c r="G6" s="75"/>
      <c r="H6" s="11"/>
    </row>
    <row r="7" spans="1:8" s="13" customFormat="1" ht="33" customHeight="1">
      <c r="A7" s="76" t="s">
        <v>0</v>
      </c>
      <c r="B7" s="77" t="s">
        <v>19</v>
      </c>
      <c r="C7" s="78" t="s">
        <v>20</v>
      </c>
      <c r="D7" s="79" t="s">
        <v>16</v>
      </c>
      <c r="E7" s="80" t="s">
        <v>17</v>
      </c>
      <c r="F7" s="81" t="s">
        <v>1</v>
      </c>
      <c r="G7" s="82" t="s">
        <v>2</v>
      </c>
      <c r="H7" s="12"/>
    </row>
    <row r="8" spans="1:9" s="16" customFormat="1" ht="45.6">
      <c r="A8" s="37" t="s">
        <v>3</v>
      </c>
      <c r="B8" s="38">
        <v>19440013</v>
      </c>
      <c r="C8" s="39">
        <v>9704256</v>
      </c>
      <c r="D8" s="39">
        <f>B38</f>
        <v>15686452.009999976</v>
      </c>
      <c r="E8" s="40">
        <f>B38</f>
        <v>15686452.009999976</v>
      </c>
      <c r="F8" s="83">
        <f aca="true" t="shared" si="0" ref="F8:F13">+E8-C8</f>
        <v>5982196.009999976</v>
      </c>
      <c r="G8" s="84" t="s">
        <v>50</v>
      </c>
      <c r="H8" s="14"/>
      <c r="I8" s="15"/>
    </row>
    <row r="9" spans="1:9" s="19" customFormat="1" ht="15.6">
      <c r="A9" s="41" t="s">
        <v>4</v>
      </c>
      <c r="B9" s="42"/>
      <c r="C9" s="43"/>
      <c r="D9" s="43"/>
      <c r="E9" s="51"/>
      <c r="F9" s="85">
        <f t="shared" si="0"/>
        <v>0</v>
      </c>
      <c r="G9" s="86"/>
      <c r="H9" s="17"/>
      <c r="I9" s="18"/>
    </row>
    <row r="10" spans="1:9" s="19" customFormat="1" ht="15.6">
      <c r="A10" s="87" t="s">
        <v>23</v>
      </c>
      <c r="B10" s="42">
        <v>79776240.21</v>
      </c>
      <c r="C10" s="42">
        <v>78387000</v>
      </c>
      <c r="D10" s="42">
        <v>78387000</v>
      </c>
      <c r="E10" s="42">
        <v>78387000</v>
      </c>
      <c r="F10" s="88">
        <f t="shared" si="0"/>
        <v>0</v>
      </c>
      <c r="G10" s="60"/>
      <c r="H10" s="17"/>
      <c r="I10" s="18"/>
    </row>
    <row r="11" spans="1:9" s="19" customFormat="1" ht="15.6">
      <c r="A11" s="87" t="s">
        <v>24</v>
      </c>
      <c r="B11" s="42">
        <v>2551138.35</v>
      </c>
      <c r="C11" s="42">
        <v>3211288</v>
      </c>
      <c r="D11" s="42">
        <v>3211288</v>
      </c>
      <c r="E11" s="42">
        <v>3211288</v>
      </c>
      <c r="F11" s="88">
        <f t="shared" si="0"/>
        <v>0</v>
      </c>
      <c r="G11" s="60"/>
      <c r="H11" s="17"/>
      <c r="I11" s="18"/>
    </row>
    <row r="12" spans="1:9" s="19" customFormat="1" ht="15.6">
      <c r="A12" s="87" t="s">
        <v>25</v>
      </c>
      <c r="B12" s="42">
        <v>467242.68</v>
      </c>
      <c r="C12" s="42">
        <v>335000</v>
      </c>
      <c r="D12" s="42">
        <v>335000</v>
      </c>
      <c r="E12" s="42">
        <v>335000</v>
      </c>
      <c r="F12" s="88">
        <f t="shared" si="0"/>
        <v>0</v>
      </c>
      <c r="G12" s="60"/>
      <c r="H12" s="17"/>
      <c r="I12" s="18"/>
    </row>
    <row r="13" spans="1:9" s="19" customFormat="1" ht="15.6">
      <c r="A13" s="87" t="s">
        <v>26</v>
      </c>
      <c r="B13" s="42">
        <v>589845.88</v>
      </c>
      <c r="C13" s="42">
        <v>495000</v>
      </c>
      <c r="D13" s="42">
        <v>495000</v>
      </c>
      <c r="E13" s="42">
        <v>495000</v>
      </c>
      <c r="F13" s="88">
        <f t="shared" si="0"/>
        <v>0</v>
      </c>
      <c r="G13" s="60"/>
      <c r="H13" s="17"/>
      <c r="I13" s="18"/>
    </row>
    <row r="14" spans="1:9" s="19" customFormat="1" ht="15.6">
      <c r="A14" s="87" t="s">
        <v>27</v>
      </c>
      <c r="B14" s="42">
        <v>157140.82</v>
      </c>
      <c r="C14" s="42">
        <v>61741</v>
      </c>
      <c r="D14" s="42">
        <v>61741</v>
      </c>
      <c r="E14" s="42">
        <v>61741</v>
      </c>
      <c r="F14" s="88">
        <f>+E14-C14</f>
        <v>0</v>
      </c>
      <c r="G14" s="60"/>
      <c r="H14" s="17"/>
      <c r="I14" s="18"/>
    </row>
    <row r="15" spans="1:9" s="19" customFormat="1" ht="15.6">
      <c r="A15" s="87" t="s">
        <v>28</v>
      </c>
      <c r="B15" s="42">
        <v>31558.55</v>
      </c>
      <c r="C15" s="42">
        <v>884000</v>
      </c>
      <c r="D15" s="42">
        <v>884000</v>
      </c>
      <c r="E15" s="42">
        <v>884000</v>
      </c>
      <c r="F15" s="88">
        <f aca="true" t="shared" si="1" ref="F15:F45">+E15-C15</f>
        <v>0</v>
      </c>
      <c r="G15" s="60"/>
      <c r="H15" s="17"/>
      <c r="I15" s="18"/>
    </row>
    <row r="16" spans="1:9" s="19" customFormat="1" ht="17.4">
      <c r="A16" s="89" t="s">
        <v>29</v>
      </c>
      <c r="B16" s="42">
        <v>1057209.54</v>
      </c>
      <c r="C16" s="42">
        <v>187148</v>
      </c>
      <c r="D16" s="42">
        <v>187148</v>
      </c>
      <c r="E16" s="42">
        <v>187148</v>
      </c>
      <c r="F16" s="88">
        <f t="shared" si="1"/>
        <v>0</v>
      </c>
      <c r="G16" s="60"/>
      <c r="H16" s="17"/>
      <c r="I16" s="18"/>
    </row>
    <row r="17" spans="1:9" s="19" customFormat="1" ht="15.6">
      <c r="A17" s="87" t="s">
        <v>30</v>
      </c>
      <c r="B17" s="42">
        <v>5628485.13</v>
      </c>
      <c r="C17" s="42">
        <v>6329393</v>
      </c>
      <c r="D17" s="42">
        <v>6329393</v>
      </c>
      <c r="E17" s="42">
        <v>6378343</v>
      </c>
      <c r="F17" s="88">
        <f t="shared" si="1"/>
        <v>48950</v>
      </c>
      <c r="G17" s="60"/>
      <c r="H17" s="17"/>
      <c r="I17" s="18"/>
    </row>
    <row r="18" spans="1:9" s="19" customFormat="1" ht="6.75" customHeight="1">
      <c r="A18" s="87"/>
      <c r="B18" s="42"/>
      <c r="C18" s="42"/>
      <c r="D18" s="42"/>
      <c r="E18" s="42"/>
      <c r="F18" s="88">
        <f t="shared" si="1"/>
        <v>0</v>
      </c>
      <c r="G18" s="60"/>
      <c r="H18" s="17"/>
      <c r="I18" s="18"/>
    </row>
    <row r="19" spans="1:9" s="16" customFormat="1" ht="15.6">
      <c r="A19" s="37" t="s">
        <v>5</v>
      </c>
      <c r="B19" s="38">
        <f>SUM(B10:B17)</f>
        <v>90258861.15999998</v>
      </c>
      <c r="C19" s="38">
        <f>SUM(C10:C17)</f>
        <v>89890570</v>
      </c>
      <c r="D19" s="38">
        <f>SUM(D10:D17)</f>
        <v>89890570</v>
      </c>
      <c r="E19" s="38">
        <f>SUM(E10:E17)</f>
        <v>89939520</v>
      </c>
      <c r="F19" s="38">
        <f t="shared" si="1"/>
        <v>48950</v>
      </c>
      <c r="G19" s="90"/>
      <c r="H19" s="14"/>
      <c r="I19" s="15"/>
    </row>
    <row r="20" spans="1:9" s="19" customFormat="1" ht="15.6">
      <c r="A20" s="41" t="s">
        <v>6</v>
      </c>
      <c r="B20" s="42"/>
      <c r="C20" s="43"/>
      <c r="D20" s="43"/>
      <c r="E20" s="52"/>
      <c r="F20" s="88">
        <f t="shared" si="1"/>
        <v>0</v>
      </c>
      <c r="G20" s="91"/>
      <c r="H20" s="17"/>
      <c r="I20" s="18"/>
    </row>
    <row r="21" spans="1:9" s="19" customFormat="1" ht="16.5" customHeight="1">
      <c r="A21" s="62" t="s">
        <v>31</v>
      </c>
      <c r="B21" s="42">
        <v>-65062555.32</v>
      </c>
      <c r="C21" s="43">
        <v>-68681110</v>
      </c>
      <c r="D21" s="43">
        <v>-70364870</v>
      </c>
      <c r="E21" s="43">
        <v>-70364870</v>
      </c>
      <c r="F21" s="88">
        <f t="shared" si="1"/>
        <v>-1683760</v>
      </c>
      <c r="G21" s="92" t="s">
        <v>44</v>
      </c>
      <c r="H21" s="17"/>
      <c r="I21" s="18"/>
    </row>
    <row r="22" spans="1:9" s="19" customFormat="1" ht="15.6">
      <c r="A22" s="62" t="s">
        <v>32</v>
      </c>
      <c r="B22" s="42">
        <v>-4029908.65</v>
      </c>
      <c r="C22" s="43">
        <v>-4884000</v>
      </c>
      <c r="D22" s="43">
        <v>-4884000</v>
      </c>
      <c r="E22" s="43">
        <v>-4884000</v>
      </c>
      <c r="F22" s="88">
        <f t="shared" si="1"/>
        <v>0</v>
      </c>
      <c r="G22" s="92"/>
      <c r="H22" s="17"/>
      <c r="I22" s="18"/>
    </row>
    <row r="23" spans="1:9" s="19" customFormat="1" ht="15.6">
      <c r="A23" s="62" t="s">
        <v>33</v>
      </c>
      <c r="B23" s="42">
        <v>-3020024</v>
      </c>
      <c r="C23" s="43">
        <v>-3100000</v>
      </c>
      <c r="D23" s="43">
        <v>-3100000</v>
      </c>
      <c r="E23" s="43">
        <v>-3100000</v>
      </c>
      <c r="F23" s="88">
        <f t="shared" si="1"/>
        <v>0</v>
      </c>
      <c r="G23" s="92"/>
      <c r="H23" s="17"/>
      <c r="I23" s="18"/>
    </row>
    <row r="24" spans="1:9" s="19" customFormat="1" ht="15.6">
      <c r="A24" s="62" t="s">
        <v>34</v>
      </c>
      <c r="B24" s="42">
        <v>-5923466</v>
      </c>
      <c r="C24" s="43">
        <v>-4356187</v>
      </c>
      <c r="D24" s="43">
        <v>-4356187</v>
      </c>
      <c r="E24" s="43">
        <v>-4356187</v>
      </c>
      <c r="F24" s="88">
        <f t="shared" si="1"/>
        <v>0</v>
      </c>
      <c r="G24" s="92"/>
      <c r="H24" s="17"/>
      <c r="I24" s="18"/>
    </row>
    <row r="25" spans="1:9" s="19" customFormat="1" ht="17.4">
      <c r="A25" s="62" t="s">
        <v>51</v>
      </c>
      <c r="B25" s="42">
        <v>0</v>
      </c>
      <c r="C25" s="43">
        <v>-240000</v>
      </c>
      <c r="D25" s="43">
        <v>-240000</v>
      </c>
      <c r="E25" s="43">
        <v>0</v>
      </c>
      <c r="F25" s="88">
        <f t="shared" si="1"/>
        <v>240000</v>
      </c>
      <c r="G25" s="92" t="s">
        <v>42</v>
      </c>
      <c r="H25" s="17"/>
      <c r="I25" s="18"/>
    </row>
    <row r="26" spans="1:9" s="19" customFormat="1" ht="15.6">
      <c r="A26" s="62" t="s">
        <v>35</v>
      </c>
      <c r="B26" s="42">
        <v>-2000000</v>
      </c>
      <c r="C26" s="43">
        <v>-1000000</v>
      </c>
      <c r="D26" s="43">
        <v>-1000000</v>
      </c>
      <c r="E26" s="43">
        <v>-1000000</v>
      </c>
      <c r="F26" s="88">
        <f t="shared" si="1"/>
        <v>0</v>
      </c>
      <c r="G26" s="92"/>
      <c r="H26" s="17"/>
      <c r="I26" s="18"/>
    </row>
    <row r="27" spans="1:9" s="19" customFormat="1" ht="15.6">
      <c r="A27" s="62" t="s">
        <v>36</v>
      </c>
      <c r="B27" s="42">
        <v>-8358372</v>
      </c>
      <c r="C27" s="43">
        <v>-8609117</v>
      </c>
      <c r="D27" s="43">
        <v>-8609117</v>
      </c>
      <c r="E27" s="43">
        <v>-8609117</v>
      </c>
      <c r="F27" s="88">
        <f t="shared" si="1"/>
        <v>0</v>
      </c>
      <c r="G27" s="92"/>
      <c r="H27" s="17"/>
      <c r="I27" s="18"/>
    </row>
    <row r="28" spans="1:9" s="19" customFormat="1" ht="15.6">
      <c r="A28" s="62" t="s">
        <v>30</v>
      </c>
      <c r="B28" s="42">
        <v>-5599535.18</v>
      </c>
      <c r="C28" s="43">
        <v>-6329393</v>
      </c>
      <c r="D28" s="43">
        <f>-6329393+-8905+-20000</f>
        <v>-6358298</v>
      </c>
      <c r="E28" s="43">
        <f>-6329393+-8905+-20000</f>
        <v>-6358298</v>
      </c>
      <c r="F28" s="88">
        <f t="shared" si="1"/>
        <v>-28905</v>
      </c>
      <c r="G28" s="92" t="s">
        <v>43</v>
      </c>
      <c r="H28" s="17"/>
      <c r="I28" s="18"/>
    </row>
    <row r="29" spans="1:9" s="19" customFormat="1" ht="30">
      <c r="A29" s="112" t="s">
        <v>52</v>
      </c>
      <c r="B29" s="114"/>
      <c r="C29" s="115"/>
      <c r="D29" s="115">
        <v>-25800</v>
      </c>
      <c r="E29" s="115">
        <v>-25800</v>
      </c>
      <c r="F29" s="116">
        <f t="shared" si="1"/>
        <v>-25800</v>
      </c>
      <c r="G29" s="117" t="s">
        <v>45</v>
      </c>
      <c r="H29" s="17"/>
      <c r="I29" s="18"/>
    </row>
    <row r="30" spans="1:9" s="19" customFormat="1" ht="54.6" customHeight="1">
      <c r="A30" s="112" t="s">
        <v>60</v>
      </c>
      <c r="B30" s="114"/>
      <c r="C30" s="115"/>
      <c r="D30" s="115"/>
      <c r="E30" s="115">
        <v>-25000</v>
      </c>
      <c r="F30" s="116">
        <f t="shared" si="1"/>
        <v>-25000</v>
      </c>
      <c r="G30" s="117" t="s">
        <v>61</v>
      </c>
      <c r="H30" s="17"/>
      <c r="I30" s="18"/>
    </row>
    <row r="31" spans="1:9" s="19" customFormat="1" ht="18.6" customHeight="1">
      <c r="A31" s="44"/>
      <c r="B31" s="42"/>
      <c r="C31" s="43"/>
      <c r="D31" s="43"/>
      <c r="E31" s="43"/>
      <c r="F31" s="88">
        <f t="shared" si="1"/>
        <v>0</v>
      </c>
      <c r="G31" s="92"/>
      <c r="H31" s="17"/>
      <c r="I31" s="18"/>
    </row>
    <row r="32" spans="1:9" s="16" customFormat="1" ht="15.6">
      <c r="A32" s="45" t="s">
        <v>7</v>
      </c>
      <c r="B32" s="46">
        <f>SUM(B20:B31)</f>
        <v>-93993861.15</v>
      </c>
      <c r="C32" s="46">
        <f>SUM(C20:C31)</f>
        <v>-97199807</v>
      </c>
      <c r="D32" s="46">
        <f>SUM(D20:D31)</f>
        <v>-98938272</v>
      </c>
      <c r="E32" s="46">
        <f>SUM(E20:E31)</f>
        <v>-98723272</v>
      </c>
      <c r="F32" s="56">
        <f t="shared" si="1"/>
        <v>-1523465</v>
      </c>
      <c r="G32" s="94"/>
      <c r="H32" s="14"/>
      <c r="I32" s="15"/>
    </row>
    <row r="33" spans="1:9" s="19" customFormat="1" ht="17.4">
      <c r="A33" s="37" t="s">
        <v>53</v>
      </c>
      <c r="B33" s="48"/>
      <c r="C33" s="47">
        <f>-(C21+C13+C11)*0.03</f>
        <v>1949244.66</v>
      </c>
      <c r="D33" s="47">
        <f>-(D21+D13+D11)*0.03</f>
        <v>1999757.46</v>
      </c>
      <c r="E33" s="47"/>
      <c r="F33" s="95">
        <f t="shared" si="1"/>
        <v>-1949244.66</v>
      </c>
      <c r="G33" s="96"/>
      <c r="H33" s="17"/>
      <c r="I33" s="18"/>
    </row>
    <row r="34" spans="1:9" s="19" customFormat="1" ht="15.6">
      <c r="A34" s="41" t="s">
        <v>8</v>
      </c>
      <c r="B34" s="59"/>
      <c r="C34" s="42"/>
      <c r="D34" s="42"/>
      <c r="E34" s="42"/>
      <c r="F34" s="52">
        <f t="shared" si="1"/>
        <v>0</v>
      </c>
      <c r="G34" s="97"/>
      <c r="H34" s="17"/>
      <c r="I34" s="18"/>
    </row>
    <row r="35" spans="1:9" s="19" customFormat="1" ht="15.6">
      <c r="A35" s="44" t="s">
        <v>37</v>
      </c>
      <c r="B35" s="59">
        <v>-18561</v>
      </c>
      <c r="C35" s="42"/>
      <c r="D35" s="42"/>
      <c r="E35" s="42"/>
      <c r="F35" s="52">
        <f t="shared" si="1"/>
        <v>0</v>
      </c>
      <c r="G35" s="97"/>
      <c r="H35" s="17"/>
      <c r="I35" s="18"/>
    </row>
    <row r="36" spans="1:9" s="19" customFormat="1" ht="15.6">
      <c r="A36" s="41"/>
      <c r="B36" s="59"/>
      <c r="C36" s="42"/>
      <c r="D36" s="42"/>
      <c r="E36" s="42"/>
      <c r="F36" s="52">
        <f t="shared" si="1"/>
        <v>0</v>
      </c>
      <c r="G36" s="97"/>
      <c r="H36" s="17"/>
      <c r="I36" s="18"/>
    </row>
    <row r="37" spans="1:9" s="19" customFormat="1" ht="15.6">
      <c r="A37" s="41" t="s">
        <v>9</v>
      </c>
      <c r="B37" s="59">
        <f>SUM(B35:B36)</f>
        <v>-18561</v>
      </c>
      <c r="C37" s="59">
        <f>SUM(C35:C36)</f>
        <v>0</v>
      </c>
      <c r="D37" s="59">
        <f>SUM(D35:D36)</f>
        <v>0</v>
      </c>
      <c r="E37" s="59">
        <f>SUM(E35:E36)</f>
        <v>0</v>
      </c>
      <c r="F37" s="52">
        <f t="shared" si="1"/>
        <v>0</v>
      </c>
      <c r="G37" s="97"/>
      <c r="H37" s="17"/>
      <c r="I37" s="18"/>
    </row>
    <row r="38" spans="1:102" s="21" customFormat="1" ht="15.6">
      <c r="A38" s="37" t="s">
        <v>10</v>
      </c>
      <c r="B38" s="48">
        <f>+B8+B19+B32+B37</f>
        <v>15686452.009999976</v>
      </c>
      <c r="C38" s="49">
        <f>+C8+C19+C32+C33</f>
        <v>4344263.66</v>
      </c>
      <c r="D38" s="49">
        <f>+D8+D19+D32+D33</f>
        <v>8638507.469999976</v>
      </c>
      <c r="E38" s="49">
        <f>+E8+E19+E32+E33</f>
        <v>6902700.009999976</v>
      </c>
      <c r="F38" s="95">
        <f t="shared" si="1"/>
        <v>2558436.3499999754</v>
      </c>
      <c r="G38" s="96"/>
      <c r="H38" s="17"/>
      <c r="I38" s="17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</row>
    <row r="39" spans="1:9" s="19" customFormat="1" ht="15.6">
      <c r="A39" s="41" t="s">
        <v>11</v>
      </c>
      <c r="B39" s="42"/>
      <c r="C39" s="43"/>
      <c r="D39" s="43"/>
      <c r="E39" s="50"/>
      <c r="F39" s="51">
        <f t="shared" si="1"/>
        <v>0</v>
      </c>
      <c r="G39" s="60"/>
      <c r="H39" s="22"/>
      <c r="I39" s="18"/>
    </row>
    <row r="40" spans="1:9" s="19" customFormat="1" ht="15.6">
      <c r="A40" s="93" t="s">
        <v>38</v>
      </c>
      <c r="B40" s="42">
        <v>-8905</v>
      </c>
      <c r="C40" s="43"/>
      <c r="D40" s="43"/>
      <c r="E40" s="50">
        <f>+C40-D40</f>
        <v>0</v>
      </c>
      <c r="F40" s="52">
        <f t="shared" si="1"/>
        <v>0</v>
      </c>
      <c r="G40" s="60"/>
      <c r="H40" s="22"/>
      <c r="I40" s="18"/>
    </row>
    <row r="41" spans="1:9" s="19" customFormat="1" ht="15.6">
      <c r="A41" s="93" t="s">
        <v>39</v>
      </c>
      <c r="B41" s="42">
        <v>-1893818</v>
      </c>
      <c r="C41" s="43"/>
      <c r="D41" s="43"/>
      <c r="E41" s="50"/>
      <c r="F41" s="52">
        <f t="shared" si="1"/>
        <v>0</v>
      </c>
      <c r="G41" s="60"/>
      <c r="H41" s="22"/>
      <c r="I41" s="18"/>
    </row>
    <row r="42" spans="1:9" s="19" customFormat="1" ht="15.6">
      <c r="A42" s="44"/>
      <c r="B42" s="42"/>
      <c r="C42" s="43"/>
      <c r="D42" s="43"/>
      <c r="E42" s="50"/>
      <c r="F42" s="52">
        <f t="shared" si="1"/>
        <v>0</v>
      </c>
      <c r="G42" s="60"/>
      <c r="H42" s="22"/>
      <c r="I42" s="18"/>
    </row>
    <row r="43" spans="1:9" s="16" customFormat="1" ht="15.6">
      <c r="A43" s="41" t="s">
        <v>12</v>
      </c>
      <c r="B43" s="53">
        <f>SUM(B39:B42)</f>
        <v>-1902723</v>
      </c>
      <c r="C43" s="54">
        <f>SUM(C39:C42)</f>
        <v>0</v>
      </c>
      <c r="D43" s="54">
        <f>SUM(D39:D42)</f>
        <v>0</v>
      </c>
      <c r="E43" s="55">
        <f>SUM(E39:E42)</f>
        <v>0</v>
      </c>
      <c r="F43" s="56">
        <f t="shared" si="1"/>
        <v>0</v>
      </c>
      <c r="G43" s="61"/>
      <c r="H43" s="23"/>
      <c r="I43" s="15"/>
    </row>
    <row r="44" spans="1:9" s="16" customFormat="1" ht="15.6">
      <c r="A44" s="37" t="s">
        <v>13</v>
      </c>
      <c r="B44" s="38">
        <f>+B38+B43</f>
        <v>13783729.009999976</v>
      </c>
      <c r="C44" s="39">
        <f>+C38+C43</f>
        <v>4344263.66</v>
      </c>
      <c r="D44" s="39">
        <f>+D38+D43</f>
        <v>8638507.469999976</v>
      </c>
      <c r="E44" s="39">
        <f>+E38+E43</f>
        <v>6902700.009999976</v>
      </c>
      <c r="F44" s="83">
        <f t="shared" si="1"/>
        <v>2558436.3499999754</v>
      </c>
      <c r="G44" s="96"/>
      <c r="H44" s="14"/>
      <c r="I44" s="15"/>
    </row>
    <row r="45" spans="1:9" s="19" customFormat="1" ht="18" thickBot="1">
      <c r="A45" s="57" t="s">
        <v>54</v>
      </c>
      <c r="B45" s="58">
        <f>-B21*45/360</f>
        <v>8132819.415</v>
      </c>
      <c r="C45" s="58">
        <f>-C21*45/360</f>
        <v>8585138.75</v>
      </c>
      <c r="D45" s="58">
        <v>8585138.75</v>
      </c>
      <c r="E45" s="58">
        <v>8585138.75</v>
      </c>
      <c r="F45" s="47">
        <f t="shared" si="1"/>
        <v>0</v>
      </c>
      <c r="G45" s="98"/>
      <c r="H45" s="24"/>
      <c r="I45" s="18"/>
    </row>
    <row r="46" spans="1:8" s="26" customFormat="1" ht="16.2" customHeight="1">
      <c r="A46" s="99" t="s">
        <v>14</v>
      </c>
      <c r="B46" s="100"/>
      <c r="C46" s="101"/>
      <c r="D46" s="100"/>
      <c r="E46" s="100"/>
      <c r="F46" s="102"/>
      <c r="G46" s="100"/>
      <c r="H46" s="25"/>
    </row>
    <row r="47" spans="1:8" s="26" customFormat="1" ht="16.2" customHeight="1">
      <c r="A47" s="103" t="s">
        <v>46</v>
      </c>
      <c r="B47" s="75"/>
      <c r="C47" s="104"/>
      <c r="D47" s="75"/>
      <c r="E47" s="100"/>
      <c r="F47" s="100"/>
      <c r="G47" s="75"/>
      <c r="H47" s="27"/>
    </row>
    <row r="48" spans="1:8" s="26" customFormat="1" ht="16.2" customHeight="1">
      <c r="A48" s="105" t="s">
        <v>47</v>
      </c>
      <c r="B48" s="75"/>
      <c r="C48" s="106"/>
      <c r="D48" s="75"/>
      <c r="E48" s="100"/>
      <c r="F48" s="100"/>
      <c r="G48" s="75"/>
      <c r="H48" s="27"/>
    </row>
    <row r="49" spans="1:8" s="26" customFormat="1" ht="16.2" customHeight="1">
      <c r="A49" s="103" t="s">
        <v>48</v>
      </c>
      <c r="B49" s="100"/>
      <c r="C49" s="101"/>
      <c r="D49" s="100"/>
      <c r="E49" s="100"/>
      <c r="F49" s="100"/>
      <c r="G49" s="73"/>
      <c r="H49" s="27"/>
    </row>
    <row r="50" spans="1:8" s="19" customFormat="1" ht="16.2" customHeight="1">
      <c r="A50" s="103" t="s">
        <v>49</v>
      </c>
      <c r="B50" s="75"/>
      <c r="C50" s="101"/>
      <c r="D50" s="75"/>
      <c r="E50" s="100"/>
      <c r="F50" s="100"/>
      <c r="G50" s="100"/>
      <c r="H50" s="28"/>
    </row>
    <row r="51" spans="1:8" s="19" customFormat="1" ht="16.2" customHeight="1">
      <c r="A51" s="111" t="s">
        <v>57</v>
      </c>
      <c r="B51" s="75"/>
      <c r="C51" s="101"/>
      <c r="D51" s="75"/>
      <c r="E51" s="100"/>
      <c r="F51" s="100"/>
      <c r="G51" s="100"/>
      <c r="H51" s="28"/>
    </row>
    <row r="52" spans="1:8" s="19" customFormat="1" ht="16.2" customHeight="1">
      <c r="A52" s="111" t="s">
        <v>58</v>
      </c>
      <c r="B52" s="75"/>
      <c r="C52" s="101"/>
      <c r="D52" s="75"/>
      <c r="E52" s="100"/>
      <c r="F52" s="100"/>
      <c r="G52" s="100"/>
      <c r="H52" s="28"/>
    </row>
    <row r="53" spans="1:8" s="19" customFormat="1" ht="16.2" customHeight="1">
      <c r="A53" s="113" t="s">
        <v>59</v>
      </c>
      <c r="B53" s="75"/>
      <c r="C53" s="101"/>
      <c r="D53" s="75"/>
      <c r="E53" s="100"/>
      <c r="F53" s="100"/>
      <c r="G53" s="100"/>
      <c r="H53" s="28"/>
    </row>
    <row r="54" spans="1:8" s="19" customFormat="1" ht="16.2" customHeight="1">
      <c r="A54" s="103" t="s">
        <v>55</v>
      </c>
      <c r="B54" s="107"/>
      <c r="C54" s="108"/>
      <c r="D54" s="107"/>
      <c r="E54" s="107"/>
      <c r="F54" s="107"/>
      <c r="G54" s="109"/>
      <c r="H54" s="20"/>
    </row>
    <row r="55" spans="1:8" s="19" customFormat="1" ht="16.2" customHeight="1">
      <c r="A55" s="103" t="s">
        <v>56</v>
      </c>
      <c r="B55" s="107"/>
      <c r="C55" s="108"/>
      <c r="D55" s="107"/>
      <c r="E55" s="107"/>
      <c r="F55" s="107"/>
      <c r="G55" s="109"/>
      <c r="H55" s="20"/>
    </row>
    <row r="56" spans="1:8" s="19" customFormat="1" ht="15" customHeight="1">
      <c r="A56" s="110"/>
      <c r="B56" s="107"/>
      <c r="C56" s="108"/>
      <c r="D56" s="107"/>
      <c r="E56" s="107"/>
      <c r="F56" s="107"/>
      <c r="G56" s="109"/>
      <c r="H56" s="20"/>
    </row>
    <row r="57" spans="1:8" s="19" customFormat="1" ht="15.6">
      <c r="A57" s="31"/>
      <c r="B57" s="29"/>
      <c r="C57" s="30"/>
      <c r="D57" s="29"/>
      <c r="E57" s="29"/>
      <c r="F57" s="29"/>
      <c r="G57" s="27"/>
      <c r="H57" s="20"/>
    </row>
    <row r="58" spans="1:8" s="19" customFormat="1" ht="15.6">
      <c r="A58" s="31"/>
      <c r="B58" s="29"/>
      <c r="C58" s="30"/>
      <c r="D58" s="29"/>
      <c r="E58" s="29"/>
      <c r="F58" s="29"/>
      <c r="G58" s="27"/>
      <c r="H58" s="20"/>
    </row>
    <row r="59" spans="1:8" s="19" customFormat="1" ht="15.6">
      <c r="A59" s="31"/>
      <c r="B59" s="29"/>
      <c r="C59" s="30"/>
      <c r="D59" s="29"/>
      <c r="E59" s="29"/>
      <c r="F59" s="29"/>
      <c r="G59" s="27"/>
      <c r="H59" s="20"/>
    </row>
    <row r="60" spans="2:8" ht="15">
      <c r="B60" s="33"/>
      <c r="C60" s="34"/>
      <c r="D60" s="33"/>
      <c r="E60" s="33"/>
      <c r="F60" s="33"/>
      <c r="G60" s="35"/>
      <c r="H60" s="36"/>
    </row>
    <row r="61" spans="2:8" ht="15">
      <c r="B61" s="33"/>
      <c r="C61" s="34"/>
      <c r="D61" s="33"/>
      <c r="E61" s="33"/>
      <c r="F61" s="33"/>
      <c r="G61" s="35"/>
      <c r="H61" s="36"/>
    </row>
    <row r="62" spans="2:8" ht="15">
      <c r="B62" s="33"/>
      <c r="C62" s="34"/>
      <c r="D62" s="33"/>
      <c r="E62" s="33"/>
      <c r="F62" s="33"/>
      <c r="G62" s="35"/>
      <c r="H62" s="36"/>
    </row>
    <row r="63" spans="2:8" ht="15">
      <c r="B63" s="33"/>
      <c r="C63" s="34"/>
      <c r="D63" s="33"/>
      <c r="E63" s="33"/>
      <c r="F63" s="33"/>
      <c r="G63" s="35"/>
      <c r="H63" s="36"/>
    </row>
    <row r="64" ht="12.75">
      <c r="G64" s="35"/>
    </row>
    <row r="65" ht="12.75">
      <c r="G65" s="35"/>
    </row>
    <row r="66" ht="12.75">
      <c r="G66" s="35"/>
    </row>
    <row r="67" ht="12.75">
      <c r="G67" s="35"/>
    </row>
    <row r="68" ht="12.75">
      <c r="G68" s="35"/>
    </row>
    <row r="69" ht="12.75">
      <c r="G69" s="35"/>
    </row>
    <row r="70" ht="12.75">
      <c r="G70" s="35"/>
    </row>
    <row r="71" ht="12.75">
      <c r="G71" s="35"/>
    </row>
    <row r="72" ht="12.75">
      <c r="G72" s="35"/>
    </row>
    <row r="73" ht="12.75">
      <c r="G73" s="35"/>
    </row>
    <row r="74" ht="12.75">
      <c r="G74" s="35"/>
    </row>
    <row r="75" ht="12.75">
      <c r="G75" s="35"/>
    </row>
    <row r="76" ht="12.75">
      <c r="G76" s="35"/>
    </row>
    <row r="77" ht="12.75">
      <c r="G77" s="35"/>
    </row>
    <row r="78" ht="12.75">
      <c r="G78" s="35"/>
    </row>
    <row r="79" ht="12.75">
      <c r="G79" s="35"/>
    </row>
    <row r="80" ht="12.75">
      <c r="G80" s="35"/>
    </row>
    <row r="81" ht="12.75">
      <c r="G81" s="35"/>
    </row>
    <row r="82" ht="12.75">
      <c r="G82" s="35"/>
    </row>
    <row r="83" ht="12.75">
      <c r="G83" s="35"/>
    </row>
    <row r="84" ht="12.75">
      <c r="G84" s="35"/>
    </row>
    <row r="85" ht="12.75">
      <c r="G85" s="35"/>
    </row>
    <row r="86" ht="12.75">
      <c r="G86" s="35"/>
    </row>
    <row r="87" ht="12.75">
      <c r="G87" s="35"/>
    </row>
    <row r="88" ht="12.75">
      <c r="G88" s="35"/>
    </row>
    <row r="89" ht="12.75">
      <c r="G89" s="35"/>
    </row>
    <row r="90" ht="12.75">
      <c r="G90" s="35"/>
    </row>
    <row r="91" ht="12.75">
      <c r="G91" s="35"/>
    </row>
    <row r="92" ht="12.75">
      <c r="G92" s="35"/>
    </row>
    <row r="93" ht="12.75">
      <c r="G93" s="35"/>
    </row>
    <row r="94" ht="12.75">
      <c r="G94" s="35"/>
    </row>
    <row r="95" ht="12.75">
      <c r="G95" s="35"/>
    </row>
    <row r="96" ht="12.75">
      <c r="G96" s="35"/>
    </row>
    <row r="97" ht="12.75">
      <c r="G97" s="35"/>
    </row>
    <row r="98" ht="12.75">
      <c r="G98" s="35"/>
    </row>
    <row r="99" ht="12.75">
      <c r="G99" s="35"/>
    </row>
    <row r="100" ht="12.75">
      <c r="G100" s="35"/>
    </row>
    <row r="101" ht="12.75">
      <c r="G101" s="35"/>
    </row>
    <row r="102" ht="12.75">
      <c r="G102" s="35"/>
    </row>
    <row r="103" ht="12.75">
      <c r="G103" s="35"/>
    </row>
    <row r="104" ht="12.75">
      <c r="G104" s="35"/>
    </row>
    <row r="105" ht="12.75">
      <c r="G105" s="35"/>
    </row>
    <row r="106" ht="12.75">
      <c r="G106" s="35"/>
    </row>
    <row r="107" ht="12.75">
      <c r="G107" s="35"/>
    </row>
    <row r="108" ht="12.75">
      <c r="G108" s="35"/>
    </row>
    <row r="109" ht="12.75">
      <c r="G109" s="35"/>
    </row>
    <row r="110" ht="12.75">
      <c r="G110" s="35"/>
    </row>
    <row r="111" ht="12.75">
      <c r="G111" s="35"/>
    </row>
    <row r="112" ht="12.75">
      <c r="G112" s="35"/>
    </row>
    <row r="113" ht="12.75">
      <c r="G113" s="35"/>
    </row>
    <row r="114" ht="12.75">
      <c r="G114" s="35"/>
    </row>
    <row r="115" ht="12.75">
      <c r="G115" s="35"/>
    </row>
    <row r="116" ht="12.75">
      <c r="G116" s="35"/>
    </row>
    <row r="117" ht="12.75">
      <c r="G117" s="35"/>
    </row>
    <row r="118" ht="12.75">
      <c r="G118" s="35"/>
    </row>
    <row r="119" ht="12.75">
      <c r="G119" s="35"/>
    </row>
    <row r="120" ht="12.75">
      <c r="G120" s="35"/>
    </row>
    <row r="121" ht="12.75">
      <c r="G121" s="35"/>
    </row>
    <row r="122" ht="12.75">
      <c r="G122" s="35"/>
    </row>
    <row r="123" ht="12.75">
      <c r="G123" s="35"/>
    </row>
    <row r="124" ht="12.75">
      <c r="G124" s="35"/>
    </row>
    <row r="125" ht="12.75">
      <c r="G125" s="35"/>
    </row>
    <row r="126" ht="12.75">
      <c r="G126" s="35"/>
    </row>
    <row r="127" ht="12.75">
      <c r="G127" s="35"/>
    </row>
    <row r="128" ht="12.75">
      <c r="G128" s="35"/>
    </row>
    <row r="129" ht="12.75">
      <c r="G129" s="35"/>
    </row>
    <row r="130" ht="12.75">
      <c r="G130" s="35"/>
    </row>
    <row r="131" ht="12.75">
      <c r="G131" s="35"/>
    </row>
    <row r="132" ht="12.75">
      <c r="G132" s="35"/>
    </row>
    <row r="133" ht="12.75">
      <c r="G133" s="35"/>
    </row>
    <row r="134" ht="12.75">
      <c r="G134" s="35"/>
    </row>
    <row r="135" ht="12.75">
      <c r="G135" s="35"/>
    </row>
    <row r="136" ht="12.75">
      <c r="G136" s="35"/>
    </row>
    <row r="137" ht="12.75">
      <c r="G137" s="35"/>
    </row>
    <row r="138" ht="12.75">
      <c r="G138" s="35"/>
    </row>
    <row r="139" ht="12.75">
      <c r="G139" s="35"/>
    </row>
    <row r="140" ht="12.75">
      <c r="G140" s="35"/>
    </row>
    <row r="141" ht="12.75">
      <c r="G141" s="35"/>
    </row>
    <row r="142" ht="12.75">
      <c r="G142" s="35"/>
    </row>
    <row r="143" ht="12.75">
      <c r="G143" s="35"/>
    </row>
    <row r="144" ht="12.75">
      <c r="G144" s="35"/>
    </row>
    <row r="145" ht="12.75">
      <c r="G145" s="35"/>
    </row>
    <row r="146" ht="12.75">
      <c r="G146" s="35"/>
    </row>
    <row r="147" ht="12.75">
      <c r="G147" s="35"/>
    </row>
    <row r="148" ht="12.75">
      <c r="G148" s="35"/>
    </row>
    <row r="149" ht="12.75">
      <c r="G149" s="35"/>
    </row>
    <row r="150" ht="12.75">
      <c r="G150" s="35"/>
    </row>
    <row r="151" ht="12.75">
      <c r="G151" s="35"/>
    </row>
    <row r="152" ht="12.75">
      <c r="G152" s="35"/>
    </row>
  </sheetData>
  <mergeCells count="1">
    <mergeCell ref="A2:G2"/>
  </mergeCells>
  <printOptions/>
  <pageMargins left="0.75" right="0.75" top="1" bottom="1" header="0.5" footer="0.5"/>
  <pageSetup fitToHeight="2" fitToWidth="1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Laura Kennison</cp:lastModifiedBy>
  <cp:lastPrinted>2011-10-21T14:45:54Z</cp:lastPrinted>
  <dcterms:created xsi:type="dcterms:W3CDTF">2006-04-10T21:55:54Z</dcterms:created>
  <dcterms:modified xsi:type="dcterms:W3CDTF">2011-10-21T14:45:55Z</dcterms:modified>
  <cp:category/>
  <cp:version/>
  <cp:contentType/>
  <cp:contentStatus/>
</cp:coreProperties>
</file>