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15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kc1-my.sharepoint.com/personal/danielle_lucero_kingcounty_gov/Documents/Legislative Liaison/Legislative Transmittals/2025/PHSKC Medic One Mountain View Fire/"/>
    </mc:Choice>
  </mc:AlternateContent>
  <xr:revisionPtr revIDLastSave="8" documentId="8_{5C0467E2-03BC-4538-A287-757DC5A5F858}" xr6:coauthVersionLast="47" xr6:coauthVersionMax="47" xr10:uidLastSave="{DFB7E1EC-4E89-48A4-92F1-34533914D48F}"/>
  <bookViews>
    <workbookView xWindow="-35025" yWindow="1260" windowWidth="31950" windowHeight="18675" firstSheet="2" activeTab="2" xr2:uid="{00000000-000D-0000-FFFF-FFFF00000000}"/>
  </bookViews>
  <sheets>
    <sheet name="1.  Instructions" sheetId="3" state="hidden" r:id="rId1"/>
    <sheet name="2a.  Simple Form Data Entry" sheetId="2" state="hidden" r:id="rId2"/>
    <sheet name="3a.  Simple Form Fiscal Note" sheetId="1" r:id="rId3"/>
    <sheet name="2b.  Complex Form Data Entry" sheetId="9" state="hidden" r:id="rId4"/>
    <sheet name="3b.  Complex Form Fiscal Note" sheetId="10" state="hidden" r:id="rId5"/>
  </sheets>
  <definedNames>
    <definedName name="_xlnm.Print_Area" localSheetId="2">'3a.  Simple Form Fiscal Note'!$A$1:$S$121</definedName>
    <definedName name="_xlnm.Print_Area" localSheetId="4">'3b.  Complex Form Fiscal Note'!$A$1:$S$133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9" i="1" l="1"/>
  <c r="N82" i="2"/>
  <c r="T49" i="1"/>
  <c r="N143" i="9" l="1"/>
  <c r="N142" i="9"/>
  <c r="N141" i="9"/>
  <c r="N140" i="9"/>
  <c r="N139" i="9"/>
  <c r="N138" i="9"/>
  <c r="N137" i="9"/>
  <c r="N132" i="9"/>
  <c r="N131" i="9"/>
  <c r="N130" i="9"/>
  <c r="N129" i="9"/>
  <c r="N128" i="9"/>
  <c r="N127" i="9"/>
  <c r="N126" i="9"/>
  <c r="N121" i="9"/>
  <c r="N120" i="9"/>
  <c r="N119" i="9"/>
  <c r="N118" i="9"/>
  <c r="N117" i="9"/>
  <c r="N116" i="9"/>
  <c r="N115" i="9"/>
  <c r="N110" i="9"/>
  <c r="N109" i="9"/>
  <c r="N108" i="9"/>
  <c r="N107" i="9"/>
  <c r="N106" i="9"/>
  <c r="N105" i="9"/>
  <c r="N104" i="9"/>
  <c r="N99" i="9"/>
  <c r="N98" i="9"/>
  <c r="N97" i="9"/>
  <c r="N96" i="9"/>
  <c r="N95" i="9"/>
  <c r="N94" i="9"/>
  <c r="N93" i="9"/>
  <c r="N88" i="9"/>
  <c r="N87" i="9"/>
  <c r="N86" i="9"/>
  <c r="N85" i="9"/>
  <c r="N84" i="9"/>
  <c r="N83" i="9"/>
  <c r="N82" i="9"/>
  <c r="N63" i="9"/>
  <c r="N62" i="9"/>
  <c r="N61" i="9"/>
  <c r="N60" i="9"/>
  <c r="N59" i="9"/>
  <c r="N58" i="9"/>
  <c r="N88" i="2"/>
  <c r="N87" i="2"/>
  <c r="N86" i="2"/>
  <c r="N85" i="2"/>
  <c r="N83" i="2"/>
  <c r="N99" i="2"/>
  <c r="N98" i="2"/>
  <c r="N97" i="2"/>
  <c r="N94" i="2"/>
  <c r="N93" i="2"/>
  <c r="O92" i="10" l="1"/>
  <c r="O91" i="10"/>
  <c r="O90" i="10"/>
  <c r="O89" i="10"/>
  <c r="O88" i="10"/>
  <c r="O87" i="10"/>
  <c r="O86" i="10"/>
  <c r="O82" i="10"/>
  <c r="O81" i="10"/>
  <c r="O80" i="10"/>
  <c r="O79" i="10"/>
  <c r="O78" i="10"/>
  <c r="O77" i="10"/>
  <c r="O76" i="10"/>
  <c r="O72" i="10"/>
  <c r="O71" i="10"/>
  <c r="O70" i="10"/>
  <c r="O69" i="10"/>
  <c r="O68" i="10"/>
  <c r="O67" i="10"/>
  <c r="O66" i="10"/>
  <c r="O62" i="10"/>
  <c r="O61" i="10"/>
  <c r="O60" i="10"/>
  <c r="O59" i="10"/>
  <c r="O58" i="10"/>
  <c r="O57" i="10"/>
  <c r="O56" i="10"/>
  <c r="O52" i="10"/>
  <c r="O51" i="10"/>
  <c r="O50" i="10"/>
  <c r="O49" i="10"/>
  <c r="O48" i="10"/>
  <c r="O47" i="10"/>
  <c r="O46" i="10"/>
  <c r="O42" i="10"/>
  <c r="O41" i="10"/>
  <c r="O40" i="10"/>
  <c r="O39" i="10"/>
  <c r="O38" i="10"/>
  <c r="O37" i="10"/>
  <c r="O36" i="10"/>
  <c r="O30" i="10"/>
  <c r="O29" i="10"/>
  <c r="O28" i="10"/>
  <c r="O27" i="10"/>
  <c r="O26" i="10"/>
  <c r="O25" i="10"/>
  <c r="R92" i="10"/>
  <c r="R91" i="10"/>
  <c r="R90" i="10"/>
  <c r="R89" i="10"/>
  <c r="R88" i="10"/>
  <c r="R87" i="10"/>
  <c r="R86" i="10"/>
  <c r="R82" i="10"/>
  <c r="R81" i="10"/>
  <c r="R80" i="10"/>
  <c r="R79" i="10"/>
  <c r="R78" i="10"/>
  <c r="R77" i="10"/>
  <c r="R76" i="10"/>
  <c r="R72" i="10"/>
  <c r="R71" i="10"/>
  <c r="R70" i="10"/>
  <c r="R69" i="10"/>
  <c r="R68" i="10"/>
  <c r="R67" i="10"/>
  <c r="R66" i="10"/>
  <c r="R62" i="10"/>
  <c r="R61" i="10"/>
  <c r="R60" i="10"/>
  <c r="R59" i="10"/>
  <c r="R58" i="10"/>
  <c r="R57" i="10"/>
  <c r="R56" i="10"/>
  <c r="R52" i="10"/>
  <c r="R51" i="10"/>
  <c r="R50" i="10"/>
  <c r="R49" i="10"/>
  <c r="R48" i="10"/>
  <c r="R47" i="10"/>
  <c r="R46" i="10"/>
  <c r="R42" i="10"/>
  <c r="R41" i="10"/>
  <c r="R40" i="10"/>
  <c r="R39" i="10"/>
  <c r="R38" i="10"/>
  <c r="R37" i="10"/>
  <c r="R36" i="10"/>
  <c r="R30" i="10"/>
  <c r="R29" i="10"/>
  <c r="R28" i="10"/>
  <c r="R27" i="10"/>
  <c r="R26" i="10"/>
  <c r="R25" i="10"/>
  <c r="Q92" i="10"/>
  <c r="Q91" i="10"/>
  <c r="Q90" i="10"/>
  <c r="Q89" i="10"/>
  <c r="Q88" i="10"/>
  <c r="Q87" i="10"/>
  <c r="Q86" i="10"/>
  <c r="Q82" i="10"/>
  <c r="Q81" i="10"/>
  <c r="Q80" i="10"/>
  <c r="Q79" i="10"/>
  <c r="Q78" i="10"/>
  <c r="Q77" i="10"/>
  <c r="Q76" i="10"/>
  <c r="Q72" i="10"/>
  <c r="Q71" i="10"/>
  <c r="Q70" i="10"/>
  <c r="Q69" i="10"/>
  <c r="Q68" i="10"/>
  <c r="Q67" i="10"/>
  <c r="Q66" i="10"/>
  <c r="Q62" i="10"/>
  <c r="Q61" i="10"/>
  <c r="Q60" i="10"/>
  <c r="Q59" i="10"/>
  <c r="Q58" i="10"/>
  <c r="Q57" i="10"/>
  <c r="Q56" i="10"/>
  <c r="Q52" i="10"/>
  <c r="Q51" i="10"/>
  <c r="Q50" i="10"/>
  <c r="Q49" i="10"/>
  <c r="Q48" i="10"/>
  <c r="Q47" i="10"/>
  <c r="Q46" i="10"/>
  <c r="Q42" i="10"/>
  <c r="Q41" i="10"/>
  <c r="Q40" i="10"/>
  <c r="Q39" i="10"/>
  <c r="Q38" i="10"/>
  <c r="Q37" i="10"/>
  <c r="Q36" i="10"/>
  <c r="Q30" i="10"/>
  <c r="Q29" i="10"/>
  <c r="Q28" i="10"/>
  <c r="Q27" i="10"/>
  <c r="Q26" i="10"/>
  <c r="Q25" i="10"/>
  <c r="N92" i="10"/>
  <c r="N91" i="10"/>
  <c r="N90" i="10"/>
  <c r="N89" i="10"/>
  <c r="N88" i="10"/>
  <c r="N87" i="10"/>
  <c r="N86" i="10"/>
  <c r="N82" i="10"/>
  <c r="N81" i="10"/>
  <c r="N80" i="10"/>
  <c r="N79" i="10"/>
  <c r="N78" i="10"/>
  <c r="N77" i="10"/>
  <c r="N76" i="10"/>
  <c r="N72" i="10"/>
  <c r="N71" i="10"/>
  <c r="N70" i="10"/>
  <c r="N69" i="10"/>
  <c r="N68" i="10"/>
  <c r="N67" i="10"/>
  <c r="N66" i="10"/>
  <c r="N62" i="10"/>
  <c r="N61" i="10"/>
  <c r="N60" i="10"/>
  <c r="N59" i="10"/>
  <c r="N58" i="10"/>
  <c r="N57" i="10"/>
  <c r="N56" i="10"/>
  <c r="N52" i="10"/>
  <c r="N51" i="10"/>
  <c r="N50" i="10"/>
  <c r="N49" i="10"/>
  <c r="N48" i="10"/>
  <c r="N47" i="10"/>
  <c r="N46" i="10"/>
  <c r="N42" i="10"/>
  <c r="N41" i="10"/>
  <c r="N40" i="10"/>
  <c r="N39" i="10"/>
  <c r="N38" i="10"/>
  <c r="N37" i="10"/>
  <c r="N36" i="10"/>
  <c r="N30" i="10"/>
  <c r="N29" i="10"/>
  <c r="N28" i="10"/>
  <c r="N27" i="10"/>
  <c r="N26" i="10"/>
  <c r="N25" i="10"/>
  <c r="L92" i="10"/>
  <c r="L91" i="10"/>
  <c r="L90" i="10"/>
  <c r="L89" i="10"/>
  <c r="L88" i="10"/>
  <c r="L87" i="10"/>
  <c r="L86" i="10"/>
  <c r="L82" i="10"/>
  <c r="L81" i="10"/>
  <c r="L80" i="10"/>
  <c r="L79" i="10"/>
  <c r="L78" i="10"/>
  <c r="L77" i="10"/>
  <c r="L76" i="10"/>
  <c r="L72" i="10"/>
  <c r="L71" i="10"/>
  <c r="L70" i="10"/>
  <c r="L69" i="10"/>
  <c r="L68" i="10"/>
  <c r="L67" i="10"/>
  <c r="L66" i="10"/>
  <c r="L62" i="10"/>
  <c r="L61" i="10"/>
  <c r="L60" i="10"/>
  <c r="L59" i="10"/>
  <c r="L58" i="10"/>
  <c r="L57" i="10"/>
  <c r="L56" i="10"/>
  <c r="L52" i="10"/>
  <c r="L51" i="10"/>
  <c r="L50" i="10"/>
  <c r="L49" i="10"/>
  <c r="L48" i="10"/>
  <c r="L47" i="10"/>
  <c r="L46" i="10"/>
  <c r="L42" i="10"/>
  <c r="L41" i="10"/>
  <c r="L40" i="10"/>
  <c r="L39" i="10"/>
  <c r="L38" i="10"/>
  <c r="L37" i="10"/>
  <c r="L36" i="10"/>
  <c r="L30" i="10"/>
  <c r="L29" i="10"/>
  <c r="L28" i="10"/>
  <c r="L27" i="10"/>
  <c r="L26" i="10"/>
  <c r="L25" i="10"/>
  <c r="R52" i="1"/>
  <c r="R51" i="1"/>
  <c r="R50" i="1"/>
  <c r="R49" i="1"/>
  <c r="R48" i="1"/>
  <c r="R47" i="1"/>
  <c r="R46" i="1"/>
  <c r="R42" i="1"/>
  <c r="R41" i="1"/>
  <c r="R40" i="1"/>
  <c r="R39" i="1"/>
  <c r="R38" i="1"/>
  <c r="R37" i="1"/>
  <c r="R36" i="1"/>
  <c r="R27" i="1"/>
  <c r="R26" i="1"/>
  <c r="R25" i="1"/>
  <c r="H92" i="2"/>
  <c r="I92" i="2" s="1"/>
  <c r="J92" i="2" s="1"/>
  <c r="K92" i="2" s="1"/>
  <c r="L92" i="2" s="1"/>
  <c r="H81" i="2"/>
  <c r="I81" i="2" s="1"/>
  <c r="J81" i="2" s="1"/>
  <c r="K81" i="2" s="1"/>
  <c r="L81" i="2" s="1"/>
  <c r="G136" i="9"/>
  <c r="H136" i="9" s="1"/>
  <c r="I136" i="9" s="1"/>
  <c r="J136" i="9" s="1"/>
  <c r="K136" i="9" s="1"/>
  <c r="L136" i="9" s="1"/>
  <c r="G125" i="9"/>
  <c r="H125" i="9" s="1"/>
  <c r="I125" i="9" s="1"/>
  <c r="J125" i="9" s="1"/>
  <c r="K125" i="9" s="1"/>
  <c r="L125" i="9" s="1"/>
  <c r="G114" i="9"/>
  <c r="H114" i="9" s="1"/>
  <c r="I114" i="9" s="1"/>
  <c r="J114" i="9" s="1"/>
  <c r="K114" i="9" s="1"/>
  <c r="L114" i="9" s="1"/>
  <c r="H103" i="9"/>
  <c r="I103" i="9" s="1"/>
  <c r="J103" i="9" s="1"/>
  <c r="K103" i="9" s="1"/>
  <c r="L103" i="9" s="1"/>
  <c r="G103" i="9"/>
  <c r="G92" i="9"/>
  <c r="H92" i="9" s="1"/>
  <c r="I92" i="9" s="1"/>
  <c r="J92" i="9" s="1"/>
  <c r="K92" i="9" s="1"/>
  <c r="L92" i="9" s="1"/>
  <c r="M85" i="10"/>
  <c r="M65" i="10"/>
  <c r="M55" i="10"/>
  <c r="M54" i="10"/>
  <c r="P6" i="1"/>
  <c r="P6" i="10"/>
  <c r="P7" i="10"/>
  <c r="P7" i="1"/>
  <c r="R31" i="1" l="1"/>
  <c r="R43" i="1"/>
  <c r="N31" i="10"/>
  <c r="L31" i="10"/>
  <c r="P9" i="1"/>
  <c r="P8" i="1"/>
  <c r="P9" i="10"/>
  <c r="P8" i="10"/>
  <c r="L108" i="1"/>
  <c r="L107" i="1"/>
  <c r="L106" i="1"/>
  <c r="Q47" i="1"/>
  <c r="Q48" i="1"/>
  <c r="Q49" i="1"/>
  <c r="Q50" i="1"/>
  <c r="Q51" i="1"/>
  <c r="Q52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46" i="1"/>
  <c r="Q37" i="1"/>
  <c r="Q38" i="1"/>
  <c r="Q39" i="1"/>
  <c r="Q40" i="1"/>
  <c r="Q41" i="1"/>
  <c r="Q42" i="1"/>
  <c r="Q36" i="1"/>
  <c r="Q26" i="1"/>
  <c r="Q27" i="1"/>
  <c r="Q28" i="1"/>
  <c r="Q29" i="1"/>
  <c r="Q30" i="1"/>
  <c r="Q25" i="1"/>
  <c r="Q31" i="1" s="1"/>
  <c r="O26" i="1"/>
  <c r="O27" i="1"/>
  <c r="O28" i="1"/>
  <c r="O29" i="1"/>
  <c r="O30" i="1"/>
  <c r="O25" i="1"/>
  <c r="N26" i="1"/>
  <c r="N27" i="1"/>
  <c r="N28" i="1"/>
  <c r="N29" i="1"/>
  <c r="N30" i="1"/>
  <c r="N25" i="1"/>
  <c r="N31" i="1" s="1"/>
  <c r="O47" i="1"/>
  <c r="O48" i="1"/>
  <c r="O49" i="1"/>
  <c r="O50" i="1"/>
  <c r="O51" i="1"/>
  <c r="O52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46" i="1"/>
  <c r="O37" i="1"/>
  <c r="O38" i="1"/>
  <c r="O39" i="1"/>
  <c r="O40" i="1"/>
  <c r="O41" i="1"/>
  <c r="O42" i="1"/>
  <c r="O36" i="1"/>
  <c r="N47" i="1"/>
  <c r="N48" i="1"/>
  <c r="N49" i="1"/>
  <c r="N50" i="1"/>
  <c r="N51" i="1"/>
  <c r="N52" i="1"/>
  <c r="N54" i="1"/>
  <c r="N55" i="1"/>
  <c r="N57" i="1"/>
  <c r="N58" i="1"/>
  <c r="N59" i="1"/>
  <c r="N60" i="1"/>
  <c r="N61" i="1"/>
  <c r="N62" i="1"/>
  <c r="N63" i="1"/>
  <c r="N64" i="1"/>
  <c r="N65" i="1"/>
  <c r="N66" i="1"/>
  <c r="N68" i="1"/>
  <c r="N69" i="1"/>
  <c r="N70" i="1"/>
  <c r="N71" i="1"/>
  <c r="N72" i="1"/>
  <c r="N73" i="1"/>
  <c r="N74" i="1"/>
  <c r="N75" i="1"/>
  <c r="N76" i="1"/>
  <c r="N77" i="1"/>
  <c r="N79" i="1"/>
  <c r="N80" i="1"/>
  <c r="N81" i="1"/>
  <c r="N82" i="1"/>
  <c r="N83" i="1"/>
  <c r="N84" i="1"/>
  <c r="N85" i="1"/>
  <c r="N86" i="1"/>
  <c r="N87" i="1"/>
  <c r="N88" i="1"/>
  <c r="N90" i="1"/>
  <c r="N91" i="1"/>
  <c r="N92" i="1"/>
  <c r="N93" i="1"/>
  <c r="N94" i="1"/>
  <c r="N46" i="1"/>
  <c r="N37" i="1"/>
  <c r="N38" i="1"/>
  <c r="N39" i="1"/>
  <c r="N40" i="1"/>
  <c r="N41" i="1"/>
  <c r="N42" i="1"/>
  <c r="N36" i="1"/>
  <c r="M96" i="1"/>
  <c r="L47" i="1"/>
  <c r="L48" i="1"/>
  <c r="L49" i="1"/>
  <c r="L50" i="1"/>
  <c r="L51" i="1"/>
  <c r="L52" i="1"/>
  <c r="L54" i="1"/>
  <c r="M54" i="1" s="1"/>
  <c r="L55" i="1"/>
  <c r="M55" i="1" s="1"/>
  <c r="L57" i="1"/>
  <c r="L58" i="1"/>
  <c r="L59" i="1"/>
  <c r="L60" i="1"/>
  <c r="L61" i="1"/>
  <c r="L62" i="1"/>
  <c r="L63" i="1"/>
  <c r="L64" i="1"/>
  <c r="M64" i="1" s="1"/>
  <c r="L65" i="1"/>
  <c r="M65" i="1" s="1"/>
  <c r="L66" i="1"/>
  <c r="L68" i="1"/>
  <c r="L69" i="1"/>
  <c r="L70" i="1"/>
  <c r="L71" i="1"/>
  <c r="L72" i="1"/>
  <c r="L73" i="1"/>
  <c r="L74" i="1"/>
  <c r="M74" i="1" s="1"/>
  <c r="L75" i="1"/>
  <c r="M75" i="1" s="1"/>
  <c r="L76" i="1"/>
  <c r="L77" i="1"/>
  <c r="L79" i="1"/>
  <c r="L80" i="1"/>
  <c r="L81" i="1"/>
  <c r="L82" i="1"/>
  <c r="L83" i="1"/>
  <c r="L84" i="1"/>
  <c r="M84" i="1" s="1"/>
  <c r="L85" i="1"/>
  <c r="M85" i="1" s="1"/>
  <c r="L86" i="1"/>
  <c r="L87" i="1"/>
  <c r="L88" i="1"/>
  <c r="L90" i="1"/>
  <c r="L91" i="1"/>
  <c r="L92" i="1"/>
  <c r="L93" i="1"/>
  <c r="L94" i="1"/>
  <c r="M94" i="1" s="1"/>
  <c r="L46" i="1"/>
  <c r="L37" i="1"/>
  <c r="L38" i="1"/>
  <c r="L39" i="1"/>
  <c r="L40" i="1"/>
  <c r="L41" i="1"/>
  <c r="L42" i="1"/>
  <c r="L44" i="1"/>
  <c r="L36" i="1"/>
  <c r="L26" i="1"/>
  <c r="L27" i="1"/>
  <c r="L28" i="1"/>
  <c r="L29" i="1"/>
  <c r="L30" i="1"/>
  <c r="L25" i="1"/>
  <c r="J26" i="1"/>
  <c r="J27" i="1"/>
  <c r="J28" i="1"/>
  <c r="J29" i="1"/>
  <c r="J30" i="1"/>
  <c r="J31" i="1"/>
  <c r="J25" i="1"/>
  <c r="I25" i="1"/>
  <c r="N43" i="1" l="1"/>
  <c r="O43" i="1"/>
  <c r="L32" i="1"/>
  <c r="L31" i="1"/>
  <c r="O31" i="1"/>
  <c r="L43" i="1"/>
  <c r="Q43" i="1"/>
  <c r="N53" i="1"/>
  <c r="Q53" i="1"/>
  <c r="L53" i="1"/>
  <c r="O53" i="1"/>
  <c r="P25" i="1"/>
  <c r="K92" i="10"/>
  <c r="M92" i="10" s="1"/>
  <c r="K91" i="10"/>
  <c r="K90" i="10"/>
  <c r="K89" i="10"/>
  <c r="K88" i="10"/>
  <c r="K87" i="10"/>
  <c r="K86" i="10"/>
  <c r="K82" i="10"/>
  <c r="M82" i="10" s="1"/>
  <c r="K81" i="10"/>
  <c r="K80" i="10"/>
  <c r="M80" i="10" s="1"/>
  <c r="K79" i="10"/>
  <c r="M79" i="10" s="1"/>
  <c r="K78" i="10"/>
  <c r="M78" i="10" s="1"/>
  <c r="K77" i="10"/>
  <c r="M77" i="10" s="1"/>
  <c r="K76" i="10"/>
  <c r="K72" i="10"/>
  <c r="K71" i="10"/>
  <c r="K70" i="10"/>
  <c r="K69" i="10"/>
  <c r="K68" i="10"/>
  <c r="K67" i="10"/>
  <c r="K66" i="10"/>
  <c r="M66" i="10" s="1"/>
  <c r="K62" i="10"/>
  <c r="M62" i="10" s="1"/>
  <c r="K61" i="10"/>
  <c r="M61" i="10" s="1"/>
  <c r="K60" i="10"/>
  <c r="M60" i="10" s="1"/>
  <c r="K59" i="10"/>
  <c r="K58" i="10"/>
  <c r="K57" i="10"/>
  <c r="K56" i="10"/>
  <c r="K52" i="10"/>
  <c r="K51" i="10"/>
  <c r="K50" i="10"/>
  <c r="K49" i="10"/>
  <c r="M49" i="10" s="1"/>
  <c r="K48" i="10"/>
  <c r="M48" i="10" s="1"/>
  <c r="K47" i="10"/>
  <c r="M47" i="10" s="1"/>
  <c r="K46" i="10"/>
  <c r="M46" i="10" s="1"/>
  <c r="K42" i="10"/>
  <c r="K41" i="10"/>
  <c r="M41" i="10" s="1"/>
  <c r="K40" i="10"/>
  <c r="K39" i="10"/>
  <c r="K38" i="10"/>
  <c r="K37" i="10"/>
  <c r="K36" i="10"/>
  <c r="L43" i="10"/>
  <c r="L73" i="10"/>
  <c r="L83" i="10"/>
  <c r="K30" i="10"/>
  <c r="K29" i="10"/>
  <c r="K28" i="10"/>
  <c r="K27" i="10"/>
  <c r="K26" i="10"/>
  <c r="K25" i="10"/>
  <c r="K92" i="1"/>
  <c r="M92" i="1" s="1"/>
  <c r="K91" i="1"/>
  <c r="M91" i="1" s="1"/>
  <c r="K90" i="1"/>
  <c r="M90" i="1" s="1"/>
  <c r="K89" i="1"/>
  <c r="K88" i="1"/>
  <c r="M88" i="1" s="1"/>
  <c r="K87" i="1"/>
  <c r="M87" i="1" s="1"/>
  <c r="K86" i="1"/>
  <c r="K82" i="1"/>
  <c r="M82" i="1" s="1"/>
  <c r="K81" i="1"/>
  <c r="M81" i="1" s="1"/>
  <c r="K80" i="1"/>
  <c r="M80" i="1" s="1"/>
  <c r="K79" i="1"/>
  <c r="M79" i="1" s="1"/>
  <c r="K78" i="1"/>
  <c r="K77" i="1"/>
  <c r="M77" i="1" s="1"/>
  <c r="K76" i="1"/>
  <c r="M76" i="1" s="1"/>
  <c r="K72" i="1"/>
  <c r="M72" i="1" s="1"/>
  <c r="K71" i="1"/>
  <c r="M71" i="1" s="1"/>
  <c r="K70" i="1"/>
  <c r="M70" i="1" s="1"/>
  <c r="K69" i="1"/>
  <c r="M69" i="1" s="1"/>
  <c r="K68" i="1"/>
  <c r="M68" i="1" s="1"/>
  <c r="K67" i="1"/>
  <c r="K66" i="1"/>
  <c r="K62" i="1"/>
  <c r="M62" i="1" s="1"/>
  <c r="K61" i="1"/>
  <c r="M61" i="1" s="1"/>
  <c r="K60" i="1"/>
  <c r="M60" i="1" s="1"/>
  <c r="K59" i="1"/>
  <c r="M59" i="1" s="1"/>
  <c r="K58" i="1"/>
  <c r="M58" i="1" s="1"/>
  <c r="K57" i="1"/>
  <c r="M57" i="1" s="1"/>
  <c r="K56" i="1"/>
  <c r="K52" i="1"/>
  <c r="M52" i="1" s="1"/>
  <c r="K51" i="1"/>
  <c r="M51" i="1" s="1"/>
  <c r="K50" i="1"/>
  <c r="M50" i="1" s="1"/>
  <c r="K49" i="1"/>
  <c r="M49" i="1" s="1"/>
  <c r="K48" i="1"/>
  <c r="M48" i="1" s="1"/>
  <c r="K47" i="1"/>
  <c r="M47" i="1" s="1"/>
  <c r="K46" i="1"/>
  <c r="M46" i="1" s="1"/>
  <c r="K42" i="1"/>
  <c r="M42" i="1" s="1"/>
  <c r="K41" i="1"/>
  <c r="M41" i="1" s="1"/>
  <c r="K40" i="1"/>
  <c r="M40" i="1" s="1"/>
  <c r="K39" i="1"/>
  <c r="M39" i="1" s="1"/>
  <c r="K38" i="1"/>
  <c r="M38" i="1" s="1"/>
  <c r="K37" i="1"/>
  <c r="M37" i="1" s="1"/>
  <c r="K36" i="1"/>
  <c r="K30" i="1"/>
  <c r="M30" i="1" s="1"/>
  <c r="K29" i="1"/>
  <c r="M29" i="1" s="1"/>
  <c r="K28" i="1"/>
  <c r="M28" i="1" s="1"/>
  <c r="K27" i="1"/>
  <c r="M27" i="1" s="1"/>
  <c r="K26" i="1"/>
  <c r="M26" i="1" s="1"/>
  <c r="K25" i="1"/>
  <c r="M25" i="1" s="1"/>
  <c r="O57" i="2"/>
  <c r="Q95" i="1" l="1"/>
  <c r="O95" i="1"/>
  <c r="N95" i="1"/>
  <c r="P95" i="1" s="1"/>
  <c r="L95" i="1"/>
  <c r="K31" i="10"/>
  <c r="K73" i="10"/>
  <c r="M73" i="10" s="1"/>
  <c r="M67" i="10"/>
  <c r="M50" i="10"/>
  <c r="K93" i="10"/>
  <c r="M86" i="10"/>
  <c r="M36" i="10"/>
  <c r="K53" i="10"/>
  <c r="M51" i="10"/>
  <c r="M87" i="10"/>
  <c r="M52" i="10"/>
  <c r="M88" i="10"/>
  <c r="M38" i="10"/>
  <c r="M89" i="10"/>
  <c r="L53" i="10"/>
  <c r="M39" i="10"/>
  <c r="M57" i="10"/>
  <c r="M72" i="10"/>
  <c r="M90" i="10"/>
  <c r="M59" i="10"/>
  <c r="M42" i="10"/>
  <c r="L93" i="10"/>
  <c r="M68" i="10"/>
  <c r="M69" i="10"/>
  <c r="K43" i="10"/>
  <c r="M43" i="10" s="1"/>
  <c r="M37" i="10"/>
  <c r="M70" i="10"/>
  <c r="K63" i="10"/>
  <c r="M56" i="10"/>
  <c r="M71" i="10"/>
  <c r="M40" i="10"/>
  <c r="M58" i="10"/>
  <c r="M76" i="10"/>
  <c r="M91" i="10"/>
  <c r="L63" i="10"/>
  <c r="K83" i="10"/>
  <c r="M83" i="10" s="1"/>
  <c r="M81" i="10"/>
  <c r="K43" i="1"/>
  <c r="M36" i="1"/>
  <c r="K63" i="1"/>
  <c r="M63" i="1" s="1"/>
  <c r="K73" i="1"/>
  <c r="M73" i="1" s="1"/>
  <c r="M66" i="1"/>
  <c r="K93" i="1"/>
  <c r="M93" i="1" s="1"/>
  <c r="M86" i="1"/>
  <c r="K53" i="1"/>
  <c r="K83" i="1"/>
  <c r="K31" i="1"/>
  <c r="M31" i="1" s="1"/>
  <c r="H104" i="1"/>
  <c r="H115" i="10"/>
  <c r="R103" i="10"/>
  <c r="R102" i="10"/>
  <c r="C106" i="10"/>
  <c r="R105" i="10"/>
  <c r="R104" i="10"/>
  <c r="H104" i="10"/>
  <c r="C104" i="10"/>
  <c r="C103" i="10"/>
  <c r="C102" i="10"/>
  <c r="B123" i="10"/>
  <c r="M43" i="1" l="1"/>
  <c r="K95" i="1"/>
  <c r="M95" i="1" s="1"/>
  <c r="M53" i="1"/>
  <c r="L95" i="10"/>
  <c r="M93" i="10"/>
  <c r="M53" i="10"/>
  <c r="M63" i="10"/>
  <c r="K95" i="10"/>
  <c r="M83" i="1"/>
  <c r="C10" i="10"/>
  <c r="H8" i="10"/>
  <c r="C8" i="10"/>
  <c r="C7" i="10"/>
  <c r="C6" i="10"/>
  <c r="C10" i="1"/>
  <c r="H8" i="1"/>
  <c r="O17" i="10"/>
  <c r="E17" i="10"/>
  <c r="B112" i="1"/>
  <c r="O17" i="1"/>
  <c r="E17" i="1"/>
  <c r="S94" i="10"/>
  <c r="S85" i="10"/>
  <c r="S84" i="10"/>
  <c r="S75" i="10"/>
  <c r="S74" i="10"/>
  <c r="S65" i="10"/>
  <c r="S64" i="10"/>
  <c r="S55" i="10"/>
  <c r="S54" i="10"/>
  <c r="P94" i="10"/>
  <c r="P85" i="10"/>
  <c r="P84" i="10"/>
  <c r="P75" i="10"/>
  <c r="P74" i="10"/>
  <c r="P65" i="10"/>
  <c r="P64" i="10"/>
  <c r="P55" i="10"/>
  <c r="P54" i="10"/>
  <c r="M94" i="10"/>
  <c r="M84" i="10"/>
  <c r="M75" i="10"/>
  <c r="M74" i="10"/>
  <c r="M64" i="10"/>
  <c r="S94" i="1"/>
  <c r="S85" i="1"/>
  <c r="S84" i="1"/>
  <c r="S75" i="1"/>
  <c r="S74" i="1"/>
  <c r="S65" i="1"/>
  <c r="S64" i="1"/>
  <c r="S55" i="1"/>
  <c r="S54" i="1"/>
  <c r="P94" i="1"/>
  <c r="P85" i="1"/>
  <c r="P84" i="1"/>
  <c r="P75" i="1"/>
  <c r="P74" i="1"/>
  <c r="P65" i="1"/>
  <c r="P64" i="1"/>
  <c r="P55" i="1"/>
  <c r="P54" i="1"/>
  <c r="S88" i="10"/>
  <c r="S81" i="10"/>
  <c r="S70" i="10"/>
  <c r="S66" i="10"/>
  <c r="S48" i="10"/>
  <c r="R92" i="1"/>
  <c r="R91" i="1"/>
  <c r="R90" i="1"/>
  <c r="R89" i="1"/>
  <c r="R88" i="1"/>
  <c r="R87" i="1"/>
  <c r="R86" i="1"/>
  <c r="R82" i="1"/>
  <c r="R81" i="1"/>
  <c r="R80" i="1"/>
  <c r="R79" i="1"/>
  <c r="R78" i="1"/>
  <c r="R77" i="1"/>
  <c r="R76" i="1"/>
  <c r="R72" i="1"/>
  <c r="R71" i="1"/>
  <c r="R70" i="1"/>
  <c r="R69" i="1"/>
  <c r="R68" i="1"/>
  <c r="R67" i="1"/>
  <c r="R66" i="1"/>
  <c r="R62" i="1"/>
  <c r="R61" i="1"/>
  <c r="R60" i="1"/>
  <c r="R59" i="1"/>
  <c r="R58" i="1"/>
  <c r="R57" i="1"/>
  <c r="R56" i="1"/>
  <c r="R30" i="1"/>
  <c r="R29" i="1"/>
  <c r="R28" i="1"/>
  <c r="M95" i="10" l="1"/>
  <c r="S30" i="10"/>
  <c r="S59" i="10"/>
  <c r="S41" i="10"/>
  <c r="S77" i="10"/>
  <c r="S52" i="1"/>
  <c r="S92" i="10"/>
  <c r="S52" i="10"/>
  <c r="S37" i="10"/>
  <c r="S26" i="10"/>
  <c r="S79" i="10"/>
  <c r="S49" i="10"/>
  <c r="S38" i="10"/>
  <c r="S42" i="10"/>
  <c r="S56" i="10"/>
  <c r="S60" i="10"/>
  <c r="S78" i="10"/>
  <c r="S82" i="10"/>
  <c r="S89" i="10"/>
  <c r="S28" i="10"/>
  <c r="S39" i="10"/>
  <c r="S46" i="10"/>
  <c r="S50" i="10"/>
  <c r="S57" i="10"/>
  <c r="S61" i="10"/>
  <c r="S68" i="10"/>
  <c r="S72" i="10"/>
  <c r="S86" i="10"/>
  <c r="S90" i="10"/>
  <c r="S25" i="10"/>
  <c r="S29" i="10"/>
  <c r="S27" i="10"/>
  <c r="S36" i="10"/>
  <c r="S40" i="10"/>
  <c r="S47" i="10"/>
  <c r="S51" i="10"/>
  <c r="S58" i="10"/>
  <c r="S62" i="10"/>
  <c r="S69" i="10"/>
  <c r="S76" i="10"/>
  <c r="S80" i="10"/>
  <c r="S87" i="10"/>
  <c r="S91" i="10"/>
  <c r="S72" i="1"/>
  <c r="S92" i="1"/>
  <c r="S30" i="1"/>
  <c r="S41" i="1"/>
  <c r="S26" i="1"/>
  <c r="S37" i="1"/>
  <c r="S48" i="1"/>
  <c r="S59" i="1"/>
  <c r="S66" i="1"/>
  <c r="S70" i="1"/>
  <c r="S88" i="1"/>
  <c r="S68" i="1"/>
  <c r="S67" i="10"/>
  <c r="S71" i="10"/>
  <c r="S27" i="1"/>
  <c r="S38" i="1"/>
  <c r="S42" i="1"/>
  <c r="S49" i="1"/>
  <c r="S56" i="1"/>
  <c r="S60" i="1"/>
  <c r="S67" i="1"/>
  <c r="S71" i="1"/>
  <c r="S78" i="1"/>
  <c r="S82" i="1"/>
  <c r="S89" i="1"/>
  <c r="S69" i="1"/>
  <c r="S76" i="1"/>
  <c r="S80" i="1"/>
  <c r="S28" i="1"/>
  <c r="S39" i="1"/>
  <c r="S46" i="1"/>
  <c r="S50" i="1"/>
  <c r="S57" i="1"/>
  <c r="S61" i="1"/>
  <c r="S79" i="1"/>
  <c r="S86" i="1"/>
  <c r="S90" i="1"/>
  <c r="S77" i="1"/>
  <c r="S81" i="1"/>
  <c r="S25" i="1"/>
  <c r="S29" i="1"/>
  <c r="S36" i="1"/>
  <c r="S40" i="1"/>
  <c r="S47" i="1"/>
  <c r="S51" i="1"/>
  <c r="S58" i="1"/>
  <c r="S62" i="1"/>
  <c r="S87" i="1"/>
  <c r="S91" i="1"/>
  <c r="R83" i="1"/>
  <c r="Q53" i="10"/>
  <c r="Q93" i="10"/>
  <c r="R73" i="10"/>
  <c r="Q31" i="10"/>
  <c r="R31" i="10"/>
  <c r="Q63" i="10"/>
  <c r="R43" i="10"/>
  <c r="R83" i="10"/>
  <c r="Q43" i="10"/>
  <c r="Q83" i="10"/>
  <c r="R63" i="10"/>
  <c r="Q73" i="10"/>
  <c r="R53" i="10"/>
  <c r="R93" i="10"/>
  <c r="R63" i="1"/>
  <c r="R73" i="1"/>
  <c r="R53" i="1"/>
  <c r="R95" i="1" s="1"/>
  <c r="S95" i="1" s="1"/>
  <c r="R93" i="1"/>
  <c r="S83" i="10" l="1"/>
  <c r="S63" i="10"/>
  <c r="S43" i="1"/>
  <c r="S73" i="10"/>
  <c r="S31" i="10"/>
  <c r="S93" i="10"/>
  <c r="S43" i="10"/>
  <c r="S53" i="10"/>
  <c r="S93" i="1"/>
  <c r="S73" i="1"/>
  <c r="S83" i="1"/>
  <c r="S53" i="1"/>
  <c r="S31" i="1"/>
  <c r="S63" i="1"/>
  <c r="R95" i="10"/>
  <c r="Q95" i="10"/>
  <c r="S95" i="10" l="1"/>
  <c r="E205" i="9" l="1"/>
  <c r="E204" i="2"/>
  <c r="R119" i="10"/>
  <c r="R118" i="10"/>
  <c r="R117" i="10"/>
  <c r="R116" i="10"/>
  <c r="R115" i="10"/>
  <c r="R114" i="10"/>
  <c r="R108" i="1"/>
  <c r="R107" i="1"/>
  <c r="R106" i="1"/>
  <c r="R105" i="1"/>
  <c r="R104" i="1"/>
  <c r="R103" i="1"/>
  <c r="A135" i="10"/>
  <c r="B133" i="10"/>
  <c r="B132" i="10"/>
  <c r="B131" i="10"/>
  <c r="B130" i="10"/>
  <c r="B129" i="10"/>
  <c r="K119" i="10"/>
  <c r="J119" i="10"/>
  <c r="H119" i="10"/>
  <c r="G119" i="10"/>
  <c r="A119" i="10"/>
  <c r="F119" i="10" s="1"/>
  <c r="K118" i="10"/>
  <c r="J118" i="10"/>
  <c r="H118" i="10"/>
  <c r="G118" i="10"/>
  <c r="A118" i="10"/>
  <c r="E118" i="10" s="1"/>
  <c r="K117" i="10"/>
  <c r="J117" i="10"/>
  <c r="H117" i="10"/>
  <c r="G117" i="10"/>
  <c r="A117" i="10"/>
  <c r="F117" i="10" s="1"/>
  <c r="K116" i="10"/>
  <c r="J116" i="10"/>
  <c r="H116" i="10"/>
  <c r="G116" i="10"/>
  <c r="A116" i="10"/>
  <c r="E116" i="10" s="1"/>
  <c r="K115" i="10"/>
  <c r="J115" i="10"/>
  <c r="G115" i="10"/>
  <c r="A115" i="10"/>
  <c r="E115" i="10" s="1"/>
  <c r="K114" i="10"/>
  <c r="J114" i="10"/>
  <c r="G114" i="10"/>
  <c r="A114" i="10"/>
  <c r="H114" i="10" s="1"/>
  <c r="J112" i="10"/>
  <c r="T92" i="10"/>
  <c r="J92" i="10"/>
  <c r="I92" i="10"/>
  <c r="H92" i="10"/>
  <c r="T91" i="10"/>
  <c r="P91" i="10"/>
  <c r="J91" i="10"/>
  <c r="I91" i="10"/>
  <c r="H91" i="10"/>
  <c r="T90" i="10"/>
  <c r="J90" i="10"/>
  <c r="I90" i="10"/>
  <c r="H90" i="10"/>
  <c r="T89" i="10"/>
  <c r="J89" i="10"/>
  <c r="I89" i="10"/>
  <c r="H89" i="10"/>
  <c r="T88" i="10"/>
  <c r="J88" i="10"/>
  <c r="I88" i="10"/>
  <c r="H88" i="10"/>
  <c r="T87" i="10"/>
  <c r="P87" i="10"/>
  <c r="J87" i="10"/>
  <c r="I87" i="10"/>
  <c r="H87" i="10"/>
  <c r="T86" i="10"/>
  <c r="J86" i="10"/>
  <c r="I86" i="10"/>
  <c r="H86" i="10"/>
  <c r="G85" i="10"/>
  <c r="A85" i="10"/>
  <c r="E85" i="10" s="1"/>
  <c r="T82" i="10"/>
  <c r="P82" i="10"/>
  <c r="J82" i="10"/>
  <c r="I82" i="10"/>
  <c r="H82" i="10"/>
  <c r="T81" i="10"/>
  <c r="J81" i="10"/>
  <c r="I81" i="10"/>
  <c r="H81" i="10"/>
  <c r="T80" i="10"/>
  <c r="J80" i="10"/>
  <c r="I80" i="10"/>
  <c r="H80" i="10"/>
  <c r="T79" i="10"/>
  <c r="J79" i="10"/>
  <c r="I79" i="10"/>
  <c r="H79" i="10"/>
  <c r="T78" i="10"/>
  <c r="P78" i="10"/>
  <c r="J78" i="10"/>
  <c r="I78" i="10"/>
  <c r="H78" i="10"/>
  <c r="T77" i="10"/>
  <c r="J77" i="10"/>
  <c r="I77" i="10"/>
  <c r="H77" i="10"/>
  <c r="T76" i="10"/>
  <c r="J76" i="10"/>
  <c r="I76" i="10"/>
  <c r="H76" i="10"/>
  <c r="G75" i="10"/>
  <c r="A75" i="10"/>
  <c r="E75" i="10" s="1"/>
  <c r="T72" i="10"/>
  <c r="J72" i="10"/>
  <c r="I72" i="10"/>
  <c r="H72" i="10"/>
  <c r="T71" i="10"/>
  <c r="J71" i="10"/>
  <c r="I71" i="10"/>
  <c r="H71" i="10"/>
  <c r="T70" i="10"/>
  <c r="J70" i="10"/>
  <c r="I70" i="10"/>
  <c r="H70" i="10"/>
  <c r="T69" i="10"/>
  <c r="J69" i="10"/>
  <c r="I69" i="10"/>
  <c r="H69" i="10"/>
  <c r="T68" i="10"/>
  <c r="J68" i="10"/>
  <c r="I68" i="10"/>
  <c r="H68" i="10"/>
  <c r="T67" i="10"/>
  <c r="J67" i="10"/>
  <c r="I67" i="10"/>
  <c r="H67" i="10"/>
  <c r="T66" i="10"/>
  <c r="J66" i="10"/>
  <c r="I66" i="10"/>
  <c r="H66" i="10"/>
  <c r="G65" i="10"/>
  <c r="A65" i="10"/>
  <c r="E65" i="10" s="1"/>
  <c r="T62" i="10"/>
  <c r="J62" i="10"/>
  <c r="I62" i="10"/>
  <c r="H62" i="10"/>
  <c r="T61" i="10"/>
  <c r="J61" i="10"/>
  <c r="I61" i="10"/>
  <c r="H61" i="10"/>
  <c r="T60" i="10"/>
  <c r="P60" i="10"/>
  <c r="J60" i="10"/>
  <c r="I60" i="10"/>
  <c r="H60" i="10"/>
  <c r="T59" i="10"/>
  <c r="J59" i="10"/>
  <c r="I59" i="10"/>
  <c r="H59" i="10"/>
  <c r="T58" i="10"/>
  <c r="J58" i="10"/>
  <c r="I58" i="10"/>
  <c r="H58" i="10"/>
  <c r="T57" i="10"/>
  <c r="J57" i="10"/>
  <c r="I57" i="10"/>
  <c r="H57" i="10"/>
  <c r="T56" i="10"/>
  <c r="P56" i="10"/>
  <c r="J56" i="10"/>
  <c r="I56" i="10"/>
  <c r="H56" i="10"/>
  <c r="G55" i="10"/>
  <c r="A55" i="10"/>
  <c r="E55" i="10" s="1"/>
  <c r="T52" i="10"/>
  <c r="J52" i="10"/>
  <c r="I52" i="10"/>
  <c r="H52" i="10"/>
  <c r="T51" i="10"/>
  <c r="J51" i="10"/>
  <c r="I51" i="10"/>
  <c r="H51" i="10"/>
  <c r="T50" i="10"/>
  <c r="J50" i="10"/>
  <c r="I50" i="10"/>
  <c r="H50" i="10"/>
  <c r="T49" i="10"/>
  <c r="J49" i="10"/>
  <c r="I49" i="10"/>
  <c r="H49" i="10"/>
  <c r="T48" i="10"/>
  <c r="J48" i="10"/>
  <c r="I48" i="10"/>
  <c r="H48" i="10"/>
  <c r="T47" i="10"/>
  <c r="J47" i="10"/>
  <c r="I47" i="10"/>
  <c r="H47" i="10"/>
  <c r="T46" i="10"/>
  <c r="J46" i="10"/>
  <c r="I46" i="10"/>
  <c r="H46" i="10"/>
  <c r="G45" i="10"/>
  <c r="A45" i="10"/>
  <c r="E45" i="10" s="1"/>
  <c r="T42" i="10"/>
  <c r="P42" i="10"/>
  <c r="J42" i="10"/>
  <c r="I42" i="10"/>
  <c r="H42" i="10"/>
  <c r="T41" i="10"/>
  <c r="J41" i="10"/>
  <c r="I41" i="10"/>
  <c r="H41" i="10"/>
  <c r="T40" i="10"/>
  <c r="J40" i="10"/>
  <c r="I40" i="10"/>
  <c r="H40" i="10"/>
  <c r="T39" i="10"/>
  <c r="J39" i="10"/>
  <c r="I39" i="10"/>
  <c r="H39" i="10"/>
  <c r="T38" i="10"/>
  <c r="P38" i="10"/>
  <c r="J38" i="10"/>
  <c r="I38" i="10"/>
  <c r="H38" i="10"/>
  <c r="T37" i="10"/>
  <c r="J37" i="10"/>
  <c r="I37" i="10"/>
  <c r="H37" i="10"/>
  <c r="T36" i="10"/>
  <c r="J36" i="10"/>
  <c r="I36" i="10"/>
  <c r="H36" i="10"/>
  <c r="G35" i="10"/>
  <c r="A35" i="10"/>
  <c r="E35" i="10" s="1"/>
  <c r="J34" i="10"/>
  <c r="L34" i="10" s="1"/>
  <c r="M34" i="10" s="1"/>
  <c r="T30" i="10"/>
  <c r="P30" i="10"/>
  <c r="M30" i="10"/>
  <c r="J30" i="10"/>
  <c r="I30" i="10"/>
  <c r="H30" i="10"/>
  <c r="A30" i="10"/>
  <c r="G30" i="10" s="1"/>
  <c r="T29" i="10"/>
  <c r="M29" i="10"/>
  <c r="J29" i="10"/>
  <c r="I29" i="10"/>
  <c r="H29" i="10"/>
  <c r="A29" i="10"/>
  <c r="G29" i="10" s="1"/>
  <c r="T28" i="10"/>
  <c r="P28" i="10"/>
  <c r="M28" i="10"/>
  <c r="J28" i="10"/>
  <c r="I28" i="10"/>
  <c r="H28" i="10"/>
  <c r="A28" i="10"/>
  <c r="G28" i="10" s="1"/>
  <c r="T27" i="10"/>
  <c r="P27" i="10"/>
  <c r="M27" i="10"/>
  <c r="J27" i="10"/>
  <c r="I27" i="10"/>
  <c r="H27" i="10"/>
  <c r="A27" i="10"/>
  <c r="G27" i="10" s="1"/>
  <c r="T26" i="10"/>
  <c r="M26" i="10"/>
  <c r="J26" i="10"/>
  <c r="I26" i="10"/>
  <c r="H26" i="10"/>
  <c r="A26" i="10"/>
  <c r="G26" i="10" s="1"/>
  <c r="T25" i="10"/>
  <c r="P25" i="10"/>
  <c r="M25" i="10"/>
  <c r="J25" i="10"/>
  <c r="I25" i="10"/>
  <c r="H25" i="10"/>
  <c r="A25" i="10"/>
  <c r="G25" i="10" s="1"/>
  <c r="J24" i="10"/>
  <c r="L24" i="10" s="1"/>
  <c r="M24" i="10" s="1"/>
  <c r="C212" i="9"/>
  <c r="C211" i="9"/>
  <c r="C210" i="9"/>
  <c r="C209" i="9"/>
  <c r="C208" i="9"/>
  <c r="C207" i="9"/>
  <c r="E206" i="9"/>
  <c r="C206" i="9"/>
  <c r="C205" i="9"/>
  <c r="C201" i="9"/>
  <c r="C200" i="9"/>
  <c r="C199" i="9"/>
  <c r="C198" i="9"/>
  <c r="C197" i="9"/>
  <c r="H155" i="9"/>
  <c r="H156" i="9" s="1"/>
  <c r="K113" i="10" s="1"/>
  <c r="O136" i="9"/>
  <c r="O125" i="9"/>
  <c r="O114" i="9"/>
  <c r="O103" i="9"/>
  <c r="O92" i="9"/>
  <c r="O81" i="9"/>
  <c r="I34" i="10" s="1"/>
  <c r="O57" i="9"/>
  <c r="I24" i="10" s="1"/>
  <c r="P47" i="10" l="1"/>
  <c r="P51" i="10"/>
  <c r="L118" i="10"/>
  <c r="P69" i="10"/>
  <c r="P29" i="10"/>
  <c r="R120" i="10"/>
  <c r="I31" i="10"/>
  <c r="O31" i="10"/>
  <c r="B127" i="10"/>
  <c r="R109" i="1"/>
  <c r="P26" i="10"/>
  <c r="P68" i="10"/>
  <c r="P72" i="10"/>
  <c r="P77" i="10"/>
  <c r="P81" i="10"/>
  <c r="P86" i="10"/>
  <c r="P90" i="10"/>
  <c r="L114" i="10"/>
  <c r="L115" i="10"/>
  <c r="L119" i="10"/>
  <c r="N34" i="10"/>
  <c r="P39" i="10"/>
  <c r="P48" i="10"/>
  <c r="P52" i="10"/>
  <c r="P57" i="10"/>
  <c r="P61" i="10"/>
  <c r="P66" i="10"/>
  <c r="P70" i="10"/>
  <c r="P79" i="10"/>
  <c r="P88" i="10"/>
  <c r="P92" i="10"/>
  <c r="L117" i="10"/>
  <c r="P37" i="10"/>
  <c r="P41" i="10"/>
  <c r="P46" i="10"/>
  <c r="P50" i="10"/>
  <c r="P59" i="10"/>
  <c r="N24" i="10"/>
  <c r="P36" i="10"/>
  <c r="P40" i="10"/>
  <c r="P49" i="10"/>
  <c r="P58" i="10"/>
  <c r="P62" i="10"/>
  <c r="P67" i="10"/>
  <c r="P71" i="10"/>
  <c r="P76" i="10"/>
  <c r="P80" i="10"/>
  <c r="P89" i="10"/>
  <c r="L116" i="10"/>
  <c r="J63" i="10"/>
  <c r="I93" i="10"/>
  <c r="K112" i="10"/>
  <c r="B126" i="10"/>
  <c r="J43" i="10"/>
  <c r="T43" i="10"/>
  <c r="N53" i="10"/>
  <c r="T63" i="10"/>
  <c r="N73" i="10"/>
  <c r="J83" i="10"/>
  <c r="O93" i="10"/>
  <c r="D29" i="10"/>
  <c r="M31" i="10"/>
  <c r="N43" i="10"/>
  <c r="J53" i="10"/>
  <c r="T53" i="10"/>
  <c r="N63" i="10"/>
  <c r="J73" i="10"/>
  <c r="T73" i="10"/>
  <c r="N83" i="10"/>
  <c r="D25" i="10"/>
  <c r="I73" i="10"/>
  <c r="O73" i="10"/>
  <c r="K120" i="10"/>
  <c r="J31" i="10"/>
  <c r="T31" i="10"/>
  <c r="D27" i="10"/>
  <c r="D35" i="10"/>
  <c r="D26" i="10"/>
  <c r="D28" i="10"/>
  <c r="D30" i="10"/>
  <c r="I53" i="10"/>
  <c r="O53" i="10"/>
  <c r="D55" i="10"/>
  <c r="J93" i="10"/>
  <c r="N93" i="10"/>
  <c r="T93" i="10"/>
  <c r="D115" i="10"/>
  <c r="D75" i="10"/>
  <c r="F25" i="10"/>
  <c r="F26" i="10"/>
  <c r="F27" i="10"/>
  <c r="F28" i="10"/>
  <c r="F29" i="10"/>
  <c r="F30" i="10"/>
  <c r="F35" i="10"/>
  <c r="I43" i="10"/>
  <c r="O43" i="10"/>
  <c r="D45" i="10"/>
  <c r="F55" i="10"/>
  <c r="I63" i="10"/>
  <c r="O63" i="10"/>
  <c r="D65" i="10"/>
  <c r="F75" i="10"/>
  <c r="T83" i="10"/>
  <c r="I83" i="10"/>
  <c r="D85" i="10"/>
  <c r="F115" i="10"/>
  <c r="D116" i="10"/>
  <c r="D118" i="10"/>
  <c r="F45" i="10"/>
  <c r="F65" i="10"/>
  <c r="F85" i="10"/>
  <c r="F116" i="10"/>
  <c r="F118" i="10"/>
  <c r="E114" i="10"/>
  <c r="E117" i="10"/>
  <c r="E119" i="10"/>
  <c r="E25" i="10"/>
  <c r="E26" i="10"/>
  <c r="E27" i="10"/>
  <c r="E28" i="10"/>
  <c r="E29" i="10"/>
  <c r="E30" i="10"/>
  <c r="D114" i="10"/>
  <c r="F114" i="10"/>
  <c r="D117" i="10"/>
  <c r="D119" i="10"/>
  <c r="J120" i="10"/>
  <c r="L120" i="10" s="1"/>
  <c r="O83" i="10"/>
  <c r="H57" i="9"/>
  <c r="I57" i="9" s="1"/>
  <c r="J57" i="9" s="1"/>
  <c r="K57" i="9" s="1"/>
  <c r="L57" i="9" s="1"/>
  <c r="G81" i="9"/>
  <c r="P31" i="10" l="1"/>
  <c r="P73" i="10"/>
  <c r="P93" i="10"/>
  <c r="L112" i="10"/>
  <c r="P43" i="10"/>
  <c r="P53" i="10"/>
  <c r="O24" i="10"/>
  <c r="Q24" i="10" s="1"/>
  <c r="P83" i="10"/>
  <c r="P63" i="10"/>
  <c r="O34" i="10"/>
  <c r="Q34" i="10" s="1"/>
  <c r="O95" i="10"/>
  <c r="I95" i="10"/>
  <c r="N95" i="10"/>
  <c r="J95" i="10"/>
  <c r="T95" i="10"/>
  <c r="G155" i="9"/>
  <c r="H81" i="9"/>
  <c r="I81" i="9" s="1"/>
  <c r="J81" i="9" s="1"/>
  <c r="K81" i="9" s="1"/>
  <c r="L81" i="9" s="1"/>
  <c r="P95" i="10" l="1"/>
  <c r="P34" i="10"/>
  <c r="R24" i="10"/>
  <c r="S24" i="10" s="1"/>
  <c r="R34" i="10"/>
  <c r="S34" i="10" s="1"/>
  <c r="P24" i="10"/>
  <c r="A124" i="1"/>
  <c r="B118" i="1"/>
  <c r="C200" i="2"/>
  <c r="C199" i="2"/>
  <c r="C198" i="2"/>
  <c r="C197" i="2"/>
  <c r="C196" i="2"/>
  <c r="H155" i="2"/>
  <c r="I30" i="1"/>
  <c r="I29" i="1"/>
  <c r="I28" i="1"/>
  <c r="I27" i="1"/>
  <c r="I26" i="1"/>
  <c r="I24" i="1"/>
  <c r="I92" i="1"/>
  <c r="I91" i="1"/>
  <c r="I90" i="1"/>
  <c r="I89" i="1"/>
  <c r="I88" i="1"/>
  <c r="I87" i="1"/>
  <c r="I86" i="1"/>
  <c r="I82" i="1"/>
  <c r="I81" i="1"/>
  <c r="I80" i="1"/>
  <c r="I79" i="1"/>
  <c r="I78" i="1"/>
  <c r="I77" i="1"/>
  <c r="I76" i="1"/>
  <c r="I72" i="1"/>
  <c r="I71" i="1"/>
  <c r="I70" i="1"/>
  <c r="I69" i="1"/>
  <c r="I68" i="1"/>
  <c r="I67" i="1"/>
  <c r="I66" i="1"/>
  <c r="I62" i="1"/>
  <c r="I61" i="1"/>
  <c r="I60" i="1"/>
  <c r="I59" i="1"/>
  <c r="I58" i="1"/>
  <c r="I57" i="1"/>
  <c r="I56" i="1"/>
  <c r="I52" i="1"/>
  <c r="I51" i="1"/>
  <c r="I50" i="1"/>
  <c r="I49" i="1"/>
  <c r="I48" i="1"/>
  <c r="I47" i="1"/>
  <c r="I46" i="1"/>
  <c r="I42" i="1"/>
  <c r="I41" i="1"/>
  <c r="I40" i="1"/>
  <c r="I39" i="1"/>
  <c r="I38" i="1"/>
  <c r="I37" i="1"/>
  <c r="I36" i="1"/>
  <c r="O136" i="2"/>
  <c r="O125" i="2"/>
  <c r="O114" i="2"/>
  <c r="O103" i="2"/>
  <c r="O92" i="2"/>
  <c r="O81" i="2"/>
  <c r="E205" i="2"/>
  <c r="B115" i="1" s="1"/>
  <c r="C8" i="1"/>
  <c r="C7" i="1"/>
  <c r="B116" i="1" l="1"/>
  <c r="I53" i="1"/>
  <c r="I73" i="1"/>
  <c r="I93" i="1"/>
  <c r="I31" i="1"/>
  <c r="H156" i="2"/>
  <c r="K102" i="1" s="1"/>
  <c r="I34" i="1"/>
  <c r="I43" i="1"/>
  <c r="I63" i="1"/>
  <c r="I83" i="1"/>
  <c r="C6" i="1"/>
  <c r="J101" i="1"/>
  <c r="J34" i="1"/>
  <c r="L34" i="1" s="1"/>
  <c r="M34" i="1" s="1"/>
  <c r="J24" i="1"/>
  <c r="L24" i="1" s="1"/>
  <c r="M24" i="1" s="1"/>
  <c r="I95" i="1" l="1"/>
  <c r="G108" i="1"/>
  <c r="G107" i="1"/>
  <c r="G106" i="1"/>
  <c r="G105" i="1"/>
  <c r="G104" i="1"/>
  <c r="G103" i="1"/>
  <c r="A108" i="1"/>
  <c r="F108" i="1" s="1"/>
  <c r="A107" i="1"/>
  <c r="F107" i="1" s="1"/>
  <c r="A106" i="1"/>
  <c r="F106" i="1" s="1"/>
  <c r="A105" i="1"/>
  <c r="F105" i="1" s="1"/>
  <c r="A104" i="1"/>
  <c r="F104" i="1" s="1"/>
  <c r="A103" i="1"/>
  <c r="H103" i="1" s="1"/>
  <c r="T92" i="1"/>
  <c r="J92" i="1"/>
  <c r="T91" i="1"/>
  <c r="J91" i="1"/>
  <c r="T90" i="1"/>
  <c r="J90" i="1"/>
  <c r="T89" i="1"/>
  <c r="J89" i="1"/>
  <c r="T88" i="1"/>
  <c r="J88" i="1"/>
  <c r="T87" i="1"/>
  <c r="J87" i="1"/>
  <c r="T86" i="1"/>
  <c r="J86" i="1"/>
  <c r="T82" i="1"/>
  <c r="J82" i="1"/>
  <c r="T81" i="1"/>
  <c r="J81" i="1"/>
  <c r="T80" i="1"/>
  <c r="J80" i="1"/>
  <c r="T79" i="1"/>
  <c r="J79" i="1"/>
  <c r="T78" i="1"/>
  <c r="J78" i="1"/>
  <c r="T77" i="1"/>
  <c r="J77" i="1"/>
  <c r="T76" i="1"/>
  <c r="J76" i="1"/>
  <c r="A85" i="1"/>
  <c r="F85" i="1" s="1"/>
  <c r="A75" i="1"/>
  <c r="F75" i="1" s="1"/>
  <c r="A65" i="1"/>
  <c r="F65" i="1" s="1"/>
  <c r="G85" i="1"/>
  <c r="G75" i="1"/>
  <c r="G65" i="1"/>
  <c r="G55" i="1"/>
  <c r="A55" i="1"/>
  <c r="F55" i="1" s="1"/>
  <c r="G45" i="1"/>
  <c r="A45" i="1"/>
  <c r="H92" i="1"/>
  <c r="H91" i="1"/>
  <c r="H90" i="1"/>
  <c r="H89" i="1"/>
  <c r="H88" i="1"/>
  <c r="H87" i="1"/>
  <c r="H86" i="1"/>
  <c r="H82" i="1"/>
  <c r="H81" i="1"/>
  <c r="H80" i="1"/>
  <c r="H79" i="1"/>
  <c r="H78" i="1"/>
  <c r="H77" i="1"/>
  <c r="H76" i="1"/>
  <c r="G35" i="1"/>
  <c r="A35" i="1"/>
  <c r="H72" i="1"/>
  <c r="H71" i="1"/>
  <c r="H70" i="1"/>
  <c r="H69" i="1"/>
  <c r="H68" i="1"/>
  <c r="H67" i="1"/>
  <c r="H66" i="1"/>
  <c r="H62" i="1"/>
  <c r="H61" i="1"/>
  <c r="H60" i="1"/>
  <c r="H59" i="1"/>
  <c r="H58" i="1"/>
  <c r="H57" i="1"/>
  <c r="H56" i="1"/>
  <c r="H52" i="1"/>
  <c r="H51" i="1"/>
  <c r="H50" i="1"/>
  <c r="H49" i="1"/>
  <c r="H48" i="1"/>
  <c r="H47" i="1"/>
  <c r="H46" i="1"/>
  <c r="H42" i="1"/>
  <c r="H41" i="1"/>
  <c r="H40" i="1"/>
  <c r="H39" i="1"/>
  <c r="H38" i="1"/>
  <c r="H37" i="1"/>
  <c r="H36" i="1"/>
  <c r="H30" i="1"/>
  <c r="H29" i="1"/>
  <c r="H28" i="1"/>
  <c r="H27" i="1"/>
  <c r="H26" i="1"/>
  <c r="H25" i="1"/>
  <c r="A30" i="1"/>
  <c r="F30" i="1" s="1"/>
  <c r="A29" i="1"/>
  <c r="F29" i="1" s="1"/>
  <c r="A28" i="1"/>
  <c r="F28" i="1" s="1"/>
  <c r="A27" i="1"/>
  <c r="F27" i="1" s="1"/>
  <c r="A26" i="1"/>
  <c r="F26" i="1" s="1"/>
  <c r="A25" i="1"/>
  <c r="T30" i="1"/>
  <c r="T29" i="1"/>
  <c r="K108" i="1"/>
  <c r="J108" i="1"/>
  <c r="K107" i="1"/>
  <c r="J107" i="1"/>
  <c r="M107" i="1" s="1"/>
  <c r="K106" i="1"/>
  <c r="J106" i="1"/>
  <c r="J105" i="1"/>
  <c r="M105" i="1" s="1"/>
  <c r="J104" i="1"/>
  <c r="J103" i="1"/>
  <c r="H108" i="1"/>
  <c r="H107" i="1"/>
  <c r="H106" i="1"/>
  <c r="H105" i="1"/>
  <c r="T72" i="1"/>
  <c r="J72" i="1"/>
  <c r="T71" i="1"/>
  <c r="J71" i="1"/>
  <c r="T70" i="1"/>
  <c r="J70" i="1"/>
  <c r="T69" i="1"/>
  <c r="J69" i="1"/>
  <c r="T68" i="1"/>
  <c r="J68" i="1"/>
  <c r="T67" i="1"/>
  <c r="J67" i="1"/>
  <c r="T66" i="1"/>
  <c r="J66" i="1"/>
  <c r="T62" i="1"/>
  <c r="J62" i="1"/>
  <c r="T61" i="1"/>
  <c r="J61" i="1"/>
  <c r="T60" i="1"/>
  <c r="P60" i="1"/>
  <c r="J60" i="1"/>
  <c r="T59" i="1"/>
  <c r="J59" i="1"/>
  <c r="T58" i="1"/>
  <c r="J58" i="1"/>
  <c r="T57" i="1"/>
  <c r="J57" i="1"/>
  <c r="T56" i="1"/>
  <c r="J56" i="1"/>
  <c r="T28" i="1"/>
  <c r="T27" i="1"/>
  <c r="T26" i="1"/>
  <c r="T25" i="1"/>
  <c r="T52" i="1"/>
  <c r="J52" i="1"/>
  <c r="T51" i="1"/>
  <c r="J51" i="1"/>
  <c r="T50" i="1"/>
  <c r="J50" i="1"/>
  <c r="P49" i="1"/>
  <c r="J49" i="1"/>
  <c r="T48" i="1"/>
  <c r="J48" i="1"/>
  <c r="T47" i="1"/>
  <c r="J47" i="1"/>
  <c r="T46" i="1"/>
  <c r="J46" i="1"/>
  <c r="T42" i="1"/>
  <c r="J42" i="1"/>
  <c r="T41" i="1"/>
  <c r="J41" i="1"/>
  <c r="T40" i="1"/>
  <c r="J40" i="1"/>
  <c r="T39" i="1"/>
  <c r="J39" i="1"/>
  <c r="T38" i="1"/>
  <c r="P38" i="1"/>
  <c r="J38" i="1"/>
  <c r="T37" i="1"/>
  <c r="J37" i="1"/>
  <c r="T36" i="1"/>
  <c r="J36" i="1"/>
  <c r="C211" i="2"/>
  <c r="C210" i="2"/>
  <c r="C209" i="2"/>
  <c r="C208" i="2"/>
  <c r="C207" i="2"/>
  <c r="C206" i="2"/>
  <c r="C205" i="2"/>
  <c r="C204" i="2"/>
  <c r="G103" i="2"/>
  <c r="H103" i="2" s="1"/>
  <c r="I103" i="2" s="1"/>
  <c r="N24" i="1"/>
  <c r="J103" i="2" l="1"/>
  <c r="N56" i="1" s="1"/>
  <c r="L56" i="1"/>
  <c r="M56" i="1" s="1"/>
  <c r="P42" i="1"/>
  <c r="P56" i="1"/>
  <c r="P71" i="1"/>
  <c r="M103" i="1"/>
  <c r="P82" i="1"/>
  <c r="P39" i="1"/>
  <c r="P46" i="1"/>
  <c r="P50" i="1"/>
  <c r="P26" i="1"/>
  <c r="P57" i="1"/>
  <c r="P61" i="1"/>
  <c r="P68" i="1"/>
  <c r="P72" i="1"/>
  <c r="P79" i="1"/>
  <c r="P86" i="1"/>
  <c r="P90" i="1"/>
  <c r="P36" i="1"/>
  <c r="P40" i="1"/>
  <c r="P47" i="1"/>
  <c r="P51" i="1"/>
  <c r="P27" i="1"/>
  <c r="P58" i="1"/>
  <c r="P62" i="1"/>
  <c r="P69" i="1"/>
  <c r="M104" i="1"/>
  <c r="M106" i="1"/>
  <c r="M108" i="1"/>
  <c r="P29" i="1"/>
  <c r="P76" i="1"/>
  <c r="P80" i="1"/>
  <c r="P87" i="1"/>
  <c r="P91" i="1"/>
  <c r="P37" i="1"/>
  <c r="P41" i="1"/>
  <c r="P48" i="1"/>
  <c r="P52" i="1"/>
  <c r="P28" i="1"/>
  <c r="P59" i="1"/>
  <c r="P66" i="1"/>
  <c r="P70" i="1"/>
  <c r="P30" i="1"/>
  <c r="P77" i="1"/>
  <c r="P81" i="1"/>
  <c r="P88" i="1"/>
  <c r="P92" i="1"/>
  <c r="M101" i="1"/>
  <c r="O24" i="1"/>
  <c r="Q24" i="1" s="1"/>
  <c r="R24" i="1" s="1"/>
  <c r="J109" i="1"/>
  <c r="F35" i="1"/>
  <c r="E35" i="1"/>
  <c r="F45" i="1"/>
  <c r="E45" i="1"/>
  <c r="J83" i="1"/>
  <c r="F25" i="1"/>
  <c r="E25" i="1"/>
  <c r="F103" i="1"/>
  <c r="E103" i="1"/>
  <c r="D25" i="1"/>
  <c r="T83" i="1"/>
  <c r="E65" i="1"/>
  <c r="D65" i="1"/>
  <c r="E85" i="1"/>
  <c r="D85" i="1"/>
  <c r="D103" i="1"/>
  <c r="E105" i="1"/>
  <c r="D105" i="1"/>
  <c r="E107" i="1"/>
  <c r="D107" i="1"/>
  <c r="D35" i="1"/>
  <c r="D45" i="1"/>
  <c r="E55" i="1"/>
  <c r="D55" i="1"/>
  <c r="E75" i="1"/>
  <c r="D75" i="1"/>
  <c r="E104" i="1"/>
  <c r="D104" i="1"/>
  <c r="E106" i="1"/>
  <c r="D106" i="1"/>
  <c r="E108" i="1"/>
  <c r="D108" i="1"/>
  <c r="G25" i="1"/>
  <c r="G27" i="1"/>
  <c r="E27" i="1"/>
  <c r="D27" i="1"/>
  <c r="G29" i="1"/>
  <c r="E29" i="1"/>
  <c r="D29" i="1"/>
  <c r="G26" i="1"/>
  <c r="E26" i="1"/>
  <c r="D26" i="1"/>
  <c r="G28" i="1"/>
  <c r="E28" i="1"/>
  <c r="D28" i="1"/>
  <c r="G30" i="1"/>
  <c r="E30" i="1"/>
  <c r="D30" i="1"/>
  <c r="J93" i="1"/>
  <c r="T93" i="1"/>
  <c r="G136" i="2"/>
  <c r="H136" i="2" s="1"/>
  <c r="I136" i="2" s="1"/>
  <c r="G125" i="2"/>
  <c r="H125" i="2" s="1"/>
  <c r="I125" i="2" s="1"/>
  <c r="T43" i="1"/>
  <c r="T31" i="1"/>
  <c r="J43" i="1"/>
  <c r="J63" i="1"/>
  <c r="T63" i="1"/>
  <c r="J53" i="1"/>
  <c r="J73" i="1"/>
  <c r="T73" i="1"/>
  <c r="T53" i="1"/>
  <c r="H57" i="2"/>
  <c r="I57" i="2" s="1"/>
  <c r="J57" i="2" s="1"/>
  <c r="K57" i="2" s="1"/>
  <c r="L57" i="2" s="1"/>
  <c r="G114" i="2"/>
  <c r="H114" i="2" s="1"/>
  <c r="I114" i="2" s="1"/>
  <c r="J95" i="1" l="1"/>
  <c r="J114" i="2"/>
  <c r="N67" i="1" s="1"/>
  <c r="P67" i="1" s="1"/>
  <c r="L67" i="1"/>
  <c r="M67" i="1" s="1"/>
  <c r="J125" i="2"/>
  <c r="N78" i="1" s="1"/>
  <c r="P78" i="1" s="1"/>
  <c r="L78" i="1"/>
  <c r="M78" i="1" s="1"/>
  <c r="J136" i="2"/>
  <c r="N89" i="1" s="1"/>
  <c r="P89" i="1" s="1"/>
  <c r="L89" i="1"/>
  <c r="M89" i="1" s="1"/>
  <c r="P73" i="1"/>
  <c r="P83" i="1"/>
  <c r="P93" i="1"/>
  <c r="P63" i="1"/>
  <c r="P24" i="1"/>
  <c r="P43" i="1"/>
  <c r="P53" i="1"/>
  <c r="P31" i="1"/>
  <c r="M109" i="1"/>
  <c r="N34" i="1"/>
  <c r="S24" i="1"/>
  <c r="T95" i="1"/>
  <c r="G155" i="2"/>
  <c r="O34" i="1" l="1"/>
  <c r="Q34" i="1" s="1"/>
  <c r="P34" i="1" l="1"/>
  <c r="R34" i="1"/>
  <c r="S34" i="1" s="1"/>
</calcChain>
</file>

<file path=xl/sharedStrings.xml><?xml version="1.0" encoding="utf-8"?>
<sst xmlns="http://schemas.openxmlformats.org/spreadsheetml/2006/main" count="688" uniqueCount="175">
  <si>
    <t>Simple Form Data Entry</t>
  </si>
  <si>
    <t>- In the highlighted cells, enter the information requested In this form.</t>
  </si>
  <si>
    <t>Simple data entry field</t>
  </si>
  <si>
    <t>- A fiscal note for the property sale/lease will be generated based on this information (see Fiscal Note tab).</t>
  </si>
  <si>
    <t>Dropdown menu data entry</t>
  </si>
  <si>
    <t>1.  General Transaction Information</t>
  </si>
  <si>
    <t>Financial Plan Element</t>
  </si>
  <si>
    <t>Description/Guidance on Requested Information</t>
  </si>
  <si>
    <t>Data Entry Field</t>
  </si>
  <si>
    <t>Description of Request:</t>
  </si>
  <si>
    <t>Mountain View Fire and Rescue - Public Health Medic One</t>
  </si>
  <si>
    <t xml:space="preserve">Title:   </t>
  </si>
  <si>
    <t>Include property name and related agency/service/function.</t>
  </si>
  <si>
    <t>Mountain View Fire and Rescue - PH Medic One</t>
  </si>
  <si>
    <t xml:space="preserve">Affected Agency and/or Agencies:   </t>
  </si>
  <si>
    <t>Applicable division and department names.</t>
  </si>
  <si>
    <t>Public Health</t>
  </si>
  <si>
    <t>Legal Transaction Type:</t>
  </si>
  <si>
    <t>Sale, lease renewal, new lease for new service, relocation, other.</t>
  </si>
  <si>
    <t>Lease Renewal</t>
  </si>
  <si>
    <t>Fiscal Transaction Type:</t>
  </si>
  <si>
    <t>1st/2nd/3rd omnibus, biennial review, stand alone ordinance, other.</t>
  </si>
  <si>
    <t>Stand Alone</t>
  </si>
  <si>
    <t xml:space="preserve">Note Prepared By:  </t>
  </si>
  <si>
    <t>FMD finance manager and property agent.</t>
  </si>
  <si>
    <t>Sandy Ou / Steven Tease</t>
  </si>
  <si>
    <t>Date Prepared:</t>
  </si>
  <si>
    <t>Date in XX/XX/XX text format (i.e., 'XX/XX/XX)</t>
  </si>
  <si>
    <t>3/11/2025</t>
  </si>
  <si>
    <t>Transaction Duration:</t>
  </si>
  <si>
    <t>The term of the lease/agreement or capital investment.  Property sale = NA.</t>
  </si>
  <si>
    <t>Fair Market Value:</t>
  </si>
  <si>
    <t>If not a sale = NA.</t>
  </si>
  <si>
    <t>NA</t>
  </si>
  <si>
    <t>Current Year:</t>
  </si>
  <si>
    <t>First year of current biennium (in XXXX format, should be odd number).</t>
  </si>
  <si>
    <t>Appropriation Unit Name</t>
  </si>
  <si>
    <t>Appr. Unit Number</t>
  </si>
  <si>
    <t>Department</t>
  </si>
  <si>
    <t>Fund Number</t>
  </si>
  <si>
    <t>Appropriation Units Impacted:</t>
  </si>
  <si>
    <t>All impacted appropriation unit names and numbers and department initials.</t>
  </si>
  <si>
    <t>Facilities Management / Long Term Lease Fund</t>
  </si>
  <si>
    <t>DES</t>
  </si>
  <si>
    <t>A830000</t>
  </si>
  <si>
    <t>DPH</t>
  </si>
  <si>
    <t>Projects Impacted:</t>
  </si>
  <si>
    <t>Project numbers impacted by this transaction (enter as 7 digit number with', i.e., 'XXXXXXX).</t>
  </si>
  <si>
    <t xml:space="preserve"> </t>
  </si>
  <si>
    <t>2.  Financial Impacts - Net Present Value</t>
  </si>
  <si>
    <r>
      <t xml:space="preserve">An NPV analysis </t>
    </r>
    <r>
      <rPr>
        <b/>
        <i/>
        <u/>
        <sz val="11"/>
        <color theme="3"/>
        <rFont val="Arial"/>
        <family val="2"/>
      </rPr>
      <t>should be performed for</t>
    </r>
    <r>
      <rPr>
        <i/>
        <sz val="11"/>
        <color theme="3"/>
        <rFont val="Arial"/>
        <family val="2"/>
      </rPr>
      <t xml:space="preserve"> transactions that: 
- Result in </t>
    </r>
    <r>
      <rPr>
        <i/>
        <u/>
        <sz val="11"/>
        <color theme="3"/>
        <rFont val="Arial"/>
        <family val="2"/>
      </rPr>
      <t>long term financial impacts</t>
    </r>
    <r>
      <rPr>
        <i/>
        <sz val="11"/>
        <color theme="3"/>
        <rFont val="Arial"/>
        <family val="2"/>
      </rPr>
      <t xml:space="preserve">, especially including instances where a transaction represents an upfront cost to be recouped in later years
- Where the transaction represents a </t>
    </r>
    <r>
      <rPr>
        <i/>
        <u/>
        <sz val="11"/>
        <color theme="3"/>
        <rFont val="Arial"/>
        <family val="2"/>
      </rPr>
      <t>change in policy or opertions</t>
    </r>
    <r>
      <rPr>
        <i/>
        <sz val="11"/>
        <color theme="3"/>
        <rFont val="Arial"/>
        <family val="2"/>
      </rPr>
      <t>, and 
- Where there are viable alternatives with different</t>
    </r>
    <r>
      <rPr>
        <b/>
        <i/>
        <u/>
        <sz val="11"/>
        <color theme="3"/>
        <rFont val="Arial"/>
        <family val="2"/>
      </rPr>
      <t xml:space="preserve"> </t>
    </r>
    <r>
      <rPr>
        <i/>
        <u/>
        <sz val="11"/>
        <color theme="3"/>
        <rFont val="Arial"/>
        <family val="2"/>
      </rPr>
      <t>benefits and costs</t>
    </r>
    <r>
      <rPr>
        <i/>
        <sz val="11"/>
        <color theme="3"/>
        <rFont val="Arial"/>
        <family val="2"/>
      </rPr>
      <t xml:space="preserve"> that should be considered.  
Examples include vacating a owned space for a leased space, selling a currently operating facility, entering into a long term agreement to lease out a property, relocating from one leased space to another.
An explanation of the NPV analysis, including major assumptions and supporting information, should be provided in the "Notes" section .  If no NPV was performed, the rationale for not providing this information should be provided below.</t>
    </r>
  </si>
  <si>
    <t>Was an Net Present Value calculation performed?</t>
  </si>
  <si>
    <t>Indicate whether a NPV analysis has been performed.  If no NPV, then indicate why below.</t>
  </si>
  <si>
    <t>N</t>
  </si>
  <si>
    <t>Net Present Value to King County:</t>
  </si>
  <si>
    <t xml:space="preserve">The NPV of the transaction to King County as a whole.   NA = not performed.
</t>
  </si>
  <si>
    <t>Net Present Value to Impacted Agency:</t>
  </si>
  <si>
    <t xml:space="preserve">The NPV of the transaction to the primary customer of the transaction.  NA = not performed.
</t>
  </si>
  <si>
    <t>If an NPV analysis was not performed for either the County or the Agency or both, state rationale here:</t>
  </si>
  <si>
    <t>An NPV analysis was not performed because this is a renewal of an existing lease. The site is located in the area convenient to providing emergency services to Southeast King County.</t>
  </si>
  <si>
    <t>3.  Financial Impacts -  Revenue and Expenditure Impacts</t>
  </si>
  <si>
    <t>- Provide the estimated revenue and expenditure impacts to each KC appropriation unit and project combination. 
- Impacts should represent the complete revenue/expenditure impacts of the transaction, whether or not there is a corresponding need for supplemental appropriation.  Not all the costs included in the NPV will be represented below.  For instance, ongoing maintenance costs in a KC building vacated by a KC agency may be included in the KC NPV, but would not be included below because the transaction does not impact these costs.
- For transactions with mid-year impacts, the fiscal note should represent the best estimate of the effective date of the transaction as of the date prepared. 
- The sum of outyear impacts for revenue and expenditures includes all revenues/expenditures for the duration of the lease/other agreement or life of the capital investment.
- Values represented below should be net values (combined impact of cost savings and additional costs, revenue loss and new revenues).  Overall, positive values indicate an increase in revenues/expenditures while negative values indicate a reduction in expenditures/revenues. De minimus cost savings, such as minor reductions in maintenance costs, do not need to be included.
- A detailed explanation of revenue and expenditure impacts analysis, including workload impacts, major assumptions, and other supporting data, should be provided in the property summary.</t>
  </si>
  <si>
    <t xml:space="preserve">3.1.  Revenue Impacts: </t>
  </si>
  <si>
    <r>
      <t xml:space="preserve">Is the cost of the transaction partially or entirely covered by </t>
    </r>
    <r>
      <rPr>
        <b/>
        <u/>
        <sz val="11"/>
        <rFont val="Univers"/>
        <family val="2"/>
      </rPr>
      <t>fund balance</t>
    </r>
    <r>
      <rPr>
        <sz val="11"/>
        <rFont val="Univers"/>
        <family val="2"/>
      </rPr>
      <t>?</t>
    </r>
  </si>
  <si>
    <t xml:space="preserve">          If yes, indicate fund balance amount:
         (enter as text, including $ and ,)</t>
  </si>
  <si>
    <r>
      <t xml:space="preserve">Is the activity partially or entirely covered by </t>
    </r>
    <r>
      <rPr>
        <b/>
        <u/>
        <sz val="11"/>
        <rFont val="Univers"/>
        <family val="2"/>
      </rPr>
      <t>reallocation of grants</t>
    </r>
    <r>
      <rPr>
        <sz val="11"/>
        <rFont val="Univers"/>
        <family val="2"/>
      </rPr>
      <t>?</t>
    </r>
  </si>
  <si>
    <t xml:space="preserve">          If yes, indicate grant amount:
          (enter as text, including $ and ,)</t>
  </si>
  <si>
    <r>
      <t xml:space="preserve">Indicate new revenue provided to KC appropriation units as a result of this transaction.  Fund balance and reallocated grant revenue </t>
    </r>
    <r>
      <rPr>
        <b/>
        <i/>
        <u/>
        <sz val="11"/>
        <color theme="3"/>
        <rFont val="Arial"/>
        <family val="2"/>
      </rPr>
      <t>ARE NOT</t>
    </r>
    <r>
      <rPr>
        <i/>
        <sz val="11"/>
        <color theme="3"/>
        <rFont val="Arial"/>
        <family val="2"/>
      </rPr>
      <t xml:space="preserve"> new revenue.</t>
    </r>
  </si>
  <si>
    <t>Project</t>
  </si>
  <si>
    <t>Revenue Account Code and Source/Description</t>
  </si>
  <si>
    <t>Sum of Outyear Impacts</t>
  </si>
  <si>
    <t>3.2.  Expenditures Impacts:</t>
  </si>
  <si>
    <t>Indicate expenditure impacts in the categories indicated and defined below that result from this transaction.</t>
  </si>
  <si>
    <t>Descriptions of Expenditure Categories:</t>
  </si>
  <si>
    <t>Real Estate Services Labor Costs</t>
  </si>
  <si>
    <t>Labor costs that RES has incurred associated with this transaction.</t>
  </si>
  <si>
    <t>King County Project Management</t>
  </si>
  <si>
    <t>Project management to be incurred in association with this transaction.</t>
  </si>
  <si>
    <t>Lease Payments/Associated O&amp;M</t>
  </si>
  <si>
    <t>Lease payments as well as associated O&amp;M for the life of the agreement.</t>
  </si>
  <si>
    <t>Service Costs (Appraisal, Title, Move)</t>
  </si>
  <si>
    <t>Moving/relocation costs, appraisal costs, title fees, and other services provided in support of the transaction.</t>
  </si>
  <si>
    <t>Tenant and Other Improvements</t>
  </si>
  <si>
    <t>Tenant improvements , other capital costs, furnishings, equipment, etc.</t>
  </si>
  <si>
    <t>10% Art for General Fund Transactions</t>
  </si>
  <si>
    <t>Other Transaction Costs</t>
  </si>
  <si>
    <t>Items that do not fit in the above categories.  Contact  the PSB budget analyst for this transaction if other costs exceed 20% of total expenditures.</t>
  </si>
  <si>
    <t>Appropriation Unit/Project Combination #1</t>
  </si>
  <si>
    <t>Appropriation Unit</t>
  </si>
  <si>
    <t>Project Number</t>
  </si>
  <si>
    <t>Expenditure Category</t>
  </si>
  <si>
    <t>Expenditure Notes</t>
  </si>
  <si>
    <t>Assumptions: 1) rent adjusted annually by 3%; 2) lease term 5/1/2025 - 12/31/2028; 3) 2025 cost includes additional due for 2024</t>
  </si>
  <si>
    <t>Appropriation Unit/Project Combination #2</t>
  </si>
  <si>
    <t>Operation costs per sec. 7.2 of lease</t>
  </si>
  <si>
    <t>Appropriation Unit/Project Combination #3</t>
  </si>
  <si>
    <t>Appropriation Unit/Project Combination #4</t>
  </si>
  <si>
    <t>Appropriation Unit/Project Combination #5</t>
  </si>
  <si>
    <t>Appropriation Unit/Project Combination #6</t>
  </si>
  <si>
    <t>4.  Appropriation Impacts</t>
  </si>
  <si>
    <t>- Indicate if either one of the following statements applies to this transaction.  
- If neither of these statements apply, provide the estimated appropriation impacts (i.e., change to adopted appropriation budget) to each KC appropriation unit and project combination.  
- A positive value indicates an increase in expenditure authority.  A negative value indicates a dissappropriation.</t>
  </si>
  <si>
    <t>- If the transaction has potential capital appropriation impacts within the 6-year CIP but outside of the current biennium, indicate the estimated planning-level costs in the appropriate cells.</t>
  </si>
  <si>
    <t>The transaction was anticipated in the adopted budget(s) so no appropriation impact is anticipated.</t>
  </si>
  <si>
    <t>The transaction results in expenditures, but impacts can be absorbed within the current budget appropriation(s).</t>
  </si>
  <si>
    <t>Total 6-Year</t>
  </si>
  <si>
    <t>Appropriation Notes</t>
  </si>
  <si>
    <t>CIP Outyear</t>
  </si>
  <si>
    <t>Allocation Change</t>
  </si>
  <si>
    <t>Planning-
Level Costs</t>
  </si>
  <si>
    <t>5.  Notes</t>
  </si>
  <si>
    <t>Is the transaction a sale that primarily generates revenue?</t>
  </si>
  <si>
    <t>Is the transaction backed by new revenue? (if above is Y, mark this as N)</t>
  </si>
  <si>
    <t>Does the new revenue include grant revenue?</t>
  </si>
  <si>
    <t>If the project has been grant backed, has the grant been awarded?</t>
  </si>
  <si>
    <t>If the transaction is backed by new revenue, has the revenue been received?</t>
  </si>
  <si>
    <t>If revenue has not been received, when and how will it be received?</t>
  </si>
  <si>
    <t>The new revenue will be received by …</t>
  </si>
  <si>
    <t>- Below, add information as necessary to describe major assumptions, workload impacts, and supporting information for the net present value, revenue/expenditure, and appropriation impacts. 
- The major assumptions discussion should include: 
     - the discount rate used and rationale for that rate
     - the term of the lease used in the NPV
     - the anticipated effective dates of a lease or other activities impacting costs
     - whether a sale of a vacated space is anticipated in the NPV and fiscal note
     - whether parking agreements are included
     - and any other pertinent information on related transactions or dependencies</t>
  </si>
  <si>
    <t>- Base rent starts at $18,540/year with annual increases each January 1st by the lesser of three percent or the CPI-W.</t>
  </si>
  <si>
    <t>- Operation costs are not paid out of the long-term lease fund from Public Health, and are instead funded out of the Medic One levy funding source.</t>
  </si>
  <si>
    <t xml:space="preserve">- </t>
  </si>
  <si>
    <t>Enter additional notes as necessary directly in fiscal note form.</t>
  </si>
  <si>
    <t>The transaction involves the sale of a property and the expenditures associated with this sale are limited to transaction costs.  No long-term expenditures requiring resource backing are associated with this transaction.</t>
  </si>
  <si>
    <t>Some deminimus costs, such as minor reductions in maintenance costs, may not be included in this fiscal note.</t>
  </si>
  <si>
    <t>Y</t>
  </si>
  <si>
    <r>
      <t xml:space="preserve">KING COUNTY FISCAL NOTE </t>
    </r>
    <r>
      <rPr>
        <b/>
        <i/>
        <sz val="14"/>
        <color theme="1"/>
        <rFont val="Univers"/>
        <family val="2"/>
      </rPr>
      <t>- Property Leases and Sales</t>
    </r>
  </si>
  <si>
    <t>GENERAL TRANSACTION INFORMATION</t>
  </si>
  <si>
    <t xml:space="preserve">Ordinance/Motion:  </t>
  </si>
  <si>
    <t>yrs</t>
  </si>
  <si>
    <t xml:space="preserve">Affected Agency/Agencies:   </t>
  </si>
  <si>
    <t xml:space="preserve">Note Reviewed By:   </t>
  </si>
  <si>
    <t>Date Reviewed:</t>
  </si>
  <si>
    <t>FINANCIAL IMPACTS</t>
  </si>
  <si>
    <t>Part 1 - Net Present Value Analysis Results</t>
  </si>
  <si>
    <t>Net Present Value to King County 
(all impacts): ***</t>
  </si>
  <si>
    <r>
      <t>Net Present Value to Primary Impacted Agency 
(customer of transaction):</t>
    </r>
    <r>
      <rPr>
        <b/>
        <vertAlign val="superscript"/>
        <sz val="10.5"/>
        <rFont val="Univers"/>
        <family val="2"/>
      </rPr>
      <t xml:space="preserve"> ***</t>
    </r>
  </si>
  <si>
    <t>Part 2 - Revenue and Expenditure Impacts</t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</si>
  <si>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financial affairs</t>
    </r>
    <r>
      <rPr>
        <sz val="10.5"/>
        <rFont val="Univers"/>
        <family val="2"/>
      </rPr>
      <t xml:space="preserve"> of King County is</t>
    </r>
    <r>
      <rPr>
        <i/>
        <sz val="10.5"/>
        <rFont val="Univers"/>
        <family val="2"/>
      </rPr>
      <t xml:space="preserve"> estimated </t>
    </r>
    <r>
      <rPr>
        <sz val="10.5"/>
        <rFont val="Univers"/>
        <family val="2"/>
      </rPr>
      <t xml:space="preserve">to be as indicated below: </t>
    </r>
  </si>
  <si>
    <r>
      <t xml:space="preserve">Revenue to: </t>
    </r>
    <r>
      <rPr>
        <vertAlign val="superscript"/>
        <sz val="10.5"/>
        <rFont val="Univers"/>
        <family val="2"/>
      </rPr>
      <t>2,3,5</t>
    </r>
  </si>
  <si>
    <t xml:space="preserve">Appr. Number </t>
  </si>
  <si>
    <t xml:space="preserve">Department </t>
  </si>
  <si>
    <t>Revenue Account Code 
and Source/Description</t>
  </si>
  <si>
    <r>
      <t xml:space="preserve">Sum of Outyear Impacts </t>
    </r>
    <r>
      <rPr>
        <vertAlign val="superscript"/>
        <sz val="10.5"/>
        <rFont val="Arial"/>
        <family val="2"/>
      </rPr>
      <t>2</t>
    </r>
  </si>
  <si>
    <t xml:space="preserve">TOTAL </t>
  </si>
  <si>
    <r>
      <t>Expenditures from:</t>
    </r>
    <r>
      <rPr>
        <sz val="10.5"/>
        <rFont val="Univers"/>
        <family val="2"/>
      </rPr>
      <t xml:space="preserve"> </t>
    </r>
    <r>
      <rPr>
        <vertAlign val="superscript"/>
        <sz val="10.5"/>
        <rFont val="Univers"/>
        <family val="2"/>
      </rPr>
      <t>2,3,4,5</t>
    </r>
  </si>
  <si>
    <t>Appropriation Unit/Expenditure Type</t>
  </si>
  <si>
    <t>SUBTOTAL</t>
  </si>
  <si>
    <t>TOTAL</t>
  </si>
  <si>
    <t>APPROPRIATION IMPACTS</t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</si>
  <si>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budget appropriation</t>
    </r>
    <r>
      <rPr>
        <sz val="10.5"/>
        <rFont val="Univers"/>
        <family val="2"/>
      </rPr>
      <t xml:space="preserve"> of King County is </t>
    </r>
    <r>
      <rPr>
        <i/>
        <sz val="10.5"/>
        <rFont val="Univers"/>
        <family val="2"/>
      </rPr>
      <t>estimated</t>
    </r>
    <r>
      <rPr>
        <sz val="10.5"/>
        <rFont val="Univers"/>
        <family val="2"/>
      </rPr>
      <t xml:space="preserve"> to be as indicated below: </t>
    </r>
    <r>
      <rPr>
        <vertAlign val="superscript"/>
        <sz val="10.5"/>
        <rFont val="Univers"/>
        <family val="2"/>
      </rPr>
      <t>1</t>
    </r>
  </si>
  <si>
    <t>Appr. Number</t>
  </si>
  <si>
    <t>Total 6-Year CIP Outyear Planning Level Costs</t>
  </si>
  <si>
    <t>Assumption and Additional Notes:</t>
  </si>
  <si>
    <t>***</t>
  </si>
  <si>
    <t>1.</t>
  </si>
  <si>
    <t>If the expenditure impact equals or exceeds five percent of the fund expenditures, a copy of the most recent applicable appropriation unit financial plan is attached to this transmittal.</t>
  </si>
  <si>
    <t>2.</t>
  </si>
  <si>
    <t>The sum of outyear impacts is provided for capital projects and agreements.  This sum for revenue and expenditures includes all revenues/expenditures for the duration of the lease/other agreement or life of the capital investment.</t>
  </si>
  <si>
    <t>3.</t>
  </si>
  <si>
    <t>4.</t>
  </si>
  <si>
    <t>5.</t>
  </si>
  <si>
    <t xml:space="preserve">A detailed explanation of how the revenue/expenditure impacts were developed is provided below, including major assumptions made in developing the values presented in the fiscal note and other supporting data: </t>
  </si>
  <si>
    <t>Complex Form Data Entry</t>
  </si>
  <si>
    <t>An NPV analysis was not performed because …</t>
  </si>
  <si>
    <t>$5,000</t>
  </si>
  <si>
    <t>$3,000</t>
  </si>
  <si>
    <t>- Below, add information as necessary to describe major assumptions, workload impacts, and supporting information for the net present value, revenue/expenditure, and appropriation impacts.  
- The major assumptions discussion should include: 
     - the discount rate used and rationale for that rate
     - the term of the lease used in the NPV
     - the anticipated effective dates of a lease or other activities impacting costs
     - whether a sale of a vacated space is anticipated in the NPV and fiscal note
     - whether parking agreements are included
     - and any other pertinent information on related transactions or dependencies</t>
  </si>
  <si>
    <t>-</t>
  </si>
  <si>
    <t>Enter additional notes as necessary directly in fiscal note form</t>
  </si>
  <si>
    <t>Transaction Duration</t>
  </si>
  <si>
    <t>Fair Market Value</t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</si>
  <si>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financial affairs</t>
    </r>
    <r>
      <rPr>
        <sz val="10.5"/>
        <rFont val="Univers"/>
        <family val="2"/>
      </rPr>
      <t xml:space="preserve"> of King County is</t>
    </r>
    <r>
      <rPr>
        <i/>
        <sz val="10.5"/>
        <rFont val="Univers"/>
        <family val="2"/>
      </rPr>
      <t xml:space="preserve"> estimated </t>
    </r>
    <r>
      <rPr>
        <sz val="10.5"/>
        <rFont val="Univers"/>
        <family val="2"/>
      </rPr>
      <t xml:space="preserve">to be as indicated below: </t>
    </r>
    <r>
      <rPr>
        <vertAlign val="superscript"/>
        <sz val="10.5"/>
        <rFont val="Univers"/>
        <family val="2"/>
      </rPr>
      <t>1</t>
    </r>
  </si>
  <si>
    <r>
      <t>Expenditures from:</t>
    </r>
    <r>
      <rPr>
        <vertAlign val="superscript"/>
        <sz val="10.5"/>
        <rFont val="Univers"/>
        <family val="2"/>
      </rPr>
      <t xml:space="preserve"> 2,3,4,5</t>
    </r>
  </si>
  <si>
    <r>
      <t xml:space="preserve">KING COUNTY FISCAL NOTE </t>
    </r>
    <r>
      <rPr>
        <b/>
        <i/>
        <sz val="14"/>
        <color theme="1"/>
        <rFont val="Univers"/>
        <family val="2"/>
      </rPr>
      <t>- Property Leases and Sales (continued)</t>
    </r>
  </si>
  <si>
    <t>Total 6-Year CIP Outyear Planning Levele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</si>
</sst>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&quot;$&quot;* #,##0_);_(&quot;$&quot;* \(#,##0\);_(&quot;$&quot;* &quot;-&quot;??_);_(@_)"/>
    <numFmt numFmtId="167" formatCode="&quot;$&quot;#,##0"/>
  </numFmts>
  <fonts count="49">
    <font>
      <sz val="10"/>
      <name val="Arial"/>
    </font>
    <font>
      <sz val="10"/>
      <name val="Arial"/>
      <family val="2"/>
    </font>
    <font>
      <sz val="10.5"/>
      <name val="Univers"/>
      <family val="2"/>
    </font>
    <font>
      <b/>
      <sz val="10.5"/>
      <name val="Univers"/>
      <family val="2"/>
    </font>
    <font>
      <b/>
      <sz val="12"/>
      <name val="Univers"/>
      <family val="2"/>
    </font>
    <font>
      <b/>
      <sz val="14"/>
      <name val="Univers"/>
      <family val="2"/>
    </font>
    <font>
      <i/>
      <sz val="10.5"/>
      <name val="Univers"/>
      <family val="2"/>
    </font>
    <font>
      <b/>
      <u/>
      <sz val="10.5"/>
      <name val="Univers"/>
      <family val="2"/>
    </font>
    <font>
      <sz val="10"/>
      <name val="Univers"/>
      <family val="2"/>
    </font>
    <font>
      <vertAlign val="superscript"/>
      <sz val="10.5"/>
      <name val="Univers"/>
      <family val="2"/>
    </font>
    <font>
      <strike/>
      <sz val="10.5"/>
      <name val="Univers"/>
      <family val="2"/>
    </font>
    <font>
      <sz val="10.5"/>
      <name val="Arial"/>
      <family val="2"/>
    </font>
    <font>
      <vertAlign val="superscript"/>
      <sz val="10.5"/>
      <name val="Arial"/>
      <family val="2"/>
    </font>
    <font>
      <b/>
      <vertAlign val="superscript"/>
      <sz val="10.5"/>
      <name val="Univers"/>
      <family val="2"/>
    </font>
    <font>
      <b/>
      <sz val="10"/>
      <name val="Arial"/>
      <family val="2"/>
    </font>
    <font>
      <b/>
      <sz val="11"/>
      <name val="Univers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.5"/>
      <color rgb="FFFF0000"/>
      <name val="Univers"/>
      <family val="2"/>
    </font>
    <font>
      <i/>
      <sz val="10"/>
      <color theme="3" tint="0.39997558519241921"/>
      <name val="Univers"/>
      <family val="2"/>
    </font>
    <font>
      <i/>
      <sz val="10.5"/>
      <color theme="4"/>
      <name val="Univers"/>
      <family val="2"/>
    </font>
    <font>
      <sz val="10.5"/>
      <color theme="1"/>
      <name val="Univers"/>
      <family val="2"/>
    </font>
    <font>
      <b/>
      <sz val="10.5"/>
      <color theme="1"/>
      <name val="Univers"/>
      <family val="2"/>
    </font>
    <font>
      <i/>
      <sz val="10"/>
      <color theme="4"/>
      <name val="Arial"/>
      <family val="2"/>
    </font>
    <font>
      <sz val="10"/>
      <color theme="1"/>
      <name val="Arial"/>
      <family val="2"/>
    </font>
    <font>
      <b/>
      <i/>
      <sz val="14"/>
      <name val="Arial"/>
      <family val="2"/>
    </font>
    <font>
      <b/>
      <sz val="14"/>
      <color theme="1"/>
      <name val="Univers"/>
      <family val="2"/>
    </font>
    <font>
      <b/>
      <i/>
      <sz val="14"/>
      <color theme="1"/>
      <name val="Univers"/>
      <family val="2"/>
    </font>
    <font>
      <i/>
      <sz val="10"/>
      <color rgb="FFC00000"/>
      <name val="Univers"/>
      <family val="2"/>
    </font>
    <font>
      <i/>
      <sz val="10.5"/>
      <color theme="1"/>
      <name val="Univers"/>
      <family val="2"/>
    </font>
    <font>
      <b/>
      <i/>
      <sz val="10.5"/>
      <color theme="1"/>
      <name val="Univers"/>
      <family val="2"/>
    </font>
    <font>
      <b/>
      <sz val="18"/>
      <name val="Arial"/>
      <family val="2"/>
    </font>
    <font>
      <sz val="11"/>
      <name val="Arial"/>
      <family val="2"/>
    </font>
    <font>
      <sz val="11"/>
      <name val="Univers"/>
      <family val="2"/>
    </font>
    <font>
      <i/>
      <sz val="11"/>
      <color rgb="FFC00000"/>
      <name val="Univers"/>
      <family val="2"/>
    </font>
    <font>
      <sz val="11"/>
      <color theme="1"/>
      <name val="Univers"/>
      <family val="2"/>
    </font>
    <font>
      <sz val="11"/>
      <color theme="1"/>
      <name val="Arial"/>
      <family val="2"/>
    </font>
    <font>
      <i/>
      <sz val="11"/>
      <color theme="4"/>
      <name val="Arial"/>
      <family val="2"/>
    </font>
    <font>
      <sz val="11"/>
      <color rgb="FFC00000"/>
      <name val="Arial"/>
      <family val="2"/>
    </font>
    <font>
      <b/>
      <sz val="11"/>
      <name val="Arial"/>
      <family val="2"/>
    </font>
    <font>
      <i/>
      <sz val="11"/>
      <color theme="3"/>
      <name val="Univers"/>
      <family val="2"/>
    </font>
    <font>
      <sz val="11"/>
      <color theme="3"/>
      <name val="Arial"/>
      <family val="2"/>
    </font>
    <font>
      <i/>
      <sz val="11"/>
      <color theme="3"/>
      <name val="Arial"/>
      <family val="2"/>
    </font>
    <font>
      <i/>
      <u/>
      <sz val="11"/>
      <color theme="3"/>
      <name val="Arial"/>
      <family val="2"/>
    </font>
    <font>
      <b/>
      <i/>
      <u/>
      <sz val="11"/>
      <color theme="3"/>
      <name val="Arial"/>
      <family val="2"/>
    </font>
    <font>
      <b/>
      <u/>
      <sz val="11"/>
      <name val="Univers"/>
      <family val="2"/>
    </font>
    <font>
      <i/>
      <u/>
      <sz val="10.5"/>
      <name val="Univers"/>
      <family val="2"/>
    </font>
    <font>
      <sz val="11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4">
    <xf numFmtId="0" fontId="0" fillId="0" borderId="0" xfId="0"/>
    <xf numFmtId="0" fontId="0" fillId="0" borderId="0" xfId="0" applyAlignment="1"/>
    <xf numFmtId="0" fontId="2" fillId="0" borderId="0" xfId="0" applyFont="1" applyBorder="1"/>
    <xf numFmtId="3" fontId="2" fillId="0" borderId="0" xfId="0" applyNumberFormat="1" applyFont="1"/>
    <xf numFmtId="3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Border="1"/>
    <xf numFmtId="0" fontId="3" fillId="0" borderId="0" xfId="0" applyFont="1"/>
    <xf numFmtId="0" fontId="0" fillId="0" borderId="0" xfId="0" applyAlignment="1">
      <alignment horizontal="left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9" fillId="0" borderId="7" xfId="0" applyFont="1" applyBorder="1"/>
    <xf numFmtId="0" fontId="2" fillId="0" borderId="5" xfId="0" applyFont="1" applyBorder="1" applyAlignment="1">
      <alignment horizontal="center" wrapText="1"/>
    </xf>
    <xf numFmtId="0" fontId="19" fillId="0" borderId="4" xfId="0" applyFont="1" applyBorder="1"/>
    <xf numFmtId="0" fontId="19" fillId="0" borderId="8" xfId="0" applyFont="1" applyBorder="1"/>
    <xf numFmtId="0" fontId="2" fillId="0" borderId="13" xfId="0" applyFont="1" applyBorder="1"/>
    <xf numFmtId="0" fontId="2" fillId="0" borderId="3" xfId="0" applyFont="1" applyFill="1" applyBorder="1"/>
    <xf numFmtId="0" fontId="2" fillId="0" borderId="14" xfId="0" applyFont="1" applyBorder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19" fillId="0" borderId="16" xfId="0" applyFont="1" applyBorder="1"/>
    <xf numFmtId="0" fontId="19" fillId="0" borderId="17" xfId="0" applyFont="1" applyBorder="1"/>
    <xf numFmtId="0" fontId="2" fillId="0" borderId="18" xfId="0" applyFont="1" applyBorder="1"/>
    <xf numFmtId="0" fontId="2" fillId="0" borderId="19" xfId="0" applyFont="1" applyFill="1" applyBorder="1" applyAlignment="1">
      <alignment horizontal="center"/>
    </xf>
    <xf numFmtId="0" fontId="2" fillId="0" borderId="20" xfId="0" applyFont="1" applyBorder="1"/>
    <xf numFmtId="0" fontId="2" fillId="0" borderId="5" xfId="0" applyFont="1" applyBorder="1"/>
    <xf numFmtId="0" fontId="2" fillId="0" borderId="5" xfId="0" applyFont="1" applyFill="1" applyBorder="1"/>
    <xf numFmtId="0" fontId="2" fillId="0" borderId="21" xfId="0" applyFont="1" applyFill="1" applyBorder="1"/>
    <xf numFmtId="3" fontId="2" fillId="0" borderId="22" xfId="0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0" fontId="2" fillId="0" borderId="10" xfId="0" applyFont="1" applyFill="1" applyBorder="1" applyAlignment="1">
      <alignment horizontal="right"/>
    </xf>
    <xf numFmtId="0" fontId="2" fillId="0" borderId="25" xfId="0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Fill="1" applyBorder="1"/>
    <xf numFmtId="3" fontId="3" fillId="0" borderId="0" xfId="0" applyNumberFormat="1" applyFont="1" applyBorder="1"/>
    <xf numFmtId="0" fontId="19" fillId="0" borderId="3" xfId="0" applyFont="1" applyBorder="1"/>
    <xf numFmtId="0" fontId="2" fillId="2" borderId="10" xfId="0" applyFont="1" applyFill="1" applyBorder="1" applyAlignment="1">
      <alignment horizontal="center"/>
    </xf>
    <xf numFmtId="0" fontId="19" fillId="0" borderId="6" xfId="0" applyFont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1" fillId="0" borderId="0" xfId="0" applyFont="1"/>
    <xf numFmtId="0" fontId="22" fillId="0" borderId="9" xfId="0" applyFont="1" applyBorder="1"/>
    <xf numFmtId="0" fontId="24" fillId="0" borderId="0" xfId="0" applyFont="1"/>
    <xf numFmtId="0" fontId="1" fillId="0" borderId="0" xfId="0" quotePrefix="1" applyFont="1" applyAlignment="1">
      <alignment horizontal="center"/>
    </xf>
    <xf numFmtId="0" fontId="31" fillId="0" borderId="28" xfId="0" applyFont="1" applyFill="1" applyBorder="1" applyAlignment="1">
      <alignment horizontal="left"/>
    </xf>
    <xf numFmtId="0" fontId="30" fillId="0" borderId="0" xfId="0" applyFont="1" applyFill="1" applyBorder="1"/>
    <xf numFmtId="166" fontId="3" fillId="0" borderId="3" xfId="2" applyNumberFormat="1" applyFont="1" applyBorder="1"/>
    <xf numFmtId="0" fontId="19" fillId="0" borderId="20" xfId="0" applyFont="1" applyBorder="1"/>
    <xf numFmtId="0" fontId="19" fillId="0" borderId="0" xfId="0" applyFont="1" applyBorder="1"/>
    <xf numFmtId="0" fontId="2" fillId="0" borderId="21" xfId="0" applyFont="1" applyFill="1" applyBorder="1" applyAlignment="1">
      <alignment horizontal="left"/>
    </xf>
    <xf numFmtId="3" fontId="3" fillId="0" borderId="22" xfId="0" applyNumberFormat="1" applyFont="1" applyBorder="1"/>
    <xf numFmtId="3" fontId="3" fillId="0" borderId="23" xfId="0" applyNumberFormat="1" applyFont="1" applyBorder="1"/>
    <xf numFmtId="3" fontId="3" fillId="0" borderId="24" xfId="0" applyNumberFormat="1" applyFont="1" applyBorder="1"/>
    <xf numFmtId="166" fontId="3" fillId="0" borderId="19" xfId="2" applyNumberFormat="1" applyFont="1" applyBorder="1"/>
    <xf numFmtId="166" fontId="3" fillId="0" borderId="26" xfId="2" applyNumberFormat="1" applyFont="1" applyBorder="1"/>
    <xf numFmtId="166" fontId="3" fillId="0" borderId="11" xfId="2" applyNumberFormat="1" applyFont="1" applyBorder="1"/>
    <xf numFmtId="166" fontId="23" fillId="0" borderId="3" xfId="2" applyNumberFormat="1" applyFont="1" applyBorder="1"/>
    <xf numFmtId="0" fontId="2" fillId="0" borderId="0" xfId="0" quotePrefix="1" applyFont="1" applyAlignment="1">
      <alignment vertical="top" wrapText="1"/>
    </xf>
    <xf numFmtId="0" fontId="2" fillId="0" borderId="0" xfId="0" quotePrefix="1" applyFont="1" applyAlignment="1">
      <alignment vertical="top"/>
    </xf>
    <xf numFmtId="0" fontId="11" fillId="0" borderId="0" xfId="0" quotePrefix="1" applyFont="1" applyFill="1" applyAlignment="1">
      <alignment vertical="top"/>
    </xf>
    <xf numFmtId="44" fontId="2" fillId="0" borderId="0" xfId="2" applyFont="1"/>
    <xf numFmtId="0" fontId="25" fillId="0" borderId="0" xfId="0" applyFont="1" applyFill="1" applyBorder="1"/>
    <xf numFmtId="0" fontId="2" fillId="0" borderId="9" xfId="0" applyFont="1" applyFill="1" applyBorder="1"/>
    <xf numFmtId="0" fontId="2" fillId="0" borderId="10" xfId="0" applyFont="1" applyFill="1" applyBorder="1" applyAlignment="1">
      <alignment horizontal="center"/>
    </xf>
    <xf numFmtId="166" fontId="2" fillId="0" borderId="10" xfId="2" applyNumberFormat="1" applyFont="1" applyFill="1" applyBorder="1" applyAlignment="1">
      <alignment horizontal="left"/>
    </xf>
    <xf numFmtId="0" fontId="2" fillId="0" borderId="4" xfId="0" applyFont="1" applyFill="1" applyBorder="1"/>
    <xf numFmtId="1" fontId="22" fillId="0" borderId="6" xfId="0" applyNumberFormat="1" applyFont="1" applyFill="1" applyBorder="1" applyAlignment="1">
      <alignment horizontal="center" wrapText="1"/>
    </xf>
    <xf numFmtId="166" fontId="2" fillId="0" borderId="5" xfId="2" applyNumberFormat="1" applyFont="1" applyFill="1" applyBorder="1" applyAlignment="1">
      <alignment horizontal="left"/>
    </xf>
    <xf numFmtId="166" fontId="8" fillId="0" borderId="10" xfId="2" applyNumberFormat="1" applyFont="1" applyFill="1" applyBorder="1" applyAlignment="1">
      <alignment horizontal="center"/>
    </xf>
    <xf numFmtId="166" fontId="8" fillId="0" borderId="25" xfId="2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49" fontId="2" fillId="0" borderId="9" xfId="0" applyNumberFormat="1" applyFont="1" applyFill="1" applyBorder="1"/>
    <xf numFmtId="49" fontId="2" fillId="0" borderId="17" xfId="0" applyNumberFormat="1" applyFont="1" applyFill="1" applyBorder="1"/>
    <xf numFmtId="166" fontId="2" fillId="0" borderId="25" xfId="2" applyNumberFormat="1" applyFont="1" applyFill="1" applyBorder="1" applyAlignment="1">
      <alignment horizontal="left"/>
    </xf>
    <xf numFmtId="0" fontId="2" fillId="0" borderId="7" xfId="0" applyNumberFormat="1" applyFont="1" applyFill="1" applyBorder="1"/>
    <xf numFmtId="2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166" fontId="2" fillId="0" borderId="15" xfId="2" applyNumberFormat="1" applyFont="1" applyFill="1" applyBorder="1" applyAlignment="1">
      <alignment horizontal="left"/>
    </xf>
    <xf numFmtId="0" fontId="10" fillId="0" borderId="40" xfId="0" applyFont="1" applyBorder="1"/>
    <xf numFmtId="0" fontId="2" fillId="0" borderId="40" xfId="0" applyFont="1" applyBorder="1"/>
    <xf numFmtId="0" fontId="2" fillId="0" borderId="41" xfId="0" applyFont="1" applyBorder="1" applyAlignment="1">
      <alignment horizontal="center" wrapText="1"/>
    </xf>
    <xf numFmtId="0" fontId="2" fillId="0" borderId="41" xfId="0" applyFont="1" applyBorder="1" applyAlignment="1">
      <alignment horizontal="center"/>
    </xf>
    <xf numFmtId="0" fontId="11" fillId="0" borderId="32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7" xfId="0" applyFont="1" applyFill="1" applyBorder="1"/>
    <xf numFmtId="166" fontId="8" fillId="0" borderId="5" xfId="2" applyNumberFormat="1" applyFont="1" applyFill="1" applyBorder="1" applyAlignment="1">
      <alignment horizontal="center"/>
    </xf>
    <xf numFmtId="44" fontId="2" fillId="0" borderId="10" xfId="2" applyFont="1" applyFill="1" applyBorder="1" applyAlignment="1">
      <alignment horizontal="left"/>
    </xf>
    <xf numFmtId="166" fontId="2" fillId="0" borderId="41" xfId="2" applyNumberFormat="1" applyFont="1" applyBorder="1" applyAlignment="1">
      <alignment horizontal="center" wrapText="1"/>
    </xf>
    <xf numFmtId="0" fontId="0" fillId="0" borderId="0" xfId="0" applyProtection="1">
      <protection locked="0"/>
    </xf>
    <xf numFmtId="0" fontId="2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0" fillId="0" borderId="0" xfId="0" applyAlignment="1" applyProtection="1">
      <alignment vertical="top"/>
      <protection locked="0"/>
    </xf>
    <xf numFmtId="0" fontId="17" fillId="0" borderId="0" xfId="0" applyFont="1" applyAlignment="1" applyProtection="1">
      <alignment vertical="top"/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33" fillId="0" borderId="0" xfId="0" applyFont="1" applyProtection="1">
      <protection locked="0"/>
    </xf>
    <xf numFmtId="0" fontId="33" fillId="0" borderId="39" xfId="0" applyFont="1" applyBorder="1" applyAlignment="1" applyProtection="1">
      <alignment vertical="top"/>
    </xf>
    <xf numFmtId="0" fontId="0" fillId="0" borderId="48" xfId="0" applyBorder="1" applyProtection="1">
      <protection locked="0"/>
    </xf>
    <xf numFmtId="0" fontId="0" fillId="0" borderId="0" xfId="0" applyBorder="1" applyProtection="1">
      <protection locked="0"/>
    </xf>
    <xf numFmtId="0" fontId="37" fillId="0" borderId="0" xfId="0" applyFont="1" applyBorder="1" applyAlignment="1" applyProtection="1">
      <alignment vertical="top"/>
      <protection locked="0"/>
    </xf>
    <xf numFmtId="0" fontId="37" fillId="0" borderId="0" xfId="0" applyFont="1" applyBorder="1" applyProtection="1">
      <protection locked="0"/>
    </xf>
    <xf numFmtId="0" fontId="33" fillId="0" borderId="0" xfId="0" applyFont="1" applyBorder="1" applyAlignment="1" applyProtection="1">
      <alignment vertical="top"/>
      <protection locked="0"/>
    </xf>
    <xf numFmtId="0" fontId="42" fillId="0" borderId="0" xfId="0" applyFont="1" applyBorder="1" applyAlignment="1" applyProtection="1">
      <alignment vertical="top"/>
      <protection locked="0"/>
    </xf>
    <xf numFmtId="0" fontId="33" fillId="0" borderId="0" xfId="0" applyFont="1" applyBorder="1" applyProtection="1">
      <protection locked="0"/>
    </xf>
    <xf numFmtId="0" fontId="43" fillId="0" borderId="0" xfId="0" applyFont="1" applyBorder="1" applyAlignment="1" applyProtection="1">
      <alignment vertical="top"/>
      <protection locked="0"/>
    </xf>
    <xf numFmtId="0" fontId="0" fillId="0" borderId="53" xfId="0" applyBorder="1" applyAlignment="1" applyProtection="1">
      <alignment vertical="top"/>
      <protection locked="0"/>
    </xf>
    <xf numFmtId="0" fontId="0" fillId="0" borderId="53" xfId="0" applyBorder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17" fillId="0" borderId="48" xfId="0" applyFont="1" applyBorder="1" applyAlignment="1" applyProtection="1">
      <alignment vertical="top"/>
      <protection locked="0"/>
    </xf>
    <xf numFmtId="0" fontId="0" fillId="0" borderId="48" xfId="0" applyBorder="1" applyAlignment="1" applyProtection="1">
      <alignment vertical="top"/>
      <protection locked="0"/>
    </xf>
    <xf numFmtId="0" fontId="38" fillId="0" borderId="0" xfId="0" applyFont="1" applyBorder="1" applyAlignment="1" applyProtection="1">
      <alignment vertical="top" wrapText="1"/>
      <protection locked="0"/>
    </xf>
    <xf numFmtId="0" fontId="17" fillId="0" borderId="0" xfId="0" applyFont="1" applyBorder="1" applyAlignment="1" applyProtection="1">
      <alignment vertical="top"/>
      <protection locked="0"/>
    </xf>
    <xf numFmtId="0" fontId="21" fillId="0" borderId="0" xfId="0" quotePrefix="1" applyFont="1" applyBorder="1" applyAlignment="1" applyProtection="1">
      <alignment wrapText="1"/>
      <protection locked="0"/>
    </xf>
    <xf numFmtId="0" fontId="21" fillId="0" borderId="0" xfId="0" applyFont="1" applyBorder="1" applyAlignment="1" applyProtection="1">
      <alignment wrapText="1"/>
      <protection locked="0"/>
    </xf>
    <xf numFmtId="0" fontId="39" fillId="0" borderId="0" xfId="0" applyFont="1" applyBorder="1" applyProtection="1">
      <protection locked="0"/>
    </xf>
    <xf numFmtId="0" fontId="42" fillId="0" borderId="0" xfId="0" applyFont="1" applyBorder="1" applyProtection="1">
      <protection locked="0"/>
    </xf>
    <xf numFmtId="0" fontId="33" fillId="0" borderId="53" xfId="0" applyFont="1" applyBorder="1" applyAlignment="1" applyProtection="1">
      <alignment vertical="top"/>
      <protection locked="0"/>
    </xf>
    <xf numFmtId="0" fontId="33" fillId="0" borderId="53" xfId="0" applyFont="1" applyBorder="1" applyProtection="1">
      <protection locked="0"/>
    </xf>
    <xf numFmtId="0" fontId="0" fillId="0" borderId="55" xfId="0" applyBorder="1" applyAlignment="1" applyProtection="1">
      <alignment vertical="top"/>
      <protection locked="0"/>
    </xf>
    <xf numFmtId="0" fontId="0" fillId="0" borderId="55" xfId="0" applyBorder="1" applyProtection="1">
      <protection locked="0"/>
    </xf>
    <xf numFmtId="0" fontId="36" fillId="4" borderId="31" xfId="0" applyFont="1" applyFill="1" applyBorder="1" applyAlignment="1" applyProtection="1">
      <alignment horizontal="left" vertical="top"/>
      <protection locked="0"/>
    </xf>
    <xf numFmtId="0" fontId="36" fillId="4" borderId="40" xfId="0" applyFont="1" applyFill="1" applyBorder="1" applyAlignment="1" applyProtection="1">
      <alignment horizontal="left" vertical="top"/>
      <protection locked="0"/>
    </xf>
    <xf numFmtId="0" fontId="36" fillId="4" borderId="32" xfId="0" applyFont="1" applyFill="1" applyBorder="1" applyAlignment="1" applyProtection="1">
      <alignment horizontal="left" vertical="top"/>
      <protection locked="0"/>
    </xf>
    <xf numFmtId="0" fontId="36" fillId="4" borderId="39" xfId="0" applyFont="1" applyFill="1" applyBorder="1" applyAlignment="1" applyProtection="1">
      <alignment horizontal="left" vertical="top"/>
      <protection locked="0"/>
    </xf>
    <xf numFmtId="166" fontId="36" fillId="4" borderId="39" xfId="2" applyNumberFormat="1" applyFont="1" applyFill="1" applyBorder="1" applyAlignment="1" applyProtection="1">
      <alignment horizontal="left" vertical="top"/>
      <protection locked="0"/>
    </xf>
    <xf numFmtId="0" fontId="36" fillId="4" borderId="31" xfId="0" applyFont="1" applyFill="1" applyBorder="1" applyAlignment="1" applyProtection="1">
      <alignment vertical="top"/>
      <protection locked="0"/>
    </xf>
    <xf numFmtId="0" fontId="36" fillId="4" borderId="40" xfId="0" applyFont="1" applyFill="1" applyBorder="1" applyAlignment="1" applyProtection="1">
      <alignment vertical="top"/>
      <protection locked="0"/>
    </xf>
    <xf numFmtId="49" fontId="36" fillId="4" borderId="39" xfId="0" applyNumberFormat="1" applyFont="1" applyFill="1" applyBorder="1" applyAlignment="1" applyProtection="1">
      <alignment horizontal="right" vertical="top"/>
      <protection locked="0"/>
    </xf>
    <xf numFmtId="0" fontId="34" fillId="4" borderId="40" xfId="0" applyFont="1" applyFill="1" applyBorder="1" applyAlignment="1" applyProtection="1">
      <alignment horizontal="left"/>
      <protection locked="0"/>
    </xf>
    <xf numFmtId="49" fontId="33" fillId="4" borderId="31" xfId="0" applyNumberFormat="1" applyFont="1" applyFill="1" applyBorder="1" applyProtection="1">
      <protection locked="0"/>
    </xf>
    <xf numFmtId="0" fontId="33" fillId="4" borderId="32" xfId="0" applyFont="1" applyFill="1" applyBorder="1" applyProtection="1">
      <protection locked="0"/>
    </xf>
    <xf numFmtId="0" fontId="33" fillId="5" borderId="39" xfId="0" applyFont="1" applyFill="1" applyBorder="1" applyAlignment="1" applyProtection="1">
      <alignment horizontal="left" vertical="center"/>
      <protection locked="0"/>
    </xf>
    <xf numFmtId="49" fontId="33" fillId="5" borderId="39" xfId="0" applyNumberFormat="1" applyFont="1" applyFill="1" applyBorder="1" applyAlignment="1" applyProtection="1">
      <alignment horizontal="left" vertical="center"/>
      <protection locked="0"/>
    </xf>
    <xf numFmtId="1" fontId="33" fillId="5" borderId="44" xfId="0" applyNumberFormat="1" applyFont="1" applyFill="1" applyBorder="1" applyAlignment="1" applyProtection="1">
      <alignment horizontal="left" vertical="center"/>
      <protection locked="0"/>
    </xf>
    <xf numFmtId="1" fontId="33" fillId="5" borderId="39" xfId="0" applyNumberFormat="1" applyFont="1" applyFill="1" applyBorder="1" applyAlignment="1" applyProtection="1">
      <alignment horizontal="left" vertical="center"/>
      <protection locked="0"/>
    </xf>
    <xf numFmtId="0" fontId="33" fillId="5" borderId="39" xfId="0" applyFont="1" applyFill="1" applyBorder="1" applyAlignment="1" applyProtection="1">
      <alignment horizontal="left"/>
      <protection locked="0"/>
    </xf>
    <xf numFmtId="0" fontId="33" fillId="5" borderId="39" xfId="0" applyFont="1" applyFill="1" applyBorder="1" applyAlignment="1" applyProtection="1">
      <alignment vertical="top"/>
      <protection locked="0"/>
    </xf>
    <xf numFmtId="0" fontId="33" fillId="4" borderId="31" xfId="0" applyFont="1" applyFill="1" applyBorder="1" applyProtection="1">
      <protection locked="0"/>
    </xf>
    <xf numFmtId="0" fontId="33" fillId="4" borderId="39" xfId="0" applyFont="1" applyFill="1" applyBorder="1" applyAlignment="1" applyProtection="1">
      <alignment vertical="top"/>
      <protection locked="0"/>
    </xf>
    <xf numFmtId="0" fontId="16" fillId="0" borderId="0" xfId="0" quotePrefix="1" applyFont="1" applyProtection="1">
      <protection locked="0"/>
    </xf>
    <xf numFmtId="0" fontId="16" fillId="0" borderId="0" xfId="0" quotePrefix="1" applyFont="1" applyAlignment="1" applyProtection="1">
      <alignment wrapText="1"/>
      <protection locked="0"/>
    </xf>
    <xf numFmtId="0" fontId="16" fillId="0" borderId="0" xfId="0" applyFont="1" applyProtection="1">
      <protection locked="0"/>
    </xf>
    <xf numFmtId="0" fontId="16" fillId="0" borderId="0" xfId="0" applyFont="1" applyFill="1" applyProtection="1">
      <protection locked="0"/>
    </xf>
    <xf numFmtId="0" fontId="40" fillId="0" borderId="0" xfId="0" quotePrefix="1" applyFont="1" applyAlignment="1">
      <alignment wrapText="1"/>
    </xf>
    <xf numFmtId="0" fontId="40" fillId="0" borderId="0" xfId="0" applyFont="1" applyAlignment="1" applyProtection="1">
      <alignment wrapText="1"/>
      <protection locked="0"/>
    </xf>
    <xf numFmtId="0" fontId="0" fillId="4" borderId="31" xfId="0" applyFill="1" applyBorder="1" applyAlignment="1" applyProtection="1">
      <alignment horizontal="left"/>
      <protection locked="0"/>
    </xf>
    <xf numFmtId="0" fontId="0" fillId="4" borderId="32" xfId="0" applyFill="1" applyBorder="1" applyProtection="1">
      <protection locked="0"/>
    </xf>
    <xf numFmtId="0" fontId="1" fillId="5" borderId="39" xfId="0" applyFont="1" applyFill="1" applyBorder="1" applyAlignment="1" applyProtection="1">
      <alignment horizontal="left" vertical="center"/>
      <protection locked="0"/>
    </xf>
    <xf numFmtId="0" fontId="1" fillId="5" borderId="39" xfId="0" applyFont="1" applyFill="1" applyBorder="1" applyAlignment="1" applyProtection="1">
      <alignment horizontal="left"/>
      <protection locked="0"/>
    </xf>
    <xf numFmtId="0" fontId="22" fillId="0" borderId="53" xfId="0" applyFont="1" applyBorder="1" applyAlignment="1" applyProtection="1">
      <alignment vertical="top" wrapText="1"/>
      <protection locked="0"/>
    </xf>
    <xf numFmtId="0" fontId="0" fillId="5" borderId="0" xfId="0" applyFill="1" applyProtection="1">
      <protection locked="0"/>
    </xf>
    <xf numFmtId="0" fontId="0" fillId="4" borderId="0" xfId="0" applyFill="1" applyProtection="1">
      <protection locked="0"/>
    </xf>
    <xf numFmtId="1" fontId="2" fillId="0" borderId="5" xfId="0" applyNumberFormat="1" applyFont="1" applyFill="1" applyBorder="1" applyAlignment="1">
      <alignment horizontal="center"/>
    </xf>
    <xf numFmtId="0" fontId="41" fillId="0" borderId="0" xfId="0" quotePrefix="1" applyFont="1" applyBorder="1" applyAlignment="1" applyProtection="1">
      <alignment vertical="center" wrapText="1"/>
      <protection locked="0"/>
    </xf>
    <xf numFmtId="0" fontId="41" fillId="0" borderId="0" xfId="0" applyFont="1" applyBorder="1" applyAlignment="1" applyProtection="1">
      <alignment horizontal="left" vertical="center" wrapText="1"/>
      <protection locked="0"/>
    </xf>
    <xf numFmtId="0" fontId="41" fillId="0" borderId="0" xfId="0" applyFont="1" applyBorder="1" applyAlignment="1" applyProtection="1">
      <alignment vertical="center" wrapText="1"/>
      <protection locked="0"/>
    </xf>
    <xf numFmtId="0" fontId="43" fillId="0" borderId="0" xfId="0" applyFont="1" applyBorder="1" applyAlignment="1" applyProtection="1">
      <alignment horizontal="left" vertical="top" wrapText="1"/>
      <protection locked="0"/>
    </xf>
    <xf numFmtId="49" fontId="36" fillId="4" borderId="39" xfId="0" quotePrefix="1" applyNumberFormat="1" applyFont="1" applyFill="1" applyBorder="1" applyAlignment="1" applyProtection="1">
      <alignment horizontal="left" vertical="top"/>
      <protection locked="0"/>
    </xf>
    <xf numFmtId="0" fontId="36" fillId="4" borderId="39" xfId="0" quotePrefix="1" applyFont="1" applyFill="1" applyBorder="1" applyAlignment="1" applyProtection="1">
      <alignment horizontal="left" vertical="top"/>
      <protection locked="0"/>
    </xf>
    <xf numFmtId="0" fontId="42" fillId="0" borderId="0" xfId="0" quotePrefix="1" applyFont="1" applyBorder="1" applyAlignment="1" applyProtection="1">
      <alignment vertical="top" wrapText="1"/>
      <protection locked="0"/>
    </xf>
    <xf numFmtId="0" fontId="33" fillId="5" borderId="57" xfId="0" applyFont="1" applyFill="1" applyBorder="1" applyAlignment="1" applyProtection="1">
      <alignment vertical="top"/>
      <protection locked="0"/>
    </xf>
    <xf numFmtId="0" fontId="33" fillId="5" borderId="39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5" xfId="0" applyNumberFormat="1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9" fillId="0" borderId="3" xfId="0" applyFont="1" applyFill="1" applyBorder="1" applyAlignment="1">
      <alignment wrapText="1"/>
    </xf>
    <xf numFmtId="0" fontId="0" fillId="0" borderId="47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51" xfId="0" applyBorder="1" applyProtection="1">
      <protection locked="0"/>
    </xf>
    <xf numFmtId="0" fontId="21" fillId="0" borderId="51" xfId="0" applyFont="1" applyFill="1" applyBorder="1" applyAlignment="1" applyProtection="1">
      <alignment horizontal="left"/>
      <protection locked="0"/>
    </xf>
    <xf numFmtId="0" fontId="21" fillId="0" borderId="51" xfId="0" applyFont="1" applyFill="1" applyBorder="1" applyProtection="1">
      <protection locked="0"/>
    </xf>
    <xf numFmtId="0" fontId="21" fillId="0" borderId="51" xfId="0" applyFont="1" applyFill="1" applyBorder="1" applyAlignment="1" applyProtection="1">
      <protection locked="0"/>
    </xf>
    <xf numFmtId="49" fontId="0" fillId="0" borderId="0" xfId="0" applyNumberFormat="1" applyProtection="1">
      <protection locked="0"/>
    </xf>
    <xf numFmtId="0" fontId="0" fillId="0" borderId="52" xfId="0" applyBorder="1" applyProtection="1">
      <protection locked="0"/>
    </xf>
    <xf numFmtId="0" fontId="0" fillId="0" borderId="54" xfId="0" applyBorder="1" applyProtection="1">
      <protection locked="0"/>
    </xf>
    <xf numFmtId="0" fontId="21" fillId="0" borderId="51" xfId="0" quotePrefix="1" applyFont="1" applyBorder="1" applyAlignment="1" applyProtection="1">
      <alignment wrapText="1"/>
      <protection locked="0"/>
    </xf>
    <xf numFmtId="0" fontId="21" fillId="0" borderId="0" xfId="0" quotePrefix="1" applyFont="1" applyAlignment="1" applyProtection="1">
      <alignment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51" xfId="0" applyFont="1" applyBorder="1" applyAlignment="1" applyProtection="1">
      <alignment vertical="center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9" fillId="0" borderId="51" xfId="0" quotePrefix="1" applyFont="1" applyBorder="1" applyAlignment="1" applyProtection="1">
      <alignment vertical="center" wrapText="1"/>
      <protection locked="0"/>
    </xf>
    <xf numFmtId="0" fontId="29" fillId="0" borderId="0" xfId="0" quotePrefix="1" applyFont="1" applyBorder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0" fontId="1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Protection="1"/>
    <xf numFmtId="164" fontId="0" fillId="0" borderId="0" xfId="0" applyNumberFormat="1" applyProtection="1"/>
    <xf numFmtId="164" fontId="1" fillId="0" borderId="0" xfId="0" applyNumberFormat="1" applyFont="1" applyProtection="1"/>
    <xf numFmtId="0" fontId="33" fillId="0" borderId="0" xfId="0" quotePrefix="1" applyFont="1" applyProtection="1"/>
    <xf numFmtId="0" fontId="17" fillId="0" borderId="48" xfId="0" applyFont="1" applyBorder="1" applyProtection="1"/>
    <xf numFmtId="0" fontId="0" fillId="0" borderId="48" xfId="0" applyBorder="1" applyProtection="1"/>
    <xf numFmtId="0" fontId="0" fillId="0" borderId="0" xfId="0" applyBorder="1" applyProtection="1"/>
    <xf numFmtId="0" fontId="14" fillId="0" borderId="53" xfId="0" applyFont="1" applyBorder="1" applyProtection="1"/>
    <xf numFmtId="0" fontId="34" fillId="0" borderId="0" xfId="0" applyFont="1" applyBorder="1" applyAlignment="1" applyProtection="1">
      <alignment horizontal="left" vertical="top"/>
    </xf>
    <xf numFmtId="0" fontId="34" fillId="0" borderId="0" xfId="0" applyFont="1" applyBorder="1" applyAlignment="1" applyProtection="1">
      <alignment vertical="top" wrapText="1"/>
    </xf>
    <xf numFmtId="0" fontId="34" fillId="0" borderId="0" xfId="0" applyFont="1" applyBorder="1" applyAlignment="1" applyProtection="1">
      <alignment vertical="top"/>
    </xf>
    <xf numFmtId="0" fontId="33" fillId="0" borderId="0" xfId="0" applyFont="1" applyBorder="1" applyAlignment="1" applyProtection="1">
      <alignment vertical="top"/>
    </xf>
    <xf numFmtId="0" fontId="42" fillId="0" borderId="0" xfId="0" applyFont="1" applyBorder="1" applyAlignment="1" applyProtection="1">
      <alignment vertical="top"/>
    </xf>
    <xf numFmtId="0" fontId="43" fillId="0" borderId="0" xfId="0" applyFont="1" applyBorder="1" applyAlignment="1" applyProtection="1">
      <alignment vertical="top"/>
    </xf>
    <xf numFmtId="0" fontId="33" fillId="0" borderId="0" xfId="0" applyFont="1" applyBorder="1" applyAlignment="1" applyProtection="1">
      <alignment horizontal="center" vertical="center" wrapText="1"/>
    </xf>
    <xf numFmtId="0" fontId="0" fillId="0" borderId="53" xfId="0" applyBorder="1" applyProtection="1"/>
    <xf numFmtId="0" fontId="17" fillId="0" borderId="48" xfId="0" applyFont="1" applyBorder="1" applyAlignment="1" applyProtection="1">
      <alignment vertical="top"/>
    </xf>
    <xf numFmtId="0" fontId="0" fillId="0" borderId="48" xfId="0" applyBorder="1" applyAlignment="1" applyProtection="1">
      <alignment vertical="top"/>
    </xf>
    <xf numFmtId="0" fontId="17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3" fillId="0" borderId="0" xfId="0" applyFont="1" applyBorder="1" applyProtection="1"/>
    <xf numFmtId="0" fontId="33" fillId="0" borderId="0" xfId="0" applyFont="1" applyBorder="1" applyProtection="1"/>
    <xf numFmtId="0" fontId="34" fillId="0" borderId="0" xfId="0" applyFont="1" applyBorder="1" applyAlignment="1" applyProtection="1">
      <alignment horizontal="center" wrapText="1"/>
    </xf>
    <xf numFmtId="0" fontId="34" fillId="0" borderId="0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 wrapText="1"/>
    </xf>
    <xf numFmtId="0" fontId="39" fillId="0" borderId="0" xfId="0" applyFont="1" applyBorder="1" applyAlignment="1" applyProtection="1">
      <alignment vertical="top"/>
    </xf>
    <xf numFmtId="0" fontId="39" fillId="0" borderId="0" xfId="0" applyFont="1" applyBorder="1" applyProtection="1"/>
    <xf numFmtId="0" fontId="34" fillId="0" borderId="0" xfId="0" applyFont="1" applyBorder="1" applyProtection="1"/>
    <xf numFmtId="0" fontId="42" fillId="0" borderId="0" xfId="0" applyFont="1" applyBorder="1" applyProtection="1"/>
    <xf numFmtId="0" fontId="40" fillId="0" borderId="0" xfId="0" applyFont="1" applyBorder="1" applyAlignment="1" applyProtection="1">
      <alignment vertical="top"/>
    </xf>
    <xf numFmtId="0" fontId="34" fillId="0" borderId="32" xfId="0" applyFont="1" applyBorder="1" applyProtection="1"/>
    <xf numFmtId="0" fontId="14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22" fillId="0" borderId="31" xfId="0" applyFont="1" applyBorder="1" applyProtection="1"/>
    <xf numFmtId="0" fontId="2" fillId="0" borderId="32" xfId="0" applyFont="1" applyBorder="1" applyProtection="1"/>
    <xf numFmtId="0" fontId="2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wrapText="1"/>
    </xf>
    <xf numFmtId="0" fontId="36" fillId="0" borderId="0" xfId="0" applyFont="1" applyBorder="1" applyAlignment="1" applyProtection="1">
      <alignment horizontal="center" wrapText="1"/>
    </xf>
    <xf numFmtId="0" fontId="33" fillId="0" borderId="0" xfId="0" applyFont="1" applyBorder="1" applyAlignment="1" applyProtection="1">
      <alignment horizontal="center" vertical="top"/>
    </xf>
    <xf numFmtId="0" fontId="36" fillId="0" borderId="29" xfId="0" applyFont="1" applyBorder="1" applyAlignment="1" applyProtection="1">
      <alignment horizontal="center" wrapText="1"/>
    </xf>
    <xf numFmtId="0" fontId="33" fillId="0" borderId="0" xfId="0" applyFont="1" applyBorder="1" applyAlignment="1" applyProtection="1">
      <alignment horizontal="center"/>
      <protection locked="0"/>
    </xf>
    <xf numFmtId="0" fontId="33" fillId="0" borderId="0" xfId="0" applyFont="1" applyBorder="1" applyAlignment="1" applyProtection="1">
      <alignment horizontal="center" wrapText="1"/>
      <protection locked="0"/>
    </xf>
    <xf numFmtId="0" fontId="3" fillId="0" borderId="2" xfId="0" applyFont="1" applyBorder="1"/>
    <xf numFmtId="0" fontId="2" fillId="0" borderId="6" xfId="0" applyFont="1" applyFill="1" applyBorder="1" applyAlignment="1">
      <alignment horizontal="right"/>
    </xf>
    <xf numFmtId="0" fontId="2" fillId="0" borderId="58" xfId="0" applyFont="1" applyFill="1" applyBorder="1" applyAlignment="1">
      <alignment horizontal="right"/>
    </xf>
    <xf numFmtId="44" fontId="3" fillId="0" borderId="0" xfId="2" applyFont="1" applyBorder="1"/>
    <xf numFmtId="0" fontId="33" fillId="4" borderId="0" xfId="0" applyFont="1" applyFill="1" applyBorder="1" applyAlignment="1" applyProtection="1">
      <alignment vertical="top"/>
      <protection locked="0"/>
    </xf>
    <xf numFmtId="0" fontId="0" fillId="0" borderId="28" xfId="0" applyBorder="1"/>
    <xf numFmtId="166" fontId="8" fillId="0" borderId="15" xfId="2" applyNumberFormat="1" applyFont="1" applyFill="1" applyBorder="1" applyAlignment="1">
      <alignment horizontal="center"/>
    </xf>
    <xf numFmtId="166" fontId="23" fillId="0" borderId="11" xfId="2" applyNumberFormat="1" applyFont="1" applyBorder="1"/>
    <xf numFmtId="166" fontId="8" fillId="2" borderId="5" xfId="2" applyNumberFormat="1" applyFont="1" applyFill="1" applyBorder="1" applyAlignment="1">
      <alignment horizontal="center"/>
    </xf>
    <xf numFmtId="166" fontId="23" fillId="2" borderId="3" xfId="2" applyNumberFormat="1" applyFont="1" applyFill="1" applyBorder="1"/>
    <xf numFmtId="0" fontId="2" fillId="0" borderId="0" xfId="0" applyFont="1" applyAlignment="1">
      <alignment vertical="top"/>
    </xf>
    <xf numFmtId="0" fontId="47" fillId="0" borderId="0" xfId="0" applyFont="1"/>
    <xf numFmtId="0" fontId="33" fillId="0" borderId="0" xfId="0" applyFont="1" applyBorder="1" applyAlignment="1" applyProtection="1">
      <alignment vertical="top" wrapText="1"/>
      <protection locked="0"/>
    </xf>
    <xf numFmtId="0" fontId="33" fillId="2" borderId="39" xfId="0" applyFont="1" applyFill="1" applyBorder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</xf>
    <xf numFmtId="0" fontId="1" fillId="0" borderId="20" xfId="0" applyFont="1" applyBorder="1"/>
    <xf numFmtId="0" fontId="1" fillId="0" borderId="0" xfId="0" applyFont="1" applyBorder="1"/>
    <xf numFmtId="0" fontId="1" fillId="0" borderId="37" xfId="0" applyFont="1" applyBorder="1"/>
    <xf numFmtId="0" fontId="1" fillId="0" borderId="29" xfId="0" applyFont="1" applyBorder="1"/>
    <xf numFmtId="14" fontId="36" fillId="4" borderId="31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/>
    <xf numFmtId="0" fontId="34" fillId="0" borderId="0" xfId="0" applyFont="1" applyFill="1" applyBorder="1" applyAlignment="1" applyProtection="1">
      <alignment vertical="top"/>
    </xf>
    <xf numFmtId="0" fontId="34" fillId="0" borderId="0" xfId="0" applyFont="1" applyFill="1" applyBorder="1" applyAlignment="1" applyProtection="1">
      <alignment horizontal="left" vertical="top"/>
    </xf>
    <xf numFmtId="0" fontId="34" fillId="4" borderId="32" xfId="0" applyFont="1" applyFill="1" applyBorder="1" applyAlignment="1" applyProtection="1">
      <alignment vertical="top"/>
      <protection locked="0"/>
    </xf>
    <xf numFmtId="0" fontId="34" fillId="4" borderId="39" xfId="0" applyFont="1" applyFill="1" applyBorder="1" applyAlignment="1" applyProtection="1">
      <alignment horizontal="left" vertical="top"/>
      <protection locked="0"/>
    </xf>
    <xf numFmtId="49" fontId="34" fillId="4" borderId="39" xfId="1" quotePrefix="1" applyNumberFormat="1" applyFont="1" applyFill="1" applyBorder="1" applyAlignment="1" applyProtection="1">
      <alignment horizontal="center"/>
      <protection locked="0"/>
    </xf>
    <xf numFmtId="165" fontId="34" fillId="4" borderId="39" xfId="1" applyNumberFormat="1" applyFont="1" applyFill="1" applyBorder="1" applyAlignment="1" applyProtection="1">
      <alignment horizontal="center"/>
      <protection locked="0"/>
    </xf>
    <xf numFmtId="165" fontId="34" fillId="0" borderId="39" xfId="1" applyNumberFormat="1" applyFont="1" applyFill="1" applyBorder="1" applyAlignment="1" applyProtection="1">
      <alignment horizontal="center"/>
      <protection locked="0"/>
    </xf>
    <xf numFmtId="165" fontId="34" fillId="0" borderId="0" xfId="1" applyNumberFormat="1" applyFont="1" applyFill="1" applyBorder="1" applyAlignment="1" applyProtection="1">
      <alignment horizontal="center"/>
      <protection locked="0"/>
    </xf>
    <xf numFmtId="0" fontId="34" fillId="0" borderId="0" xfId="0" applyFont="1" applyBorder="1" applyAlignment="1" applyProtection="1">
      <alignment horizontal="left" vertical="center" wrapText="1"/>
    </xf>
    <xf numFmtId="166" fontId="34" fillId="6" borderId="39" xfId="2" applyNumberFormat="1" applyFont="1" applyFill="1" applyBorder="1" applyAlignment="1" applyProtection="1">
      <alignment horizontal="center" vertical="center"/>
      <protection locked="0"/>
    </xf>
    <xf numFmtId="166" fontId="34" fillId="6" borderId="39" xfId="2" quotePrefix="1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Protection="1"/>
    <xf numFmtId="0" fontId="34" fillId="0" borderId="0" xfId="0" applyFont="1" applyBorder="1" applyAlignment="1" applyProtection="1">
      <alignment wrapText="1"/>
    </xf>
    <xf numFmtId="166" fontId="34" fillId="4" borderId="41" xfId="2" applyNumberFormat="1" applyFont="1" applyFill="1" applyBorder="1" applyAlignment="1" applyProtection="1">
      <alignment horizontal="center"/>
      <protection locked="0"/>
    </xf>
    <xf numFmtId="166" fontId="34" fillId="4" borderId="56" xfId="2" applyNumberFormat="1" applyFont="1" applyFill="1" applyBorder="1" applyAlignment="1" applyProtection="1">
      <alignment horizontal="center"/>
      <protection locked="0"/>
    </xf>
    <xf numFmtId="166" fontId="34" fillId="4" borderId="42" xfId="2" applyNumberFormat="1" applyFont="1" applyFill="1" applyBorder="1" applyAlignment="1" applyProtection="1">
      <alignment horizontal="center"/>
      <protection locked="0"/>
    </xf>
    <xf numFmtId="166" fontId="34" fillId="4" borderId="45" xfId="2" applyNumberFormat="1" applyFont="1" applyFill="1" applyBorder="1" applyAlignment="1" applyProtection="1">
      <alignment horizontal="center"/>
      <protection locked="0"/>
    </xf>
    <xf numFmtId="166" fontId="34" fillId="4" borderId="29" xfId="2" applyNumberFormat="1" applyFont="1" applyFill="1" applyBorder="1" applyAlignment="1" applyProtection="1">
      <alignment horizontal="center"/>
      <protection locked="0"/>
    </xf>
    <xf numFmtId="166" fontId="34" fillId="4" borderId="40" xfId="2" applyNumberFormat="1" applyFont="1" applyFill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vertical="center" wrapText="1"/>
    </xf>
    <xf numFmtId="0" fontId="36" fillId="0" borderId="0" xfId="0" applyFont="1" applyBorder="1" applyProtection="1"/>
    <xf numFmtId="0" fontId="36" fillId="0" borderId="31" xfId="0" applyFont="1" applyBorder="1" applyProtection="1"/>
    <xf numFmtId="166" fontId="34" fillId="4" borderId="43" xfId="2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 vertical="center"/>
    </xf>
    <xf numFmtId="0" fontId="22" fillId="0" borderId="28" xfId="0" applyFont="1" applyFill="1" applyBorder="1" applyAlignment="1"/>
    <xf numFmtId="166" fontId="22" fillId="0" borderId="0" xfId="2" applyNumberFormat="1" applyFont="1" applyFill="1" applyBorder="1" applyAlignment="1">
      <alignment horizontal="right"/>
    </xf>
    <xf numFmtId="166" fontId="22" fillId="0" borderId="0" xfId="2" applyNumberFormat="1" applyFont="1" applyFill="1" applyBorder="1" applyAlignment="1">
      <alignment horizontal="center"/>
    </xf>
    <xf numFmtId="0" fontId="22" fillId="0" borderId="0" xfId="0" applyNumberFormat="1" applyFont="1" applyFill="1" applyBorder="1" applyAlignment="1">
      <alignment horizontal="left"/>
    </xf>
    <xf numFmtId="0" fontId="22" fillId="0" borderId="28" xfId="0" applyFont="1" applyFill="1" applyBorder="1" applyAlignment="1">
      <alignment horizontal="left"/>
    </xf>
    <xf numFmtId="0" fontId="2" fillId="0" borderId="31" xfId="0" applyFont="1" applyBorder="1"/>
    <xf numFmtId="166" fontId="2" fillId="0" borderId="10" xfId="2" applyNumberFormat="1" applyFont="1" applyFill="1" applyBorder="1"/>
    <xf numFmtId="166" fontId="2" fillId="0" borderId="25" xfId="2" applyNumberFormat="1" applyFont="1" applyFill="1" applyBorder="1"/>
    <xf numFmtId="0" fontId="22" fillId="2" borderId="27" xfId="0" applyFont="1" applyFill="1" applyBorder="1" applyAlignment="1">
      <alignment horizontal="center"/>
    </xf>
    <xf numFmtId="0" fontId="22" fillId="0" borderId="35" xfId="0" applyFont="1" applyBorder="1" applyAlignment="1">
      <alignment horizontal="center" wrapText="1"/>
    </xf>
    <xf numFmtId="0" fontId="22" fillId="2" borderId="45" xfId="0" applyFont="1" applyFill="1" applyBorder="1" applyAlignment="1">
      <alignment horizontal="center" wrapText="1"/>
    </xf>
    <xf numFmtId="0" fontId="22" fillId="0" borderId="46" xfId="0" applyFont="1" applyBorder="1" applyAlignment="1">
      <alignment horizontal="center" wrapText="1"/>
    </xf>
    <xf numFmtId="0" fontId="22" fillId="0" borderId="5" xfId="0" applyNumberFormat="1" applyFont="1" applyFill="1" applyBorder="1" applyAlignment="1">
      <alignment horizontal="center" wrapText="1"/>
    </xf>
    <xf numFmtId="44" fontId="2" fillId="0" borderId="0" xfId="2" applyFont="1" applyBorder="1"/>
    <xf numFmtId="0" fontId="23" fillId="0" borderId="2" xfId="0" applyFont="1" applyBorder="1"/>
    <xf numFmtId="167" fontId="34" fillId="6" borderId="39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/>
    <xf numFmtId="0" fontId="0" fillId="0" borderId="28" xfId="0" applyFill="1" applyBorder="1"/>
    <xf numFmtId="0" fontId="2" fillId="0" borderId="0" xfId="0" applyFont="1" applyFill="1"/>
    <xf numFmtId="0" fontId="20" fillId="0" borderId="0" xfId="0" applyFont="1" applyFill="1" applyBorder="1" applyAlignment="1">
      <alignment horizontal="left" vertical="center" wrapText="1"/>
    </xf>
    <xf numFmtId="0" fontId="2" fillId="0" borderId="41" xfId="0" applyNumberFormat="1" applyFont="1" applyFill="1" applyBorder="1" applyAlignment="1">
      <alignment horizontal="center" wrapText="1"/>
    </xf>
    <xf numFmtId="0" fontId="2" fillId="0" borderId="41" xfId="0" applyFont="1" applyFill="1" applyBorder="1" applyAlignment="1">
      <alignment horizontal="center"/>
    </xf>
    <xf numFmtId="0" fontId="2" fillId="0" borderId="5" xfId="2" applyNumberFormat="1" applyFont="1" applyFill="1" applyBorder="1" applyAlignment="1">
      <alignment horizontal="left"/>
    </xf>
    <xf numFmtId="0" fontId="2" fillId="0" borderId="10" xfId="2" applyNumberFormat="1" applyFont="1" applyFill="1" applyBorder="1" applyAlignment="1">
      <alignment horizontal="left"/>
    </xf>
    <xf numFmtId="0" fontId="3" fillId="0" borderId="3" xfId="2" applyNumberFormat="1" applyFont="1" applyFill="1" applyBorder="1"/>
    <xf numFmtId="166" fontId="3" fillId="0" borderId="3" xfId="2" applyNumberFormat="1" applyFont="1" applyFill="1" applyBorder="1"/>
    <xf numFmtId="0" fontId="2" fillId="0" borderId="0" xfId="0" applyNumberFormat="1" applyFont="1" applyFill="1"/>
    <xf numFmtId="3" fontId="2" fillId="0" borderId="0" xfId="0" applyNumberFormat="1" applyFont="1" applyFill="1"/>
    <xf numFmtId="0" fontId="2" fillId="0" borderId="6" xfId="0" applyFont="1" applyFill="1" applyBorder="1" applyAlignment="1">
      <alignment horizontal="center"/>
    </xf>
    <xf numFmtId="0" fontId="3" fillId="0" borderId="19" xfId="2" applyNumberFormat="1" applyFont="1" applyFill="1" applyBorder="1"/>
    <xf numFmtId="166" fontId="3" fillId="0" borderId="19" xfId="2" applyNumberFormat="1" applyFont="1" applyFill="1" applyBorder="1"/>
    <xf numFmtId="0" fontId="2" fillId="0" borderId="5" xfId="0" applyNumberFormat="1" applyFont="1" applyFill="1" applyBorder="1" applyAlignment="1">
      <alignment horizontal="right"/>
    </xf>
    <xf numFmtId="0" fontId="2" fillId="0" borderId="10" xfId="0" applyNumberFormat="1" applyFont="1" applyFill="1" applyBorder="1" applyAlignment="1">
      <alignment horizontal="right"/>
    </xf>
    <xf numFmtId="0" fontId="2" fillId="0" borderId="10" xfId="2" applyNumberFormat="1" applyFont="1" applyFill="1" applyBorder="1"/>
    <xf numFmtId="0" fontId="3" fillId="0" borderId="22" xfId="0" applyNumberFormat="1" applyFont="1" applyFill="1" applyBorder="1"/>
    <xf numFmtId="3" fontId="3" fillId="0" borderId="22" xfId="0" applyNumberFormat="1" applyFont="1" applyFill="1" applyBorder="1"/>
    <xf numFmtId="0" fontId="2" fillId="0" borderId="22" xfId="0" applyNumberFormat="1" applyFont="1" applyFill="1" applyBorder="1"/>
    <xf numFmtId="3" fontId="2" fillId="0" borderId="22" xfId="0" applyNumberFormat="1" applyFont="1" applyFill="1" applyBorder="1"/>
    <xf numFmtId="3" fontId="3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center" vertical="center"/>
    </xf>
    <xf numFmtId="44" fontId="2" fillId="0" borderId="0" xfId="2" applyFont="1" applyFill="1" applyBorder="1"/>
    <xf numFmtId="44" fontId="2" fillId="0" borderId="0" xfId="2" applyFont="1" applyFill="1" applyBorder="1" applyAlignment="1">
      <alignment horizontal="center"/>
    </xf>
    <xf numFmtId="166" fontId="23" fillId="0" borderId="3" xfId="2" applyNumberFormat="1" applyFont="1" applyFill="1" applyBorder="1"/>
    <xf numFmtId="166" fontId="23" fillId="0" borderId="11" xfId="2" applyNumberFormat="1" applyFont="1" applyFill="1" applyBorder="1"/>
    <xf numFmtId="44" fontId="3" fillId="0" borderId="0" xfId="2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68" xfId="0" applyBorder="1"/>
    <xf numFmtId="0" fontId="22" fillId="0" borderId="68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 vertical="top" wrapText="1"/>
    </xf>
    <xf numFmtId="0" fontId="34" fillId="4" borderId="0" xfId="0" applyFont="1" applyFill="1" applyBorder="1" applyAlignment="1" applyProtection="1">
      <alignment horizontal="left" vertical="top"/>
      <protection locked="0"/>
    </xf>
    <xf numFmtId="166" fontId="2" fillId="0" borderId="5" xfId="0" applyNumberFormat="1" applyFont="1" applyFill="1" applyBorder="1" applyAlignment="1">
      <alignment horizontal="right"/>
    </xf>
    <xf numFmtId="166" fontId="2" fillId="0" borderId="10" xfId="0" applyNumberFormat="1" applyFont="1" applyFill="1" applyBorder="1" applyAlignment="1">
      <alignment horizontal="right"/>
    </xf>
    <xf numFmtId="0" fontId="19" fillId="7" borderId="16" xfId="0" applyFont="1" applyFill="1" applyBorder="1"/>
    <xf numFmtId="0" fontId="19" fillId="7" borderId="17" xfId="0" applyFont="1" applyFill="1" applyBorder="1"/>
    <xf numFmtId="0" fontId="2" fillId="7" borderId="18" xfId="0" applyFont="1" applyFill="1" applyBorder="1"/>
    <xf numFmtId="0" fontId="2" fillId="7" borderId="19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 wrapText="1"/>
    </xf>
    <xf numFmtId="166" fontId="3" fillId="7" borderId="19" xfId="2" applyNumberFormat="1" applyFont="1" applyFill="1" applyBorder="1"/>
    <xf numFmtId="0" fontId="3" fillId="7" borderId="19" xfId="2" applyNumberFormat="1" applyFont="1" applyFill="1" applyBorder="1"/>
    <xf numFmtId="166" fontId="2" fillId="7" borderId="10" xfId="2" applyNumberFormat="1" applyFont="1" applyFill="1" applyBorder="1"/>
    <xf numFmtId="166" fontId="2" fillId="7" borderId="5" xfId="2" applyNumberFormat="1" applyFont="1" applyFill="1" applyBorder="1" applyAlignment="1">
      <alignment horizontal="left"/>
    </xf>
    <xf numFmtId="166" fontId="3" fillId="7" borderId="26" xfId="2" applyNumberFormat="1" applyFont="1" applyFill="1" applyBorder="1"/>
    <xf numFmtId="0" fontId="2" fillId="7" borderId="0" xfId="0" applyFont="1" applyFill="1" applyBorder="1" applyAlignment="1">
      <alignment horizontal="left"/>
    </xf>
    <xf numFmtId="0" fontId="0" fillId="7" borderId="0" xfId="0" applyFill="1"/>
    <xf numFmtId="166" fontId="48" fillId="0" borderId="3" xfId="0" applyNumberFormat="1" applyFont="1" applyBorder="1" applyAlignment="1">
      <alignment vertical="center"/>
    </xf>
    <xf numFmtId="166" fontId="48" fillId="0" borderId="69" xfId="0" applyNumberFormat="1" applyFont="1" applyBorder="1" applyAlignment="1">
      <alignment vertical="center"/>
    </xf>
    <xf numFmtId="166" fontId="48" fillId="0" borderId="70" xfId="0" applyNumberFormat="1" applyFont="1" applyBorder="1" applyAlignment="1">
      <alignment vertical="center"/>
    </xf>
    <xf numFmtId="166" fontId="34" fillId="4" borderId="32" xfId="2" applyNumberFormat="1" applyFont="1" applyFill="1" applyBorder="1" applyAlignment="1" applyProtection="1">
      <alignment horizontal="center"/>
      <protection locked="0"/>
    </xf>
    <xf numFmtId="166" fontId="48" fillId="4" borderId="39" xfId="0" applyNumberFormat="1" applyFont="1" applyFill="1" applyBorder="1" applyAlignment="1">
      <alignment vertical="center"/>
    </xf>
    <xf numFmtId="166" fontId="34" fillId="4" borderId="39" xfId="2" applyNumberFormat="1" applyFont="1" applyFill="1" applyBorder="1" applyAlignment="1" applyProtection="1">
      <alignment horizontal="center"/>
      <protection locked="0"/>
    </xf>
    <xf numFmtId="166" fontId="34" fillId="4" borderId="41" xfId="2" applyNumberFormat="1" applyFont="1" applyFill="1" applyBorder="1" applyAlignment="1" applyProtection="1">
      <alignment horizontal="center" wrapText="1"/>
      <protection locked="0"/>
    </xf>
    <xf numFmtId="0" fontId="2" fillId="0" borderId="0" xfId="0" quotePrefix="1" applyFont="1" applyFill="1" applyAlignment="1">
      <alignment vertical="top"/>
    </xf>
    <xf numFmtId="3" fontId="0" fillId="0" borderId="0" xfId="0" applyNumberFormat="1" applyFill="1"/>
    <xf numFmtId="0" fontId="41" fillId="0" borderId="0" xfId="0" quotePrefix="1" applyFont="1" applyBorder="1" applyAlignment="1" applyProtection="1">
      <alignment vertical="center" wrapText="1"/>
    </xf>
    <xf numFmtId="0" fontId="33" fillId="0" borderId="29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5" fillId="0" borderId="0" xfId="0" quotePrefix="1" applyFont="1" applyBorder="1" applyAlignment="1" applyProtection="1">
      <alignment vertical="center" wrapText="1"/>
    </xf>
    <xf numFmtId="0" fontId="34" fillId="0" borderId="29" xfId="0" applyFont="1" applyBorder="1" applyAlignment="1" applyProtection="1">
      <alignment horizontal="center" wrapText="1"/>
    </xf>
    <xf numFmtId="0" fontId="41" fillId="0" borderId="28" xfId="0" applyFont="1" applyFill="1" applyBorder="1" applyAlignment="1" applyProtection="1">
      <alignment vertical="top" wrapText="1"/>
    </xf>
    <xf numFmtId="0" fontId="34" fillId="4" borderId="43" xfId="0" applyFont="1" applyFill="1" applyBorder="1" applyAlignment="1" applyProtection="1">
      <alignment horizontal="left"/>
      <protection locked="0"/>
    </xf>
    <xf numFmtId="0" fontId="43" fillId="0" borderId="0" xfId="0" applyFont="1" applyBorder="1" applyAlignment="1" applyProtection="1">
      <alignment vertical="top" wrapText="1"/>
      <protection locked="0"/>
    </xf>
    <xf numFmtId="0" fontId="22" fillId="0" borderId="27" xfId="0" applyFont="1" applyBorder="1" applyAlignment="1">
      <alignment horizontal="center" wrapText="1"/>
    </xf>
    <xf numFmtId="0" fontId="22" fillId="0" borderId="45" xfId="0" applyFont="1" applyBorder="1" applyAlignment="1">
      <alignment horizontal="center" wrapText="1"/>
    </xf>
    <xf numFmtId="0" fontId="22" fillId="0" borderId="27" xfId="0" applyFont="1" applyFill="1" applyBorder="1" applyAlignment="1">
      <alignment horizontal="center" wrapText="1"/>
    </xf>
    <xf numFmtId="0" fontId="22" fillId="0" borderId="45" xfId="0" applyFont="1" applyFill="1" applyBorder="1" applyAlignment="1">
      <alignment horizontal="center" wrapText="1"/>
    </xf>
    <xf numFmtId="0" fontId="20" fillId="0" borderId="0" xfId="0" quotePrefix="1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33" fillId="0" borderId="29" xfId="0" applyFont="1" applyBorder="1" applyAlignment="1" applyProtection="1">
      <alignment horizontal="center"/>
    </xf>
    <xf numFmtId="0" fontId="33" fillId="0" borderId="29" xfId="0" applyFont="1" applyBorder="1" applyAlignment="1" applyProtection="1">
      <alignment horizontal="center" wrapText="1"/>
    </xf>
    <xf numFmtId="0" fontId="36" fillId="0" borderId="31" xfId="0" applyFont="1" applyFill="1" applyBorder="1" applyAlignment="1" applyProtection="1">
      <alignment wrapText="1"/>
    </xf>
    <xf numFmtId="0" fontId="36" fillId="0" borderId="32" xfId="0" applyFont="1" applyFill="1" applyBorder="1" applyAlignment="1" applyProtection="1">
      <alignment wrapText="1"/>
    </xf>
    <xf numFmtId="0" fontId="36" fillId="0" borderId="31" xfId="0" applyFont="1" applyBorder="1" applyAlignment="1" applyProtection="1">
      <alignment wrapText="1"/>
    </xf>
    <xf numFmtId="0" fontId="36" fillId="0" borderId="32" xfId="0" applyFont="1" applyBorder="1" applyAlignment="1" applyProtection="1">
      <alignment wrapText="1"/>
    </xf>
    <xf numFmtId="0" fontId="36" fillId="0" borderId="31" xfId="0" applyFont="1" applyBorder="1" applyAlignment="1" applyProtection="1">
      <alignment vertical="top" wrapText="1"/>
    </xf>
    <xf numFmtId="0" fontId="36" fillId="0" borderId="32" xfId="0" applyFont="1" applyBorder="1" applyAlignment="1" applyProtection="1">
      <alignment vertical="top" wrapText="1"/>
    </xf>
    <xf numFmtId="0" fontId="22" fillId="0" borderId="31" xfId="0" applyFont="1" applyFill="1" applyBorder="1" applyAlignment="1" applyProtection="1">
      <alignment wrapText="1"/>
    </xf>
    <xf numFmtId="0" fontId="22" fillId="0" borderId="32" xfId="0" applyFont="1" applyFill="1" applyBorder="1" applyAlignment="1" applyProtection="1">
      <alignment wrapText="1"/>
    </xf>
    <xf numFmtId="0" fontId="22" fillId="0" borderId="31" xfId="0" applyFont="1" applyBorder="1" applyAlignment="1" applyProtection="1">
      <alignment wrapText="1"/>
    </xf>
    <xf numFmtId="0" fontId="22" fillId="0" borderId="32" xfId="0" applyFont="1" applyBorder="1" applyAlignment="1" applyProtection="1">
      <alignment wrapText="1"/>
    </xf>
    <xf numFmtId="0" fontId="22" fillId="0" borderId="31" xfId="0" applyFont="1" applyBorder="1" applyAlignment="1" applyProtection="1">
      <alignment vertical="top" wrapText="1"/>
    </xf>
    <xf numFmtId="0" fontId="22" fillId="0" borderId="32" xfId="0" applyFont="1" applyBorder="1" applyAlignment="1" applyProtection="1">
      <alignment vertical="top" wrapText="1"/>
    </xf>
    <xf numFmtId="0" fontId="41" fillId="0" borderId="0" xfId="0" applyFont="1" applyFill="1" applyBorder="1" applyAlignment="1" applyProtection="1">
      <alignment vertical="top" wrapText="1"/>
    </xf>
    <xf numFmtId="0" fontId="41" fillId="0" borderId="28" xfId="0" applyFont="1" applyFill="1" applyBorder="1" applyAlignment="1" applyProtection="1">
      <alignment vertical="top" wrapText="1"/>
    </xf>
    <xf numFmtId="0" fontId="34" fillId="4" borderId="31" xfId="0" applyFont="1" applyFill="1" applyBorder="1" applyAlignment="1" applyProtection="1">
      <alignment horizontal="left"/>
      <protection locked="0"/>
    </xf>
    <xf numFmtId="0" fontId="34" fillId="4" borderId="43" xfId="0" applyFont="1" applyFill="1" applyBorder="1" applyAlignment="1" applyProtection="1">
      <alignment horizontal="left"/>
      <protection locked="0"/>
    </xf>
    <xf numFmtId="0" fontId="41" fillId="0" borderId="0" xfId="0" applyFont="1" applyBorder="1" applyAlignment="1" applyProtection="1">
      <alignment vertical="center" wrapText="1"/>
    </xf>
    <xf numFmtId="0" fontId="41" fillId="0" borderId="0" xfId="0" quotePrefix="1" applyFont="1" applyBorder="1" applyAlignment="1" applyProtection="1">
      <alignment vertical="center" wrapText="1"/>
    </xf>
    <xf numFmtId="0" fontId="41" fillId="0" borderId="0" xfId="0" applyFont="1" applyFill="1" applyBorder="1" applyAlignment="1" applyProtection="1">
      <alignment horizontal="left" vertical="top" wrapText="1"/>
    </xf>
    <xf numFmtId="0" fontId="41" fillId="0" borderId="28" xfId="0" applyFont="1" applyFill="1" applyBorder="1" applyAlignment="1" applyProtection="1">
      <alignment horizontal="left" vertical="top" wrapText="1"/>
    </xf>
    <xf numFmtId="0" fontId="34" fillId="6" borderId="31" xfId="0" applyFont="1" applyFill="1" applyBorder="1" applyAlignment="1" applyProtection="1">
      <alignment horizontal="left" vertical="center" wrapText="1"/>
      <protection locked="0"/>
    </xf>
    <xf numFmtId="0" fontId="34" fillId="6" borderId="40" xfId="0" applyFont="1" applyFill="1" applyBorder="1" applyAlignment="1" applyProtection="1">
      <alignment horizontal="left" vertical="center" wrapText="1"/>
      <protection locked="0"/>
    </xf>
    <xf numFmtId="0" fontId="34" fillId="6" borderId="32" xfId="0" applyFont="1" applyFill="1" applyBorder="1" applyAlignment="1" applyProtection="1">
      <alignment horizontal="left" vertical="center" wrapText="1"/>
      <protection locked="0"/>
    </xf>
    <xf numFmtId="0" fontId="42" fillId="0" borderId="53" xfId="0" quotePrefix="1" applyFont="1" applyBorder="1" applyAlignment="1" applyProtection="1">
      <alignment vertical="top" wrapText="1"/>
    </xf>
    <xf numFmtId="0" fontId="43" fillId="0" borderId="0" xfId="0" quotePrefix="1" applyFont="1" applyBorder="1" applyAlignment="1" applyProtection="1">
      <alignment vertical="top" wrapText="1"/>
    </xf>
    <xf numFmtId="0" fontId="43" fillId="0" borderId="0" xfId="0" applyFont="1" applyBorder="1" applyAlignment="1" applyProtection="1">
      <alignment vertical="top" wrapText="1"/>
    </xf>
    <xf numFmtId="0" fontId="36" fillId="0" borderId="0" xfId="0" applyFont="1" applyBorder="1" applyAlignment="1" applyProtection="1">
      <alignment wrapText="1"/>
    </xf>
    <xf numFmtId="0" fontId="43" fillId="0" borderId="0" xfId="0" applyFont="1" applyBorder="1" applyAlignment="1" applyProtection="1">
      <alignment vertical="top" wrapText="1"/>
      <protection locked="0"/>
    </xf>
    <xf numFmtId="0" fontId="41" fillId="0" borderId="0" xfId="0" quotePrefix="1" applyFont="1" applyFill="1" applyBorder="1" applyAlignment="1" applyProtection="1">
      <alignment vertical="top" wrapText="1"/>
    </xf>
    <xf numFmtId="0" fontId="33" fillId="0" borderId="0" xfId="0" applyFont="1" applyBorder="1" applyAlignment="1" applyProtection="1">
      <alignment horizontal="center"/>
    </xf>
    <xf numFmtId="0" fontId="36" fillId="0" borderId="0" xfId="0" applyFont="1" applyFill="1" applyBorder="1" applyAlignment="1" applyProtection="1">
      <alignment wrapText="1"/>
    </xf>
    <xf numFmtId="0" fontId="36" fillId="0" borderId="0" xfId="0" applyFont="1" applyBorder="1" applyAlignment="1" applyProtection="1">
      <alignment vertical="top" wrapText="1"/>
    </xf>
    <xf numFmtId="0" fontId="41" fillId="0" borderId="0" xfId="0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left" vertical="center" wrapText="1"/>
    </xf>
    <xf numFmtId="0" fontId="32" fillId="0" borderId="0" xfId="0" applyFont="1" applyAlignment="1" applyProtection="1">
      <alignment horizontal="center"/>
      <protection locked="0"/>
    </xf>
    <xf numFmtId="0" fontId="35" fillId="0" borderId="0" xfId="0" quotePrefix="1" applyFont="1" applyBorder="1" applyAlignment="1" applyProtection="1">
      <alignment vertical="center" wrapText="1"/>
    </xf>
    <xf numFmtId="0" fontId="33" fillId="0" borderId="29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left" vertical="top" wrapText="1"/>
    </xf>
    <xf numFmtId="0" fontId="34" fillId="0" borderId="29" xfId="0" applyFont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29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wrapText="1"/>
    </xf>
    <xf numFmtId="0" fontId="33" fillId="6" borderId="31" xfId="0" applyFont="1" applyFill="1" applyBorder="1" applyAlignment="1" applyProtection="1">
      <alignment vertical="top"/>
      <protection locked="0"/>
    </xf>
    <xf numFmtId="0" fontId="33" fillId="6" borderId="40" xfId="0" applyFont="1" applyFill="1" applyBorder="1" applyAlignment="1" applyProtection="1">
      <alignment vertical="top"/>
      <protection locked="0"/>
    </xf>
    <xf numFmtId="0" fontId="33" fillId="6" borderId="32" xfId="0" applyFont="1" applyFill="1" applyBorder="1" applyAlignment="1" applyProtection="1">
      <alignment vertical="top"/>
      <protection locked="0"/>
    </xf>
    <xf numFmtId="49" fontId="33" fillId="6" borderId="31" xfId="0" quotePrefix="1" applyNumberFormat="1" applyFont="1" applyFill="1" applyBorder="1" applyAlignment="1" applyProtection="1">
      <alignment vertical="center" wrapText="1"/>
    </xf>
    <xf numFmtId="49" fontId="33" fillId="6" borderId="40" xfId="0" quotePrefix="1" applyNumberFormat="1" applyFont="1" applyFill="1" applyBorder="1" applyAlignment="1" applyProtection="1">
      <alignment vertical="center" wrapText="1"/>
    </xf>
    <xf numFmtId="49" fontId="33" fillId="6" borderId="32" xfId="0" quotePrefix="1" applyNumberFormat="1" applyFont="1" applyFill="1" applyBorder="1" applyAlignment="1" applyProtection="1">
      <alignment vertical="center" wrapText="1"/>
    </xf>
    <xf numFmtId="49" fontId="33" fillId="6" borderId="31" xfId="0" quotePrefix="1" applyNumberFormat="1" applyFont="1" applyFill="1" applyBorder="1" applyAlignment="1" applyProtection="1">
      <alignment vertical="center" wrapText="1"/>
      <protection locked="0"/>
    </xf>
    <xf numFmtId="49" fontId="33" fillId="6" borderId="40" xfId="0" quotePrefix="1" applyNumberFormat="1" applyFont="1" applyFill="1" applyBorder="1" applyAlignment="1" applyProtection="1">
      <alignment vertical="center" wrapText="1"/>
      <protection locked="0"/>
    </xf>
    <xf numFmtId="49" fontId="33" fillId="6" borderId="32" xfId="0" quotePrefix="1" applyNumberFormat="1" applyFont="1" applyFill="1" applyBorder="1" applyAlignment="1" applyProtection="1">
      <alignment vertical="center" wrapText="1"/>
      <protection locked="0"/>
    </xf>
    <xf numFmtId="0" fontId="22" fillId="0" borderId="9" xfId="0" applyFont="1" applyFill="1" applyBorder="1" applyAlignment="1">
      <alignment wrapText="1"/>
    </xf>
    <xf numFmtId="0" fontId="22" fillId="0" borderId="13" xfId="0" applyFont="1" applyFill="1" applyBorder="1" applyAlignment="1">
      <alignment wrapText="1"/>
    </xf>
    <xf numFmtId="0" fontId="22" fillId="0" borderId="9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  <xf numFmtId="0" fontId="22" fillId="0" borderId="8" xfId="0" applyFont="1" applyFill="1" applyBorder="1" applyAlignment="1">
      <alignment horizontal="left"/>
    </xf>
    <xf numFmtId="0" fontId="22" fillId="0" borderId="9" xfId="0" applyFont="1" applyFill="1" applyBorder="1" applyAlignment="1">
      <alignment horizontal="left"/>
    </xf>
    <xf numFmtId="0" fontId="22" fillId="0" borderId="13" xfId="0" applyFont="1" applyFill="1" applyBorder="1" applyAlignment="1">
      <alignment horizontal="left"/>
    </xf>
    <xf numFmtId="0" fontId="22" fillId="0" borderId="33" xfId="0" applyFont="1" applyBorder="1" applyAlignment="1"/>
    <xf numFmtId="0" fontId="22" fillId="0" borderId="34" xfId="0" applyFont="1" applyBorder="1" applyAlignment="1"/>
    <xf numFmtId="0" fontId="22" fillId="0" borderId="35" xfId="0" applyFont="1" applyBorder="1" applyAlignment="1"/>
    <xf numFmtId="0" fontId="22" fillId="0" borderId="37" xfId="0" applyFont="1" applyBorder="1" applyAlignment="1"/>
    <xf numFmtId="0" fontId="22" fillId="0" borderId="29" xfId="0" applyFont="1" applyBorder="1" applyAlignment="1"/>
    <xf numFmtId="0" fontId="22" fillId="0" borderId="46" xfId="0" applyFont="1" applyBorder="1" applyAlignment="1"/>
    <xf numFmtId="0" fontId="22" fillId="0" borderId="9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0" fontId="20" fillId="0" borderId="0" xfId="0" quotePrefix="1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" fillId="0" borderId="20" xfId="0" applyFont="1" applyFill="1" applyBorder="1" applyAlignment="1"/>
    <xf numFmtId="0" fontId="2" fillId="0" borderId="0" xfId="0" applyFont="1" applyFill="1" applyBorder="1" applyAlignment="1"/>
    <xf numFmtId="0" fontId="23" fillId="0" borderId="0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2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horizontal="left"/>
    </xf>
    <xf numFmtId="0" fontId="27" fillId="0" borderId="0" xfId="0" applyFont="1" applyAlignment="1">
      <alignment horizontal="center"/>
    </xf>
    <xf numFmtId="0" fontId="4" fillId="3" borderId="30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167" fontId="22" fillId="0" borderId="31" xfId="2" applyNumberFormat="1" applyFont="1" applyFill="1" applyBorder="1" applyAlignment="1">
      <alignment horizontal="center" vertical="center" wrapText="1"/>
    </xf>
    <xf numFmtId="167" fontId="22" fillId="0" borderId="40" xfId="2" applyNumberFormat="1" applyFont="1" applyFill="1" applyBorder="1" applyAlignment="1">
      <alignment horizontal="center" vertical="center" wrapText="1"/>
    </xf>
    <xf numFmtId="167" fontId="22" fillId="0" borderId="32" xfId="2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1" fillId="0" borderId="28" xfId="0" applyFont="1" applyBorder="1" applyAlignment="1">
      <alignment vertical="top"/>
    </xf>
    <xf numFmtId="0" fontId="1" fillId="0" borderId="29" xfId="0" applyFont="1" applyBorder="1" applyAlignment="1">
      <alignment vertical="top"/>
    </xf>
    <xf numFmtId="0" fontId="1" fillId="0" borderId="38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11" fillId="0" borderId="0" xfId="0" applyFont="1" applyAlignment="1" applyProtection="1">
      <alignment vertical="top" wrapText="1"/>
      <protection locked="0"/>
    </xf>
    <xf numFmtId="0" fontId="22" fillId="0" borderId="27" xfId="0" applyFont="1" applyBorder="1" applyAlignment="1">
      <alignment horizontal="center" wrapText="1"/>
    </xf>
    <xf numFmtId="0" fontId="22" fillId="0" borderId="45" xfId="0" applyFont="1" applyBorder="1" applyAlignment="1">
      <alignment horizontal="center" wrapText="1"/>
    </xf>
    <xf numFmtId="166" fontId="2" fillId="0" borderId="64" xfId="2" applyNumberFormat="1" applyFont="1" applyBorder="1" applyAlignment="1">
      <alignment horizontal="center"/>
    </xf>
    <xf numFmtId="166" fontId="2" fillId="0" borderId="65" xfId="2" applyNumberFormat="1" applyFont="1" applyBorder="1" applyAlignment="1">
      <alignment horizontal="center"/>
    </xf>
    <xf numFmtId="166" fontId="2" fillId="0" borderId="8" xfId="2" applyNumberFormat="1" applyFont="1" applyBorder="1" applyAlignment="1">
      <alignment horizontal="center"/>
    </xf>
    <xf numFmtId="166" fontId="2" fillId="0" borderId="59" xfId="2" applyNumberFormat="1" applyFont="1" applyBorder="1" applyAlignment="1">
      <alignment horizontal="center"/>
    </xf>
    <xf numFmtId="3" fontId="2" fillId="0" borderId="33" xfId="0" applyNumberFormat="1" applyFont="1" applyBorder="1" applyAlignment="1">
      <alignment horizontal="center" vertical="center" wrapText="1"/>
    </xf>
    <xf numFmtId="3" fontId="2" fillId="0" borderId="36" xfId="0" applyNumberFormat="1" applyFont="1" applyBorder="1" applyAlignment="1">
      <alignment horizontal="center" vertical="center" wrapText="1"/>
    </xf>
    <xf numFmtId="3" fontId="2" fillId="0" borderId="37" xfId="0" applyNumberFormat="1" applyFont="1" applyBorder="1" applyAlignment="1">
      <alignment horizontal="center" vertical="center" wrapText="1"/>
    </xf>
    <xf numFmtId="3" fontId="2" fillId="0" borderId="38" xfId="0" applyNumberFormat="1" applyFont="1" applyBorder="1" applyAlignment="1">
      <alignment horizontal="center" vertical="center" wrapText="1"/>
    </xf>
    <xf numFmtId="0" fontId="2" fillId="0" borderId="0" xfId="0" applyFont="1" applyFill="1" applyAlignment="1"/>
    <xf numFmtId="0" fontId="11" fillId="0" borderId="0" xfId="0" applyFont="1" applyFill="1" applyAlignment="1">
      <alignment wrapText="1"/>
    </xf>
    <xf numFmtId="0" fontId="11" fillId="0" borderId="0" xfId="0" applyFont="1" applyFill="1" applyAlignment="1"/>
    <xf numFmtId="0" fontId="22" fillId="0" borderId="27" xfId="0" applyFont="1" applyFill="1" applyBorder="1" applyAlignment="1">
      <alignment horizontal="center" wrapText="1"/>
    </xf>
    <xf numFmtId="0" fontId="22" fillId="0" borderId="45" xfId="0" applyFont="1" applyFill="1" applyBorder="1" applyAlignment="1">
      <alignment horizontal="center" wrapText="1"/>
    </xf>
    <xf numFmtId="0" fontId="11" fillId="0" borderId="0" xfId="0" applyNumberFormat="1" applyFont="1" applyAlignment="1">
      <alignment horizontal="left" vertical="top" wrapText="1"/>
    </xf>
    <xf numFmtId="3" fontId="11" fillId="0" borderId="0" xfId="0" applyNumberFormat="1" applyFont="1" applyAlignment="1">
      <alignment vertical="top" wrapText="1"/>
    </xf>
    <xf numFmtId="166" fontId="3" fillId="0" borderId="37" xfId="2" applyNumberFormat="1" applyFont="1" applyBorder="1" applyAlignment="1">
      <alignment horizontal="center"/>
    </xf>
    <xf numFmtId="166" fontId="3" fillId="0" borderId="38" xfId="2" applyNumberFormat="1" applyFont="1" applyBorder="1" applyAlignment="1">
      <alignment horizontal="center"/>
    </xf>
    <xf numFmtId="0" fontId="22" fillId="0" borderId="64" xfId="0" applyFont="1" applyFill="1" applyBorder="1" applyAlignment="1">
      <alignment horizontal="left" wrapText="1"/>
    </xf>
    <xf numFmtId="0" fontId="22" fillId="0" borderId="66" xfId="0" applyFont="1" applyFill="1" applyBorder="1" applyAlignment="1">
      <alignment horizontal="left" wrapText="1"/>
    </xf>
    <xf numFmtId="0" fontId="22" fillId="0" borderId="67" xfId="0" applyFont="1" applyFill="1" applyBorder="1" applyAlignment="1">
      <alignment horizontal="left" wrapText="1"/>
    </xf>
    <xf numFmtId="0" fontId="2" fillId="0" borderId="27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22" fillId="0" borderId="62" xfId="0" applyFont="1" applyFill="1" applyBorder="1" applyAlignment="1">
      <alignment horizontal="center" wrapText="1"/>
    </xf>
    <xf numFmtId="0" fontId="22" fillId="0" borderId="63" xfId="0" applyFont="1" applyFill="1" applyBorder="1" applyAlignment="1">
      <alignment horizontal="center" wrapText="1"/>
    </xf>
    <xf numFmtId="166" fontId="22" fillId="0" borderId="31" xfId="2" applyNumberFormat="1" applyFont="1" applyFill="1" applyBorder="1" applyAlignment="1">
      <alignment horizontal="center" vertical="center" wrapText="1"/>
    </xf>
    <xf numFmtId="166" fontId="22" fillId="0" borderId="40" xfId="2" applyNumberFormat="1" applyFont="1" applyFill="1" applyBorder="1" applyAlignment="1">
      <alignment horizontal="center" vertical="center" wrapText="1"/>
    </xf>
    <xf numFmtId="166" fontId="22" fillId="0" borderId="32" xfId="2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7" fontId="22" fillId="0" borderId="31" xfId="1" applyNumberFormat="1" applyFont="1" applyFill="1" applyBorder="1" applyAlignment="1">
      <alignment horizontal="center" vertical="center" wrapText="1"/>
    </xf>
    <xf numFmtId="167" fontId="22" fillId="0" borderId="40" xfId="1" applyNumberFormat="1" applyFont="1" applyFill="1" applyBorder="1" applyAlignment="1">
      <alignment horizontal="center" vertical="center" wrapText="1"/>
    </xf>
    <xf numFmtId="167" fontId="22" fillId="0" borderId="32" xfId="1" applyNumberFormat="1" applyFont="1" applyFill="1" applyBorder="1" applyAlignment="1">
      <alignment horizontal="center" vertical="center" wrapText="1"/>
    </xf>
    <xf numFmtId="0" fontId="22" fillId="0" borderId="62" xfId="0" applyFont="1" applyBorder="1" applyAlignment="1">
      <alignment horizontal="center" wrapText="1"/>
    </xf>
    <xf numFmtId="0" fontId="22" fillId="0" borderId="63" xfId="0" applyFont="1" applyBorder="1" applyAlignment="1">
      <alignment horizontal="center" wrapText="1"/>
    </xf>
    <xf numFmtId="0" fontId="2" fillId="0" borderId="0" xfId="0" applyFont="1" applyAlignment="1"/>
    <xf numFmtId="0" fontId="11" fillId="0" borderId="0" xfId="0" applyFont="1" applyFill="1" applyAlignment="1">
      <alignment horizontal="left" wrapText="1"/>
    </xf>
    <xf numFmtId="166" fontId="2" fillId="0" borderId="7" xfId="2" applyNumberFormat="1" applyFont="1" applyBorder="1" applyAlignment="1"/>
    <xf numFmtId="166" fontId="2" fillId="0" borderId="61" xfId="2" applyNumberFormat="1" applyFont="1" applyBorder="1" applyAlignment="1"/>
    <xf numFmtId="166" fontId="3" fillId="0" borderId="1" xfId="2" applyNumberFormat="1" applyFont="1" applyBorder="1" applyAlignment="1"/>
    <xf numFmtId="166" fontId="3" fillId="0" borderId="60" xfId="2" applyNumberFormat="1" applyFont="1" applyBorder="1" applyAlignment="1"/>
    <xf numFmtId="0" fontId="22" fillId="0" borderId="64" xfId="0" applyFont="1" applyFill="1" applyBorder="1" applyAlignment="1">
      <alignment horizontal="left"/>
    </xf>
    <xf numFmtId="0" fontId="22" fillId="0" borderId="66" xfId="0" applyFont="1" applyFill="1" applyBorder="1" applyAlignment="1">
      <alignment horizontal="left"/>
    </xf>
    <xf numFmtId="0" fontId="22" fillId="0" borderId="67" xfId="0" applyFont="1" applyFill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  <color rgb="FF66FF99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352408</xdr:rowOff>
    </xdr:from>
    <xdr:to>
      <xdr:col>0</xdr:col>
      <xdr:colOff>9296400</xdr:colOff>
      <xdr:row>20</xdr:row>
      <xdr:rowOff>501015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771508"/>
          <a:ext cx="9258300" cy="6282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21"/>
  <sheetViews>
    <sheetView showGridLines="0" showRowColHeaders="0" workbookViewId="0">
      <selection activeCell="A9" sqref="A9"/>
    </sheetView>
  </sheetViews>
  <sheetFormatPr defaultRowHeight="13.15"/>
  <cols>
    <col min="1" max="1" width="186.28515625" customWidth="1"/>
  </cols>
  <sheetData>
    <row r="1" spans="1:9" ht="20.25" customHeight="1">
      <c r="A1" s="98"/>
      <c r="B1" s="99"/>
      <c r="C1" s="99"/>
      <c r="D1" s="99"/>
      <c r="E1" s="99"/>
      <c r="F1" s="99"/>
      <c r="G1" s="99"/>
      <c r="H1" s="99"/>
      <c r="I1" s="99"/>
    </row>
    <row r="2" spans="1:9">
      <c r="A2" s="93"/>
      <c r="B2" s="93"/>
      <c r="C2" s="93"/>
      <c r="D2" s="93"/>
      <c r="E2" s="93"/>
      <c r="F2" s="93"/>
      <c r="G2" s="93"/>
      <c r="H2" s="93"/>
      <c r="I2" s="93"/>
    </row>
    <row r="3" spans="1:9" ht="29.25" customHeight="1">
      <c r="A3" s="144"/>
      <c r="B3" s="93"/>
      <c r="C3" s="93"/>
      <c r="D3" s="93"/>
      <c r="E3" s="93"/>
      <c r="F3" s="93"/>
      <c r="G3" s="93"/>
      <c r="H3" s="93"/>
      <c r="I3" s="93"/>
    </row>
    <row r="4" spans="1:9" ht="29.25" customHeight="1">
      <c r="A4" s="144"/>
      <c r="B4" s="93"/>
      <c r="C4" s="93"/>
      <c r="D4" s="93"/>
      <c r="E4" s="93"/>
      <c r="F4" s="93"/>
      <c r="G4" s="93"/>
      <c r="H4" s="93"/>
      <c r="I4" s="93"/>
    </row>
    <row r="5" spans="1:9" ht="44.25" customHeight="1">
      <c r="A5" s="145"/>
      <c r="B5" s="93"/>
      <c r="C5" s="93"/>
      <c r="D5" s="93"/>
      <c r="E5" s="93"/>
      <c r="F5" s="93"/>
      <c r="G5" s="93"/>
      <c r="H5" s="93"/>
      <c r="I5" s="93"/>
    </row>
    <row r="6" spans="1:9" ht="29.25" customHeight="1">
      <c r="A6" s="146"/>
      <c r="B6" s="93"/>
      <c r="C6" s="93"/>
      <c r="D6" s="93"/>
      <c r="E6" s="93"/>
      <c r="F6" s="93"/>
      <c r="G6" s="93"/>
      <c r="H6" s="93"/>
      <c r="I6" s="93"/>
    </row>
    <row r="7" spans="1:9" ht="29.25" customHeight="1">
      <c r="A7" s="147"/>
      <c r="B7" s="93"/>
      <c r="C7" s="93"/>
      <c r="D7" s="93"/>
      <c r="E7" s="93"/>
      <c r="F7" s="93"/>
      <c r="G7" s="93"/>
      <c r="H7" s="93"/>
      <c r="I7" s="93"/>
    </row>
    <row r="8" spans="1:9" ht="29.25" customHeight="1">
      <c r="A8" s="146"/>
      <c r="B8" s="93"/>
      <c r="C8" s="93"/>
      <c r="D8" s="93"/>
      <c r="E8" s="93"/>
      <c r="F8" s="93"/>
      <c r="G8" s="93"/>
      <c r="H8" s="93"/>
      <c r="I8" s="93"/>
    </row>
    <row r="9" spans="1:9" ht="39" customHeight="1">
      <c r="A9" s="145"/>
      <c r="B9" s="93"/>
      <c r="C9" s="93"/>
      <c r="D9" s="93"/>
      <c r="E9" s="93"/>
      <c r="F9" s="93"/>
      <c r="G9" s="93"/>
      <c r="H9" s="93"/>
      <c r="I9" s="93"/>
    </row>
    <row r="10" spans="1:9" ht="29.25" customHeight="1">
      <c r="A10" s="144"/>
      <c r="B10" s="93"/>
      <c r="C10" s="93"/>
      <c r="D10" s="93"/>
      <c r="E10" s="93"/>
      <c r="F10" s="93"/>
      <c r="G10" s="93"/>
      <c r="H10" s="93"/>
      <c r="I10" s="93"/>
    </row>
    <row r="11" spans="1:9" ht="29.25" customHeight="1">
      <c r="A11" s="146"/>
      <c r="B11" s="93"/>
      <c r="C11" s="93"/>
      <c r="D11" s="93"/>
      <c r="E11" s="93"/>
      <c r="F11" s="93"/>
      <c r="G11" s="93"/>
      <c r="H11" s="93"/>
      <c r="I11" s="93"/>
    </row>
    <row r="12" spans="1:9" ht="29.25" customHeight="1">
      <c r="A12" s="146"/>
      <c r="B12" s="93"/>
      <c r="C12" s="93"/>
      <c r="D12" s="93"/>
      <c r="E12" s="93"/>
      <c r="F12" s="93"/>
      <c r="G12" s="93"/>
      <c r="H12" s="93"/>
      <c r="I12" s="93"/>
    </row>
    <row r="13" spans="1:9" ht="29.25" customHeight="1">
      <c r="A13" s="144"/>
      <c r="B13" s="93"/>
      <c r="C13" s="93"/>
      <c r="D13" s="93"/>
      <c r="E13" s="93"/>
      <c r="F13" s="93"/>
      <c r="G13" s="93"/>
      <c r="H13" s="93"/>
      <c r="I13" s="93"/>
    </row>
    <row r="14" spans="1:9" ht="29.25" customHeight="1">
      <c r="A14" s="144"/>
      <c r="B14" s="93"/>
      <c r="C14" s="93"/>
      <c r="D14" s="93"/>
      <c r="E14" s="93"/>
      <c r="F14" s="93"/>
      <c r="G14" s="93"/>
      <c r="H14" s="93"/>
      <c r="I14" s="93"/>
    </row>
    <row r="15" spans="1:9" ht="29.25" customHeight="1">
      <c r="A15" s="144"/>
      <c r="B15" s="93"/>
      <c r="C15" s="93"/>
      <c r="D15" s="93"/>
      <c r="E15" s="93"/>
      <c r="F15" s="93"/>
      <c r="G15" s="93"/>
      <c r="H15" s="93"/>
      <c r="I15" s="93"/>
    </row>
    <row r="18" spans="1:1" ht="17.45">
      <c r="A18" s="94"/>
    </row>
    <row r="19" spans="1:1" ht="17.45">
      <c r="A19" s="94"/>
    </row>
    <row r="20" spans="1:1" ht="13.9">
      <c r="A20" s="149"/>
    </row>
    <row r="21" spans="1:1" ht="267" customHeight="1">
      <c r="A21" s="148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J342"/>
  <sheetViews>
    <sheetView showGridLines="0" topLeftCell="A173" zoomScale="90" zoomScaleNormal="90" workbookViewId="0">
      <selection activeCell="O95" sqref="O95"/>
    </sheetView>
  </sheetViews>
  <sheetFormatPr defaultColWidth="9.28515625" defaultRowHeight="13.15"/>
  <cols>
    <col min="1" max="1" width="2" style="93" customWidth="1"/>
    <col min="2" max="2" width="2.7109375" style="93" customWidth="1"/>
    <col min="3" max="3" width="41.7109375" style="93" customWidth="1"/>
    <col min="4" max="4" width="12.7109375" style="93" customWidth="1"/>
    <col min="5" max="5" width="63.28515625" style="93" customWidth="1"/>
    <col min="6" max="6" width="21.7109375" style="93" customWidth="1"/>
    <col min="7" max="7" width="15.7109375" style="93" customWidth="1"/>
    <col min="8" max="8" width="15.28515625" style="93" customWidth="1"/>
    <col min="9" max="9" width="17.28515625" style="93" customWidth="1"/>
    <col min="10" max="13" width="14.7109375" style="93" customWidth="1"/>
    <col min="14" max="15" width="13.7109375" style="93" customWidth="1"/>
    <col min="16" max="16" width="3" style="93" customWidth="1"/>
    <col min="17" max="16384" width="9.28515625" style="93"/>
  </cols>
  <sheetData>
    <row r="1" spans="2:16" ht="17.45">
      <c r="C1" s="95"/>
    </row>
    <row r="2" spans="2:16" ht="22.9">
      <c r="C2" s="421" t="s">
        <v>0</v>
      </c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370"/>
    </row>
    <row r="3" spans="2:16" ht="13.9">
      <c r="C3" s="100"/>
    </row>
    <row r="4" spans="2:16" ht="13.9">
      <c r="C4" s="201" t="s">
        <v>1</v>
      </c>
      <c r="I4" s="156"/>
      <c r="J4" s="100" t="s">
        <v>2</v>
      </c>
      <c r="K4" s="100"/>
      <c r="L4" s="100"/>
      <c r="M4" s="100"/>
    </row>
    <row r="5" spans="2:16" ht="13.9">
      <c r="C5" s="201" t="s">
        <v>3</v>
      </c>
      <c r="I5" s="155"/>
      <c r="J5" s="100" t="s">
        <v>4</v>
      </c>
      <c r="K5" s="100"/>
      <c r="L5" s="100"/>
      <c r="M5" s="100"/>
    </row>
    <row r="6" spans="2:16" ht="13.9" thickBot="1"/>
    <row r="7" spans="2:16" ht="18" thickTop="1">
      <c r="B7" s="178"/>
      <c r="C7" s="202" t="s">
        <v>5</v>
      </c>
      <c r="D7" s="203"/>
      <c r="E7" s="203"/>
      <c r="F7" s="203"/>
      <c r="G7" s="102"/>
      <c r="H7" s="102"/>
      <c r="I7" s="102"/>
      <c r="J7" s="102"/>
      <c r="K7" s="102"/>
      <c r="L7" s="102"/>
      <c r="M7" s="102"/>
      <c r="N7" s="102"/>
      <c r="O7" s="102"/>
      <c r="P7" s="179"/>
    </row>
    <row r="8" spans="2:16">
      <c r="B8" s="180"/>
      <c r="C8" s="204"/>
      <c r="D8" s="204"/>
      <c r="E8" s="204"/>
      <c r="F8" s="204"/>
      <c r="G8" s="103"/>
      <c r="H8" s="103"/>
      <c r="I8" s="103"/>
      <c r="J8" s="103"/>
      <c r="K8" s="103"/>
      <c r="L8" s="103"/>
      <c r="M8" s="103"/>
      <c r="N8" s="103"/>
      <c r="O8" s="103"/>
      <c r="P8" s="181"/>
    </row>
    <row r="9" spans="2:16" ht="13.9" thickBot="1">
      <c r="B9" s="180"/>
      <c r="C9" s="205" t="s">
        <v>6</v>
      </c>
      <c r="D9" s="205" t="s">
        <v>7</v>
      </c>
      <c r="E9" s="205"/>
      <c r="F9" s="205"/>
      <c r="G9" s="205" t="s">
        <v>8</v>
      </c>
      <c r="H9" s="111"/>
      <c r="I9" s="111"/>
      <c r="J9" s="111"/>
      <c r="K9" s="111"/>
      <c r="L9" s="111"/>
      <c r="M9" s="111"/>
      <c r="N9" s="111"/>
      <c r="O9" s="103"/>
      <c r="P9" s="181"/>
    </row>
    <row r="10" spans="2:16" ht="32.25" customHeight="1" thickTop="1" thickBot="1">
      <c r="B10" s="180"/>
      <c r="C10" s="219" t="s">
        <v>9</v>
      </c>
      <c r="D10" s="204"/>
      <c r="E10" s="204"/>
      <c r="F10" s="204"/>
      <c r="G10" s="125" t="s">
        <v>10</v>
      </c>
      <c r="H10" s="126"/>
      <c r="I10" s="126"/>
      <c r="J10" s="126"/>
      <c r="K10" s="126"/>
      <c r="L10" s="126"/>
      <c r="M10" s="126"/>
      <c r="N10" s="127"/>
      <c r="O10" s="103"/>
      <c r="P10" s="181"/>
    </row>
    <row r="11" spans="2:16" ht="15" thickBot="1">
      <c r="B11" s="180"/>
      <c r="C11" s="206" t="s">
        <v>11</v>
      </c>
      <c r="D11" s="405" t="s">
        <v>12</v>
      </c>
      <c r="E11" s="405"/>
      <c r="F11" s="406"/>
      <c r="G11" s="125" t="s">
        <v>13</v>
      </c>
      <c r="H11" s="126"/>
      <c r="I11" s="126"/>
      <c r="J11" s="126"/>
      <c r="K11" s="126"/>
      <c r="L11" s="126"/>
      <c r="M11" s="126"/>
      <c r="N11" s="127"/>
      <c r="O11" s="103"/>
      <c r="P11" s="182"/>
    </row>
    <row r="12" spans="2:16" ht="15" thickBot="1">
      <c r="B12" s="180"/>
      <c r="C12" s="207" t="s">
        <v>14</v>
      </c>
      <c r="D12" s="399" t="s">
        <v>15</v>
      </c>
      <c r="E12" s="399"/>
      <c r="F12" s="400"/>
      <c r="G12" s="125" t="s">
        <v>16</v>
      </c>
      <c r="H12" s="126"/>
      <c r="I12" s="126"/>
      <c r="J12" s="126"/>
      <c r="K12" s="126"/>
      <c r="L12" s="126"/>
      <c r="M12" s="126"/>
      <c r="N12" s="127"/>
      <c r="O12" s="103"/>
      <c r="P12" s="183"/>
    </row>
    <row r="13" spans="2:16" ht="15" thickBot="1">
      <c r="B13" s="180"/>
      <c r="C13" s="207" t="s">
        <v>17</v>
      </c>
      <c r="D13" s="399" t="s">
        <v>18</v>
      </c>
      <c r="E13" s="399"/>
      <c r="F13" s="400"/>
      <c r="G13" s="125" t="s">
        <v>19</v>
      </c>
      <c r="H13" s="126"/>
      <c r="I13" s="126"/>
      <c r="J13" s="126"/>
      <c r="K13" s="126"/>
      <c r="L13" s="126"/>
      <c r="M13" s="126"/>
      <c r="N13" s="127"/>
      <c r="O13" s="103"/>
      <c r="P13" s="184"/>
    </row>
    <row r="14" spans="2:16" ht="15" thickBot="1">
      <c r="B14" s="180"/>
      <c r="C14" s="207" t="s">
        <v>20</v>
      </c>
      <c r="D14" s="415" t="s">
        <v>21</v>
      </c>
      <c r="E14" s="399"/>
      <c r="F14" s="400"/>
      <c r="G14" s="125" t="s">
        <v>22</v>
      </c>
      <c r="H14" s="126"/>
      <c r="I14" s="126"/>
      <c r="J14" s="126"/>
      <c r="K14" s="126"/>
      <c r="L14" s="126"/>
      <c r="M14" s="126"/>
      <c r="N14" s="127"/>
      <c r="O14" s="103"/>
      <c r="P14" s="183"/>
    </row>
    <row r="15" spans="2:16" ht="15" thickBot="1">
      <c r="B15" s="180"/>
      <c r="C15" s="208" t="s">
        <v>23</v>
      </c>
      <c r="D15" s="399" t="s">
        <v>24</v>
      </c>
      <c r="E15" s="399"/>
      <c r="F15" s="400"/>
      <c r="G15" s="125" t="s">
        <v>25</v>
      </c>
      <c r="H15" s="126"/>
      <c r="I15" s="126"/>
      <c r="J15" s="126"/>
      <c r="K15" s="126"/>
      <c r="L15" s="126"/>
      <c r="M15" s="126"/>
      <c r="N15" s="127"/>
      <c r="O15" s="103"/>
      <c r="P15" s="184"/>
    </row>
    <row r="16" spans="2:16" ht="17.25" customHeight="1" thickBot="1">
      <c r="B16" s="180"/>
      <c r="C16" s="208" t="s">
        <v>26</v>
      </c>
      <c r="D16" s="399" t="s">
        <v>27</v>
      </c>
      <c r="E16" s="399"/>
      <c r="F16" s="373"/>
      <c r="G16" s="162" t="s">
        <v>28</v>
      </c>
      <c r="H16" s="104"/>
      <c r="I16" s="104"/>
      <c r="J16" s="105"/>
      <c r="K16" s="105"/>
      <c r="L16" s="105"/>
      <c r="M16" s="105"/>
      <c r="N16" s="105"/>
      <c r="O16" s="105"/>
      <c r="P16" s="184"/>
    </row>
    <row r="17" spans="2:17" ht="15" customHeight="1" thickBot="1">
      <c r="B17" s="180"/>
      <c r="C17" s="263" t="s">
        <v>29</v>
      </c>
      <c r="D17" s="399" t="s">
        <v>30</v>
      </c>
      <c r="E17" s="399"/>
      <c r="F17" s="400"/>
      <c r="G17" s="128">
        <v>5</v>
      </c>
      <c r="H17" s="104"/>
      <c r="I17" s="104"/>
      <c r="J17" s="105"/>
      <c r="K17" s="105"/>
      <c r="L17" s="105"/>
      <c r="M17" s="105"/>
      <c r="N17" s="105"/>
      <c r="O17" s="105"/>
      <c r="P17" s="181"/>
    </row>
    <row r="18" spans="2:17" ht="15" thickBot="1">
      <c r="B18" s="180"/>
      <c r="C18" s="264" t="s">
        <v>31</v>
      </c>
      <c r="D18" s="405" t="s">
        <v>32</v>
      </c>
      <c r="E18" s="405"/>
      <c r="F18" s="406"/>
      <c r="G18" s="129" t="s">
        <v>33</v>
      </c>
      <c r="H18" s="104"/>
      <c r="I18" s="104"/>
      <c r="J18" s="105"/>
      <c r="K18" s="105"/>
      <c r="L18" s="105"/>
      <c r="M18" s="105"/>
      <c r="N18" s="105"/>
      <c r="O18" s="105"/>
      <c r="P18" s="181"/>
    </row>
    <row r="19" spans="2:17" ht="15" thickBot="1">
      <c r="B19" s="180"/>
      <c r="C19" s="264" t="s">
        <v>34</v>
      </c>
      <c r="D19" s="405" t="s">
        <v>35</v>
      </c>
      <c r="E19" s="405"/>
      <c r="F19" s="406"/>
      <c r="G19" s="163">
        <v>2025</v>
      </c>
      <c r="H19" s="104"/>
      <c r="I19" s="104"/>
      <c r="J19" s="105"/>
      <c r="K19" s="105"/>
      <c r="L19" s="105"/>
      <c r="M19" s="105"/>
      <c r="N19" s="105"/>
      <c r="O19" s="105"/>
      <c r="P19" s="181"/>
      <c r="Q19" s="185"/>
    </row>
    <row r="20" spans="2:17" ht="28.15" thickBot="1">
      <c r="B20" s="180"/>
      <c r="C20" s="209"/>
      <c r="D20" s="210"/>
      <c r="E20" s="210"/>
      <c r="F20" s="210"/>
      <c r="G20" s="423" t="s">
        <v>36</v>
      </c>
      <c r="H20" s="423"/>
      <c r="I20" s="423"/>
      <c r="J20" s="212" t="s">
        <v>37</v>
      </c>
      <c r="K20" s="369" t="s">
        <v>38</v>
      </c>
      <c r="L20" s="369" t="s">
        <v>39</v>
      </c>
      <c r="M20" s="369"/>
      <c r="P20" s="181"/>
    </row>
    <row r="21" spans="2:17" ht="15" thickBot="1">
      <c r="B21" s="180"/>
      <c r="C21" s="209" t="s">
        <v>40</v>
      </c>
      <c r="D21" s="211" t="s">
        <v>41</v>
      </c>
      <c r="E21" s="211"/>
      <c r="F21" s="211"/>
      <c r="G21" s="130" t="s">
        <v>42</v>
      </c>
      <c r="H21" s="131"/>
      <c r="I21" s="265"/>
      <c r="J21" s="266"/>
      <c r="K21" s="266" t="s">
        <v>43</v>
      </c>
      <c r="L21" s="266">
        <v>3310</v>
      </c>
      <c r="M21" s="343"/>
      <c r="P21" s="181"/>
    </row>
    <row r="22" spans="2:17" ht="15" thickBot="1">
      <c r="B22" s="180"/>
      <c r="C22" s="209"/>
      <c r="D22" s="211"/>
      <c r="E22" s="211"/>
      <c r="F22" s="211"/>
      <c r="G22" s="130" t="s">
        <v>16</v>
      </c>
      <c r="H22" s="131"/>
      <c r="I22" s="265"/>
      <c r="J22" s="266" t="s">
        <v>44</v>
      </c>
      <c r="K22" s="266" t="s">
        <v>45</v>
      </c>
      <c r="L22" s="266">
        <v>1190</v>
      </c>
      <c r="M22" s="343"/>
      <c r="P22" s="181"/>
    </row>
    <row r="23" spans="2:17" ht="15" thickBot="1">
      <c r="B23" s="180"/>
      <c r="C23" s="209"/>
      <c r="D23" s="211"/>
      <c r="E23" s="211"/>
      <c r="F23" s="211"/>
      <c r="G23" s="130"/>
      <c r="H23" s="131"/>
      <c r="I23" s="265"/>
      <c r="J23" s="266"/>
      <c r="K23" s="266"/>
      <c r="L23" s="266"/>
      <c r="M23" s="343"/>
      <c r="P23" s="181"/>
    </row>
    <row r="24" spans="2:17" ht="15" thickBot="1">
      <c r="B24" s="180"/>
      <c r="C24" s="209"/>
      <c r="D24" s="211"/>
      <c r="E24" s="211"/>
      <c r="F24" s="211"/>
      <c r="G24" s="130"/>
      <c r="H24" s="131"/>
      <c r="I24" s="265"/>
      <c r="J24" s="266"/>
      <c r="K24" s="266"/>
      <c r="L24" s="266"/>
      <c r="M24" s="343"/>
      <c r="P24" s="181"/>
    </row>
    <row r="25" spans="2:17" ht="15" thickBot="1">
      <c r="B25" s="180"/>
      <c r="C25" s="209"/>
      <c r="D25" s="211"/>
      <c r="E25" s="211"/>
      <c r="F25" s="211"/>
      <c r="G25" s="130"/>
      <c r="H25" s="131"/>
      <c r="I25" s="265"/>
      <c r="J25" s="266"/>
      <c r="K25" s="266"/>
      <c r="L25" s="266"/>
      <c r="M25" s="343"/>
      <c r="P25" s="181"/>
    </row>
    <row r="26" spans="2:17" ht="15" thickBot="1">
      <c r="B26" s="180"/>
      <c r="C26" s="209"/>
      <c r="D26" s="211"/>
      <c r="E26" s="211"/>
      <c r="F26" s="211"/>
      <c r="G26" s="130"/>
      <c r="H26" s="131"/>
      <c r="I26" s="265"/>
      <c r="J26" s="266"/>
      <c r="K26" s="266"/>
      <c r="L26" s="266"/>
      <c r="M26" s="343"/>
      <c r="P26" s="181"/>
    </row>
    <row r="27" spans="2:17" ht="14.45" hidden="1" thickBot="1">
      <c r="B27" s="180"/>
      <c r="C27" s="209"/>
      <c r="D27" s="198"/>
      <c r="E27" s="210"/>
      <c r="F27" s="210"/>
      <c r="G27" s="101"/>
      <c r="H27" s="106"/>
      <c r="I27" s="106"/>
      <c r="J27" s="108"/>
      <c r="K27" s="108"/>
      <c r="L27" s="108"/>
      <c r="M27" s="108"/>
      <c r="N27" s="108"/>
      <c r="O27" s="108"/>
      <c r="P27" s="181"/>
    </row>
    <row r="28" spans="2:17" ht="14.45" thickBot="1">
      <c r="B28" s="180"/>
      <c r="C28" s="209"/>
      <c r="D28" s="210"/>
      <c r="E28" s="210"/>
      <c r="F28" s="210"/>
      <c r="G28" s="106"/>
      <c r="H28" s="106"/>
      <c r="I28" s="106"/>
      <c r="J28" s="108"/>
      <c r="K28" s="108"/>
      <c r="L28" s="108"/>
      <c r="M28" s="108"/>
      <c r="N28" s="108"/>
      <c r="O28" s="108"/>
      <c r="P28" s="181"/>
    </row>
    <row r="29" spans="2:17" ht="15" thickBot="1">
      <c r="B29" s="180"/>
      <c r="C29" s="209" t="s">
        <v>46</v>
      </c>
      <c r="D29" s="211" t="s">
        <v>47</v>
      </c>
      <c r="E29" s="210"/>
      <c r="F29" s="210"/>
      <c r="G29" s="267"/>
      <c r="H29" s="267"/>
      <c r="I29" s="267"/>
      <c r="N29" s="108"/>
      <c r="O29" s="108"/>
      <c r="P29" s="181"/>
    </row>
    <row r="30" spans="2:17" ht="15" hidden="1" thickBot="1">
      <c r="B30" s="180"/>
      <c r="C30" s="106"/>
      <c r="D30" s="109"/>
      <c r="E30" s="107"/>
      <c r="F30" s="107"/>
      <c r="G30" s="268"/>
      <c r="H30" s="268"/>
      <c r="I30" s="268"/>
      <c r="N30" s="108"/>
      <c r="O30" s="108"/>
      <c r="P30" s="181"/>
    </row>
    <row r="31" spans="2:17" ht="15" hidden="1" thickBot="1">
      <c r="B31" s="180"/>
      <c r="C31" s="106"/>
      <c r="D31" s="109"/>
      <c r="E31" s="107"/>
      <c r="F31" s="107"/>
      <c r="G31" s="107"/>
      <c r="H31" s="107"/>
      <c r="I31" s="269" t="s">
        <v>33</v>
      </c>
      <c r="J31" s="269" t="s">
        <v>48</v>
      </c>
      <c r="K31" s="270"/>
      <c r="L31" s="270"/>
      <c r="M31" s="270"/>
      <c r="N31" s="108"/>
      <c r="O31" s="108"/>
      <c r="P31" s="181"/>
    </row>
    <row r="32" spans="2:17" ht="13.9" thickBot="1">
      <c r="B32" s="186"/>
      <c r="C32" s="110"/>
      <c r="D32" s="110"/>
      <c r="E32" s="110"/>
      <c r="F32" s="110"/>
      <c r="G32" s="110"/>
      <c r="H32" s="110"/>
      <c r="I32" s="110"/>
      <c r="J32" s="111"/>
      <c r="K32" s="111"/>
      <c r="L32" s="111"/>
      <c r="M32" s="111"/>
      <c r="N32" s="111"/>
      <c r="O32" s="111"/>
      <c r="P32" s="187"/>
    </row>
    <row r="33" spans="2:16" ht="14.45" thickTop="1" thickBot="1">
      <c r="B33" s="103"/>
      <c r="C33" s="112"/>
      <c r="D33" s="112"/>
      <c r="E33" s="112"/>
      <c r="F33" s="112"/>
      <c r="G33" s="112"/>
      <c r="H33" s="112"/>
      <c r="I33" s="112"/>
      <c r="J33" s="103"/>
      <c r="K33" s="103"/>
      <c r="L33" s="103"/>
      <c r="M33" s="103"/>
      <c r="N33" s="103"/>
      <c r="O33" s="103"/>
      <c r="P33" s="103"/>
    </row>
    <row r="34" spans="2:16" ht="18" thickTop="1">
      <c r="B34" s="178"/>
      <c r="C34" s="113" t="s">
        <v>49</v>
      </c>
      <c r="D34" s="114"/>
      <c r="E34" s="114"/>
      <c r="F34" s="114"/>
      <c r="G34" s="114"/>
      <c r="H34" s="114"/>
      <c r="I34" s="114"/>
      <c r="J34" s="102"/>
      <c r="K34" s="102"/>
      <c r="L34" s="102"/>
      <c r="M34" s="102"/>
      <c r="N34" s="102"/>
      <c r="O34" s="102"/>
      <c r="P34" s="179"/>
    </row>
    <row r="35" spans="2:16" ht="6.75" customHeight="1">
      <c r="B35" s="180"/>
      <c r="C35" s="112"/>
      <c r="D35" s="112"/>
      <c r="E35" s="112"/>
      <c r="F35" s="112"/>
      <c r="G35" s="112"/>
      <c r="H35" s="112"/>
      <c r="I35" s="112"/>
      <c r="J35" s="103"/>
      <c r="K35" s="103"/>
      <c r="L35" s="103"/>
      <c r="M35" s="103"/>
      <c r="N35" s="103"/>
      <c r="O35" s="103"/>
      <c r="P35" s="181"/>
    </row>
    <row r="36" spans="2:16" ht="117.75" customHeight="1">
      <c r="B36" s="180"/>
      <c r="C36" s="424" t="s">
        <v>50</v>
      </c>
      <c r="D36" s="424"/>
      <c r="E36" s="424"/>
      <c r="F36" s="424"/>
      <c r="G36" s="424"/>
      <c r="H36" s="424"/>
      <c r="I36" s="424"/>
      <c r="J36" s="424"/>
      <c r="K36" s="424"/>
      <c r="L36" s="424"/>
      <c r="M36" s="424"/>
      <c r="N36" s="424"/>
      <c r="O36" s="161"/>
      <c r="P36" s="181"/>
    </row>
    <row r="37" spans="2:16" ht="16.5" customHeight="1" thickBot="1">
      <c r="B37" s="180"/>
      <c r="C37" s="205" t="s">
        <v>6</v>
      </c>
      <c r="D37" s="205" t="s">
        <v>7</v>
      </c>
      <c r="E37" s="205"/>
      <c r="F37" s="205"/>
      <c r="G37" s="205" t="s">
        <v>8</v>
      </c>
      <c r="H37" s="213"/>
      <c r="I37" s="213"/>
      <c r="J37" s="213"/>
      <c r="K37" s="213"/>
      <c r="L37" s="213"/>
      <c r="M37" s="213"/>
      <c r="N37" s="213"/>
      <c r="O37" s="103"/>
      <c r="P37" s="181"/>
    </row>
    <row r="38" spans="2:16" ht="6.75" customHeight="1" thickTop="1" thickBot="1">
      <c r="B38" s="180"/>
      <c r="C38" s="106"/>
      <c r="D38" s="115"/>
      <c r="E38" s="115"/>
      <c r="F38" s="115"/>
      <c r="G38" s="106"/>
      <c r="H38" s="106"/>
      <c r="I38" s="106"/>
      <c r="J38" s="108"/>
      <c r="K38" s="108"/>
      <c r="L38" s="108"/>
      <c r="M38" s="108"/>
      <c r="N38" s="108"/>
      <c r="O38" s="108"/>
      <c r="P38" s="181"/>
    </row>
    <row r="39" spans="2:16" ht="28.5" customHeight="1" thickBot="1">
      <c r="B39" s="180"/>
      <c r="C39" s="254" t="s">
        <v>51</v>
      </c>
      <c r="D39" s="414" t="s">
        <v>52</v>
      </c>
      <c r="E39" s="414"/>
      <c r="F39" s="414"/>
      <c r="G39" s="166" t="s">
        <v>53</v>
      </c>
      <c r="H39" s="106"/>
      <c r="I39" s="106"/>
      <c r="J39" s="108"/>
      <c r="K39" s="108"/>
      <c r="L39" s="108"/>
      <c r="M39" s="108"/>
      <c r="N39" s="108"/>
      <c r="O39" s="108"/>
      <c r="P39" s="181"/>
    </row>
    <row r="40" spans="2:16" ht="28.5" customHeight="1" thickBot="1">
      <c r="B40" s="180"/>
      <c r="C40" s="271" t="s">
        <v>54</v>
      </c>
      <c r="D40" s="419" t="s">
        <v>55</v>
      </c>
      <c r="E40" s="419"/>
      <c r="F40" s="420"/>
      <c r="G40" s="272"/>
      <c r="H40" s="106"/>
      <c r="I40" s="106"/>
      <c r="J40" s="108"/>
      <c r="K40" s="108"/>
      <c r="L40" s="108"/>
      <c r="M40" s="108"/>
      <c r="N40" s="108"/>
      <c r="O40" s="108"/>
      <c r="P40" s="181"/>
    </row>
    <row r="41" spans="2:16" ht="27" customHeight="1" thickBot="1">
      <c r="B41" s="180"/>
      <c r="C41" s="271" t="s">
        <v>56</v>
      </c>
      <c r="D41" s="419" t="s">
        <v>57</v>
      </c>
      <c r="E41" s="419"/>
      <c r="F41" s="420"/>
      <c r="G41" s="273"/>
      <c r="H41" s="106"/>
      <c r="I41" s="106"/>
      <c r="J41" s="108"/>
      <c r="K41" s="108"/>
      <c r="L41" s="108"/>
      <c r="M41" s="108"/>
      <c r="N41" s="108"/>
      <c r="O41" s="108"/>
      <c r="P41" s="181"/>
    </row>
    <row r="42" spans="2:16" ht="12.75" customHeight="1" thickBot="1">
      <c r="B42" s="180"/>
      <c r="C42" s="274"/>
      <c r="D42" s="159"/>
      <c r="E42" s="159"/>
      <c r="F42" s="159"/>
      <c r="G42" s="159"/>
      <c r="H42" s="106"/>
      <c r="I42" s="106"/>
      <c r="J42" s="108"/>
      <c r="K42" s="108"/>
      <c r="L42" s="108"/>
      <c r="M42" s="108"/>
      <c r="N42" s="108"/>
      <c r="O42" s="108"/>
      <c r="P42" s="181"/>
    </row>
    <row r="43" spans="2:16" ht="42" customHeight="1" thickBot="1">
      <c r="B43" s="180"/>
      <c r="C43" s="271" t="s">
        <v>58</v>
      </c>
      <c r="D43" s="407" t="s">
        <v>59</v>
      </c>
      <c r="E43" s="408"/>
      <c r="F43" s="408"/>
      <c r="G43" s="408"/>
      <c r="H43" s="408"/>
      <c r="I43" s="409"/>
      <c r="J43" s="108"/>
      <c r="K43" s="108"/>
      <c r="L43" s="108"/>
      <c r="M43" s="108"/>
      <c r="N43" s="108"/>
      <c r="O43" s="108"/>
      <c r="P43" s="181"/>
    </row>
    <row r="44" spans="2:16" ht="13.9" thickBot="1">
      <c r="B44" s="186"/>
      <c r="C44" s="110"/>
      <c r="D44" s="110"/>
      <c r="E44" s="110"/>
      <c r="F44" s="110"/>
      <c r="G44" s="110"/>
      <c r="H44" s="110"/>
      <c r="I44" s="110"/>
      <c r="J44" s="111"/>
      <c r="K44" s="111"/>
      <c r="L44" s="111"/>
      <c r="M44" s="111"/>
      <c r="N44" s="111"/>
      <c r="O44" s="111"/>
      <c r="P44" s="187"/>
    </row>
    <row r="45" spans="2:16" ht="14.45" thickTop="1" thickBot="1">
      <c r="B45" s="103"/>
      <c r="C45" s="112"/>
      <c r="D45" s="112"/>
      <c r="E45" s="112"/>
      <c r="F45" s="112"/>
      <c r="G45" s="112"/>
      <c r="H45" s="112"/>
      <c r="I45" s="112"/>
      <c r="J45" s="103"/>
      <c r="K45" s="103"/>
      <c r="L45" s="103"/>
      <c r="M45" s="103"/>
      <c r="N45" s="103"/>
      <c r="O45" s="103"/>
      <c r="P45" s="103"/>
    </row>
    <row r="46" spans="2:16" ht="18" thickTop="1">
      <c r="B46" s="178"/>
      <c r="C46" s="214" t="s">
        <v>60</v>
      </c>
      <c r="D46" s="215"/>
      <c r="E46" s="215"/>
      <c r="F46" s="215"/>
      <c r="G46" s="215"/>
      <c r="H46" s="215"/>
      <c r="I46" s="215"/>
      <c r="J46" s="203"/>
      <c r="K46" s="203"/>
      <c r="L46" s="203"/>
      <c r="M46" s="203"/>
      <c r="N46" s="203"/>
      <c r="O46" s="102"/>
      <c r="P46" s="179"/>
    </row>
    <row r="47" spans="2:16" ht="11.25" customHeight="1">
      <c r="B47" s="180"/>
      <c r="C47" s="216"/>
      <c r="D47" s="217"/>
      <c r="E47" s="217"/>
      <c r="F47" s="217"/>
      <c r="G47" s="217"/>
      <c r="H47" s="217"/>
      <c r="I47" s="217"/>
      <c r="J47" s="204"/>
      <c r="K47" s="204"/>
      <c r="L47" s="204"/>
      <c r="M47" s="204"/>
      <c r="N47" s="204"/>
      <c r="O47" s="103"/>
      <c r="P47" s="181"/>
    </row>
    <row r="48" spans="2:16" ht="196.5" customHeight="1" thickBot="1">
      <c r="B48" s="180"/>
      <c r="C48" s="410" t="s">
        <v>61</v>
      </c>
      <c r="D48" s="410"/>
      <c r="E48" s="410"/>
      <c r="F48" s="410"/>
      <c r="G48" s="410"/>
      <c r="H48" s="410"/>
      <c r="I48" s="410"/>
      <c r="J48" s="410"/>
      <c r="K48" s="410"/>
      <c r="L48" s="410"/>
      <c r="M48" s="410"/>
      <c r="N48" s="410"/>
      <c r="O48" s="164"/>
      <c r="P48" s="181"/>
    </row>
    <row r="49" spans="2:23" ht="15" thickTop="1">
      <c r="B49" s="180"/>
      <c r="C49" s="117"/>
      <c r="D49" s="118" t="s">
        <v>48</v>
      </c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88"/>
      <c r="Q49" s="189"/>
      <c r="R49" s="189"/>
      <c r="S49" s="189"/>
      <c r="T49" s="189"/>
      <c r="U49" s="190"/>
      <c r="V49" s="190"/>
      <c r="W49" s="190"/>
    </row>
    <row r="50" spans="2:23" ht="15.6">
      <c r="B50" s="180"/>
      <c r="C50" s="275" t="s">
        <v>62</v>
      </c>
      <c r="D50" s="103"/>
      <c r="E50" s="103"/>
      <c r="F50" s="103"/>
      <c r="G50" s="112"/>
      <c r="H50" s="112"/>
      <c r="I50" s="112"/>
      <c r="J50" s="103"/>
      <c r="K50" s="103"/>
      <c r="L50" s="103"/>
      <c r="M50" s="103"/>
      <c r="N50" s="103"/>
      <c r="O50" s="103"/>
      <c r="P50" s="181"/>
    </row>
    <row r="51" spans="2:23" ht="8.25" customHeight="1" thickBot="1">
      <c r="B51" s="180"/>
      <c r="C51" s="218"/>
      <c r="D51" s="103"/>
      <c r="E51" s="103"/>
      <c r="F51" s="103"/>
      <c r="G51" s="112"/>
      <c r="H51" s="112"/>
      <c r="I51" s="112"/>
      <c r="J51" s="103"/>
      <c r="K51" s="103"/>
      <c r="L51" s="103"/>
      <c r="M51" s="103"/>
      <c r="N51" s="103"/>
      <c r="O51" s="103"/>
      <c r="P51" s="181"/>
    </row>
    <row r="52" spans="2:23" ht="29.45" thickBot="1">
      <c r="B52" s="180"/>
      <c r="C52" s="276" t="s">
        <v>63</v>
      </c>
      <c r="D52" s="166" t="s">
        <v>53</v>
      </c>
      <c r="E52" s="276" t="s">
        <v>64</v>
      </c>
      <c r="F52" s="132"/>
      <c r="G52" s="108"/>
      <c r="I52" s="106"/>
      <c r="J52" s="108"/>
      <c r="K52" s="108"/>
      <c r="L52" s="108"/>
      <c r="M52" s="108"/>
      <c r="P52" s="181"/>
    </row>
    <row r="53" spans="2:23" ht="15" thickBot="1">
      <c r="B53" s="180"/>
      <c r="C53" s="225"/>
      <c r="D53" s="108"/>
      <c r="E53" s="219"/>
      <c r="F53" s="108"/>
      <c r="G53" s="106"/>
      <c r="H53" s="106"/>
      <c r="I53" s="106"/>
      <c r="J53" s="108"/>
      <c r="K53" s="108"/>
      <c r="L53" s="108"/>
      <c r="M53" s="108"/>
      <c r="N53" s="108"/>
      <c r="O53" s="108"/>
      <c r="P53" s="181"/>
    </row>
    <row r="54" spans="2:23" ht="29.45" thickBot="1">
      <c r="B54" s="180"/>
      <c r="C54" s="276" t="s">
        <v>65</v>
      </c>
      <c r="D54" s="166" t="s">
        <v>53</v>
      </c>
      <c r="E54" s="276" t="s">
        <v>66</v>
      </c>
      <c r="F54" s="132"/>
      <c r="G54" s="108"/>
      <c r="H54" s="106"/>
      <c r="I54" s="106"/>
      <c r="J54" s="108"/>
      <c r="K54" s="108"/>
      <c r="L54" s="108"/>
      <c r="M54" s="108"/>
      <c r="N54" s="108"/>
      <c r="O54" s="108"/>
      <c r="P54" s="181"/>
    </row>
    <row r="55" spans="2:23" ht="15" customHeight="1">
      <c r="B55" s="180"/>
      <c r="C55" s="225"/>
      <c r="D55" s="108"/>
      <c r="E55" s="108"/>
      <c r="F55" s="108"/>
      <c r="G55" s="106"/>
      <c r="H55" s="106"/>
      <c r="I55" s="106"/>
      <c r="J55" s="108"/>
      <c r="K55" s="108"/>
      <c r="L55" s="108"/>
      <c r="M55" s="108"/>
      <c r="N55" s="108"/>
      <c r="O55" s="108"/>
      <c r="P55" s="181"/>
    </row>
    <row r="56" spans="2:23" ht="14.45">
      <c r="B56" s="180"/>
      <c r="C56" s="211" t="s">
        <v>67</v>
      </c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81"/>
    </row>
    <row r="57" spans="2:23" ht="41.25" customHeight="1" thickBot="1">
      <c r="B57" s="180"/>
      <c r="C57" s="368" t="s">
        <v>36</v>
      </c>
      <c r="D57" s="372" t="s">
        <v>68</v>
      </c>
      <c r="E57" s="425" t="s">
        <v>69</v>
      </c>
      <c r="F57" s="425"/>
      <c r="G57" s="220">
        <v>2025</v>
      </c>
      <c r="H57" s="221">
        <f>G57+1</f>
        <v>2026</v>
      </c>
      <c r="I57" s="221">
        <f>H57+1</f>
        <v>2027</v>
      </c>
      <c r="J57" s="221">
        <f>I57+1</f>
        <v>2028</v>
      </c>
      <c r="K57" s="221">
        <f>J57+1</f>
        <v>2029</v>
      </c>
      <c r="L57" s="221">
        <f>K57+1</f>
        <v>2030</v>
      </c>
      <c r="M57" s="221">
        <v>2031</v>
      </c>
      <c r="N57" s="222" t="s">
        <v>70</v>
      </c>
      <c r="O57" s="222" t="str">
        <f>CONCATENATE("Sum of Revenues Prior to ",G$19)</f>
        <v>Sum of Revenues Prior to 2025</v>
      </c>
      <c r="P57" s="181"/>
    </row>
    <row r="58" spans="2:23" ht="15" thickBot="1">
      <c r="B58" s="180"/>
      <c r="C58" s="137"/>
      <c r="D58" s="138" t="s">
        <v>48</v>
      </c>
      <c r="E58" s="401"/>
      <c r="F58" s="402"/>
      <c r="G58" s="277"/>
      <c r="H58" s="277"/>
      <c r="I58" s="277"/>
      <c r="J58" s="277"/>
      <c r="K58" s="277"/>
      <c r="L58" s="277"/>
      <c r="M58" s="277"/>
      <c r="N58" s="277"/>
      <c r="O58" s="278"/>
      <c r="P58" s="181"/>
    </row>
    <row r="59" spans="2:23" ht="15" thickBot="1">
      <c r="B59" s="180"/>
      <c r="C59" s="137"/>
      <c r="D59" s="138" t="s">
        <v>48</v>
      </c>
      <c r="E59" s="133"/>
      <c r="F59" s="374"/>
      <c r="G59" s="277"/>
      <c r="H59" s="277"/>
      <c r="I59" s="279"/>
      <c r="J59" s="279"/>
      <c r="K59" s="279"/>
      <c r="L59" s="279"/>
      <c r="M59" s="279"/>
      <c r="N59" s="279"/>
      <c r="O59" s="278"/>
      <c r="P59" s="181"/>
    </row>
    <row r="60" spans="2:23" ht="15" hidden="1" thickBot="1">
      <c r="B60" s="180"/>
      <c r="C60" s="137"/>
      <c r="D60" s="138" t="s">
        <v>48</v>
      </c>
      <c r="E60" s="133"/>
      <c r="F60" s="374"/>
      <c r="G60" s="277"/>
      <c r="H60" s="277"/>
      <c r="I60" s="279"/>
      <c r="J60" s="280"/>
      <c r="K60" s="281"/>
      <c r="L60" s="281"/>
      <c r="M60" s="281"/>
      <c r="N60" s="282"/>
      <c r="O60" s="278"/>
      <c r="P60" s="181"/>
    </row>
    <row r="61" spans="2:23" ht="15" hidden="1" thickBot="1">
      <c r="B61" s="180"/>
      <c r="C61" s="137"/>
      <c r="D61" s="138" t="s">
        <v>48</v>
      </c>
      <c r="E61" s="133"/>
      <c r="F61" s="374"/>
      <c r="G61" s="277"/>
      <c r="H61" s="277"/>
      <c r="I61" s="279"/>
      <c r="J61" s="277"/>
      <c r="K61" s="282"/>
      <c r="L61" s="282"/>
      <c r="M61" s="282"/>
      <c r="N61" s="282"/>
      <c r="O61" s="278"/>
      <c r="P61" s="181"/>
    </row>
    <row r="62" spans="2:23" ht="15" hidden="1" thickBot="1">
      <c r="B62" s="180"/>
      <c r="C62" s="137"/>
      <c r="D62" s="138" t="s">
        <v>48</v>
      </c>
      <c r="E62" s="133"/>
      <c r="F62" s="374"/>
      <c r="G62" s="277"/>
      <c r="H62" s="277"/>
      <c r="I62" s="279"/>
      <c r="J62" s="277"/>
      <c r="K62" s="282"/>
      <c r="L62" s="282"/>
      <c r="M62" s="282"/>
      <c r="N62" s="282"/>
      <c r="O62" s="278"/>
      <c r="P62" s="181"/>
    </row>
    <row r="63" spans="2:23" ht="15" hidden="1" thickBot="1">
      <c r="B63" s="180"/>
      <c r="C63" s="137"/>
      <c r="D63" s="138" t="s">
        <v>48</v>
      </c>
      <c r="E63" s="133"/>
      <c r="F63" s="374"/>
      <c r="G63" s="277"/>
      <c r="H63" s="277"/>
      <c r="I63" s="279"/>
      <c r="J63" s="277"/>
      <c r="K63" s="282"/>
      <c r="L63" s="282"/>
      <c r="M63" s="282"/>
      <c r="N63" s="282"/>
      <c r="O63" s="278"/>
      <c r="P63" s="181"/>
    </row>
    <row r="64" spans="2:23" ht="13.9" thickBot="1">
      <c r="B64" s="180"/>
      <c r="C64" s="123"/>
      <c r="D64" s="123"/>
      <c r="E64" s="123"/>
      <c r="F64" s="123"/>
      <c r="G64" s="123"/>
      <c r="H64" s="123"/>
      <c r="I64" s="123"/>
      <c r="J64" s="124"/>
      <c r="K64" s="124"/>
      <c r="L64" s="124"/>
      <c r="M64" s="124"/>
      <c r="N64" s="124"/>
      <c r="O64" s="103"/>
      <c r="P64" s="181"/>
    </row>
    <row r="65" spans="2:36" ht="13.9" thickTop="1">
      <c r="B65" s="180"/>
      <c r="C65" s="112"/>
      <c r="D65" s="112"/>
      <c r="E65" s="112"/>
      <c r="F65" s="112"/>
      <c r="G65" s="112"/>
      <c r="H65" s="112"/>
      <c r="I65" s="112"/>
      <c r="J65" s="103"/>
      <c r="K65" s="103"/>
      <c r="L65" s="103"/>
      <c r="M65" s="103"/>
      <c r="N65" s="103"/>
      <c r="O65" s="103"/>
      <c r="P65" s="181"/>
    </row>
    <row r="66" spans="2:36" ht="15.6">
      <c r="B66" s="180"/>
      <c r="C66" s="275" t="s">
        <v>71</v>
      </c>
      <c r="D66" s="217"/>
      <c r="E66" s="217"/>
      <c r="F66" s="217"/>
      <c r="G66" s="217"/>
      <c r="H66" s="217"/>
      <c r="I66" s="217"/>
      <c r="J66" s="204"/>
      <c r="K66" s="204"/>
      <c r="L66" s="204"/>
      <c r="M66" s="204"/>
      <c r="N66" s="204"/>
      <c r="O66" s="103"/>
      <c r="P66" s="181"/>
    </row>
    <row r="67" spans="2:36" ht="7.5" customHeight="1">
      <c r="B67" s="180"/>
      <c r="C67" s="275"/>
      <c r="D67" s="217"/>
      <c r="E67" s="217"/>
      <c r="F67" s="217"/>
      <c r="G67" s="217"/>
      <c r="H67" s="217"/>
      <c r="I67" s="217"/>
      <c r="J67" s="204"/>
      <c r="K67" s="204"/>
      <c r="L67" s="204"/>
      <c r="M67" s="204"/>
      <c r="N67" s="204"/>
      <c r="O67" s="103"/>
      <c r="P67" s="181"/>
    </row>
    <row r="68" spans="2:36" ht="15" customHeight="1">
      <c r="B68" s="180"/>
      <c r="C68" s="411" t="s">
        <v>72</v>
      </c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375"/>
      <c r="P68" s="191"/>
      <c r="Q68" s="192"/>
      <c r="R68" s="192"/>
      <c r="S68" s="192"/>
      <c r="T68" s="192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</row>
    <row r="69" spans="2:36" ht="9" customHeight="1">
      <c r="B69" s="180"/>
      <c r="C69" s="422"/>
      <c r="D69" s="422"/>
      <c r="E69" s="422"/>
      <c r="F69" s="422"/>
      <c r="G69" s="223"/>
      <c r="H69" s="223"/>
      <c r="I69" s="223"/>
      <c r="J69" s="224"/>
      <c r="K69" s="224"/>
      <c r="L69" s="224"/>
      <c r="M69" s="224"/>
      <c r="N69" s="224"/>
      <c r="O69" s="119"/>
      <c r="P69" s="181"/>
    </row>
    <row r="70" spans="2:36" ht="19.5" customHeight="1">
      <c r="B70" s="180"/>
      <c r="C70" s="283" t="s">
        <v>73</v>
      </c>
      <c r="D70" s="371"/>
      <c r="E70" s="371"/>
      <c r="F70" s="371"/>
      <c r="G70" s="223"/>
      <c r="H70" s="223"/>
      <c r="I70" s="223"/>
      <c r="J70" s="224"/>
      <c r="K70" s="224"/>
      <c r="L70" s="224"/>
      <c r="M70" s="224"/>
      <c r="N70" s="224"/>
      <c r="O70" s="119"/>
      <c r="P70" s="181"/>
    </row>
    <row r="71" spans="2:36" ht="13.5" customHeight="1">
      <c r="B71" s="180"/>
      <c r="C71" s="284" t="s">
        <v>74</v>
      </c>
      <c r="D71" s="225"/>
      <c r="E71" s="419" t="s">
        <v>75</v>
      </c>
      <c r="F71" s="419"/>
      <c r="G71" s="419"/>
      <c r="H71" s="419"/>
      <c r="I71" s="419"/>
      <c r="J71" s="419"/>
      <c r="K71" s="419"/>
      <c r="L71" s="419"/>
      <c r="M71" s="419"/>
      <c r="N71" s="419"/>
      <c r="O71" s="159"/>
      <c r="P71" s="181"/>
    </row>
    <row r="72" spans="2:36" ht="13.5" customHeight="1">
      <c r="B72" s="180"/>
      <c r="C72" s="284" t="s">
        <v>76</v>
      </c>
      <c r="D72" s="225"/>
      <c r="E72" s="403" t="s">
        <v>77</v>
      </c>
      <c r="F72" s="403"/>
      <c r="G72" s="403"/>
      <c r="H72" s="403"/>
      <c r="I72" s="403"/>
      <c r="J72" s="403"/>
      <c r="K72" s="403"/>
      <c r="L72" s="403"/>
      <c r="M72" s="403"/>
      <c r="N72" s="403"/>
      <c r="O72" s="160"/>
      <c r="P72" s="181"/>
    </row>
    <row r="73" spans="2:36" ht="14.45">
      <c r="B73" s="180"/>
      <c r="C73" s="284" t="s">
        <v>78</v>
      </c>
      <c r="D73" s="225"/>
      <c r="E73" s="403" t="s">
        <v>79</v>
      </c>
      <c r="F73" s="404"/>
      <c r="G73" s="404"/>
      <c r="H73" s="404"/>
      <c r="I73" s="404"/>
      <c r="J73" s="404"/>
      <c r="K73" s="404"/>
      <c r="L73" s="404"/>
      <c r="M73" s="404"/>
      <c r="N73" s="404"/>
      <c r="O73" s="158"/>
      <c r="P73" s="181"/>
    </row>
    <row r="74" spans="2:36" ht="14.45">
      <c r="B74" s="180"/>
      <c r="C74" s="413" t="s">
        <v>80</v>
      </c>
      <c r="D74" s="413"/>
      <c r="E74" s="403" t="s">
        <v>81</v>
      </c>
      <c r="F74" s="404"/>
      <c r="G74" s="404"/>
      <c r="H74" s="404"/>
      <c r="I74" s="404"/>
      <c r="J74" s="404"/>
      <c r="K74" s="404"/>
      <c r="L74" s="404"/>
      <c r="M74" s="404"/>
      <c r="N74" s="404"/>
      <c r="O74" s="158"/>
      <c r="P74" s="181"/>
    </row>
    <row r="75" spans="2:36" ht="14.25" customHeight="1">
      <c r="B75" s="180"/>
      <c r="C75" s="417" t="s">
        <v>82</v>
      </c>
      <c r="D75" s="417"/>
      <c r="E75" s="403" t="s">
        <v>83</v>
      </c>
      <c r="F75" s="403"/>
      <c r="G75" s="403"/>
      <c r="H75" s="403"/>
      <c r="I75" s="403"/>
      <c r="J75" s="403"/>
      <c r="K75" s="403"/>
      <c r="L75" s="403"/>
      <c r="M75" s="403"/>
      <c r="N75" s="403"/>
      <c r="O75" s="160"/>
      <c r="P75" s="181"/>
    </row>
    <row r="76" spans="2:36" ht="14.45">
      <c r="B76" s="180"/>
      <c r="C76" s="413" t="s">
        <v>84</v>
      </c>
      <c r="D76" s="413"/>
      <c r="E76" s="403"/>
      <c r="F76" s="404"/>
      <c r="G76" s="404"/>
      <c r="H76" s="404"/>
      <c r="I76" s="404"/>
      <c r="J76" s="404"/>
      <c r="K76" s="404"/>
      <c r="L76" s="404"/>
      <c r="M76" s="404"/>
      <c r="N76" s="404"/>
      <c r="O76" s="158"/>
      <c r="P76" s="181"/>
    </row>
    <row r="77" spans="2:36" ht="15" customHeight="1">
      <c r="B77" s="180"/>
      <c r="C77" s="418" t="s">
        <v>85</v>
      </c>
      <c r="D77" s="418"/>
      <c r="E77" s="403" t="s">
        <v>86</v>
      </c>
      <c r="F77" s="404"/>
      <c r="G77" s="404"/>
      <c r="H77" s="404"/>
      <c r="I77" s="404"/>
      <c r="J77" s="404"/>
      <c r="K77" s="404"/>
      <c r="L77" s="404"/>
      <c r="M77" s="404"/>
      <c r="N77" s="404"/>
      <c r="O77" s="158"/>
      <c r="P77" s="181"/>
    </row>
    <row r="78" spans="2:36" ht="14.45">
      <c r="B78" s="180"/>
      <c r="C78" s="371"/>
      <c r="D78" s="371"/>
      <c r="E78" s="367"/>
      <c r="F78" s="367"/>
      <c r="G78" s="210"/>
      <c r="H78" s="210"/>
      <c r="I78" s="210"/>
      <c r="J78" s="226"/>
      <c r="K78" s="226"/>
      <c r="L78" s="226"/>
      <c r="M78" s="226"/>
      <c r="N78" s="226"/>
      <c r="O78" s="120"/>
      <c r="P78" s="181"/>
    </row>
    <row r="79" spans="2:36" ht="14.45" thickBot="1">
      <c r="B79" s="180"/>
      <c r="C79" s="227" t="s">
        <v>87</v>
      </c>
      <c r="D79" s="108"/>
      <c r="E79" s="108"/>
      <c r="F79" s="108"/>
      <c r="G79" s="106"/>
      <c r="H79" s="106"/>
      <c r="I79" s="106"/>
      <c r="J79" s="108"/>
      <c r="K79" s="108"/>
      <c r="L79" s="108"/>
      <c r="M79" s="108"/>
      <c r="N79" s="108"/>
      <c r="O79" s="108"/>
      <c r="P79" s="181"/>
    </row>
    <row r="80" spans="2:36" ht="14.45" thickBot="1">
      <c r="B80" s="180"/>
      <c r="C80" s="209" t="s">
        <v>88</v>
      </c>
      <c r="D80" s="108"/>
      <c r="E80" s="136" t="s">
        <v>42</v>
      </c>
      <c r="F80" s="108"/>
      <c r="G80" s="209" t="s">
        <v>89</v>
      </c>
      <c r="H80" s="106"/>
      <c r="I80" s="139" t="s">
        <v>48</v>
      </c>
      <c r="J80" s="108"/>
      <c r="K80" s="108"/>
      <c r="L80" s="108"/>
      <c r="M80" s="108"/>
      <c r="N80" s="108"/>
      <c r="O80" s="108"/>
      <c r="P80" s="181"/>
    </row>
    <row r="81" spans="2:16" ht="42.6" thickBot="1">
      <c r="B81" s="180"/>
      <c r="C81" s="386" t="s">
        <v>90</v>
      </c>
      <c r="D81" s="386"/>
      <c r="E81" s="385" t="s">
        <v>91</v>
      </c>
      <c r="F81" s="385"/>
      <c r="G81" s="220">
        <v>2025</v>
      </c>
      <c r="H81" s="221">
        <f>G81+1</f>
        <v>2026</v>
      </c>
      <c r="I81" s="221">
        <f>H81+1</f>
        <v>2027</v>
      </c>
      <c r="J81" s="221">
        <f>I81+1</f>
        <v>2028</v>
      </c>
      <c r="K81" s="221">
        <f>J81+1</f>
        <v>2029</v>
      </c>
      <c r="L81" s="221">
        <f>K81+1</f>
        <v>2030</v>
      </c>
      <c r="M81" s="221">
        <v>2031</v>
      </c>
      <c r="N81" s="222" t="s">
        <v>70</v>
      </c>
      <c r="O81" s="222" t="str">
        <f>CONCATENATE("Sum of Expenditures Prior to ",G$19)</f>
        <v>Sum of Expenditures Prior to 2025</v>
      </c>
      <c r="P81" s="181"/>
    </row>
    <row r="82" spans="2:16" ht="15" thickBot="1">
      <c r="B82" s="180"/>
      <c r="C82" s="285" t="s">
        <v>74</v>
      </c>
      <c r="D82" s="228"/>
      <c r="E82" s="134"/>
      <c r="F82" s="135"/>
      <c r="G82" s="286"/>
      <c r="H82" s="277"/>
      <c r="I82" s="279"/>
      <c r="J82" s="277"/>
      <c r="K82" s="277"/>
      <c r="L82" s="277"/>
      <c r="M82" s="277"/>
      <c r="N82" s="277">
        <f>SUM(G82:M82)</f>
        <v>0</v>
      </c>
      <c r="O82" s="278"/>
      <c r="P82" s="181"/>
    </row>
    <row r="83" spans="2:16" ht="15" thickBot="1">
      <c r="B83" s="180"/>
      <c r="C83" s="285" t="s">
        <v>76</v>
      </c>
      <c r="D83" s="228"/>
      <c r="E83" s="134"/>
      <c r="F83" s="135"/>
      <c r="G83" s="286"/>
      <c r="H83" s="277"/>
      <c r="I83" s="279"/>
      <c r="J83" s="277"/>
      <c r="K83" s="277"/>
      <c r="L83" s="277"/>
      <c r="M83" s="277"/>
      <c r="N83" s="277">
        <f t="shared" ref="N83:N88" si="0">SUM(G83:M83)</f>
        <v>0</v>
      </c>
      <c r="O83" s="278"/>
      <c r="P83" s="181"/>
    </row>
    <row r="84" spans="2:16" ht="15" thickBot="1">
      <c r="B84" s="180"/>
      <c r="C84" s="285" t="s">
        <v>78</v>
      </c>
      <c r="D84" s="228"/>
      <c r="E84" s="134" t="s">
        <v>92</v>
      </c>
      <c r="F84" s="135"/>
      <c r="G84" s="286">
        <v>29617.439999999999</v>
      </c>
      <c r="H84" s="277">
        <v>19096</v>
      </c>
      <c r="I84" s="279">
        <v>19669.086000000003</v>
      </c>
      <c r="J84" s="277">
        <v>20259.158580000003</v>
      </c>
      <c r="K84" s="277"/>
      <c r="L84" s="277"/>
      <c r="M84" s="277"/>
      <c r="N84" s="277">
        <v>0</v>
      </c>
      <c r="O84" s="278">
        <v>6922.56</v>
      </c>
      <c r="P84" s="181"/>
    </row>
    <row r="85" spans="2:16" ht="14.25" customHeight="1" thickBot="1">
      <c r="B85" s="180"/>
      <c r="C85" s="389" t="s">
        <v>80</v>
      </c>
      <c r="D85" s="390"/>
      <c r="E85" s="134"/>
      <c r="F85" s="135"/>
      <c r="G85" s="286"/>
      <c r="H85" s="277"/>
      <c r="I85" s="279"/>
      <c r="J85" s="277"/>
      <c r="K85" s="277"/>
      <c r="L85" s="277"/>
      <c r="M85" s="277"/>
      <c r="N85" s="277">
        <f t="shared" si="0"/>
        <v>0</v>
      </c>
      <c r="O85" s="278"/>
      <c r="P85" s="181"/>
    </row>
    <row r="86" spans="2:16" ht="15" customHeight="1" thickBot="1">
      <c r="B86" s="180"/>
      <c r="C86" s="387" t="s">
        <v>82</v>
      </c>
      <c r="D86" s="388"/>
      <c r="E86" s="134"/>
      <c r="F86" s="135"/>
      <c r="G86" s="286"/>
      <c r="H86" s="277"/>
      <c r="I86" s="279"/>
      <c r="J86" s="277"/>
      <c r="K86" s="277"/>
      <c r="L86" s="277"/>
      <c r="M86" s="277"/>
      <c r="N86" s="364">
        <f t="shared" si="0"/>
        <v>0</v>
      </c>
      <c r="O86" s="278"/>
      <c r="P86" s="181"/>
    </row>
    <row r="87" spans="2:16" ht="14.25" customHeight="1" thickBot="1">
      <c r="B87" s="180"/>
      <c r="C87" s="389" t="s">
        <v>84</v>
      </c>
      <c r="D87" s="390"/>
      <c r="E87" s="134"/>
      <c r="F87" s="135"/>
      <c r="G87" s="286"/>
      <c r="H87" s="277"/>
      <c r="I87" s="279"/>
      <c r="J87" s="277"/>
      <c r="K87" s="277"/>
      <c r="L87" s="277"/>
      <c r="M87" s="277"/>
      <c r="N87" s="277">
        <f t="shared" si="0"/>
        <v>0</v>
      </c>
      <c r="O87" s="278"/>
      <c r="P87" s="181"/>
    </row>
    <row r="88" spans="2:16" ht="15" thickBot="1">
      <c r="B88" s="180"/>
      <c r="C88" s="391" t="s">
        <v>85</v>
      </c>
      <c r="D88" s="392"/>
      <c r="E88" s="134"/>
      <c r="F88" s="135"/>
      <c r="G88" s="286"/>
      <c r="H88" s="277"/>
      <c r="I88" s="279"/>
      <c r="J88" s="277"/>
      <c r="K88" s="277"/>
      <c r="L88" s="277"/>
      <c r="M88" s="277"/>
      <c r="N88" s="277">
        <f t="shared" si="0"/>
        <v>0</v>
      </c>
      <c r="O88" s="278"/>
      <c r="P88" s="181"/>
    </row>
    <row r="89" spans="2:16" ht="13.9">
      <c r="B89" s="180"/>
      <c r="C89" s="106"/>
      <c r="D89" s="106"/>
      <c r="E89" s="106"/>
      <c r="F89" s="106"/>
      <c r="G89" s="106"/>
      <c r="H89" s="106"/>
      <c r="I89" s="106"/>
      <c r="J89" s="108"/>
      <c r="K89" s="108"/>
      <c r="L89" s="108"/>
      <c r="M89" s="108"/>
      <c r="N89" s="108"/>
      <c r="O89" s="108"/>
      <c r="P89" s="181"/>
    </row>
    <row r="90" spans="2:16" ht="14.45" thickBot="1">
      <c r="B90" s="180"/>
      <c r="C90" s="227" t="s">
        <v>93</v>
      </c>
      <c r="D90" s="219"/>
      <c r="E90" s="108"/>
      <c r="F90" s="108"/>
      <c r="G90" s="106"/>
      <c r="H90" s="106"/>
      <c r="I90" s="106"/>
      <c r="J90" s="108"/>
      <c r="K90" s="108"/>
      <c r="L90" s="108"/>
      <c r="M90" s="108"/>
      <c r="N90" s="108"/>
      <c r="O90" s="108"/>
      <c r="P90" s="181"/>
    </row>
    <row r="91" spans="2:16" ht="14.45" thickBot="1">
      <c r="B91" s="180"/>
      <c r="C91" s="209" t="s">
        <v>88</v>
      </c>
      <c r="D91" s="219"/>
      <c r="E91" s="136" t="s">
        <v>16</v>
      </c>
      <c r="F91" s="108"/>
      <c r="G91" s="209" t="s">
        <v>89</v>
      </c>
      <c r="H91" s="106"/>
      <c r="I91" s="140" t="s">
        <v>48</v>
      </c>
      <c r="J91" s="108"/>
      <c r="K91" s="108"/>
      <c r="L91" s="108"/>
      <c r="M91" s="108"/>
      <c r="N91" s="108"/>
      <c r="O91" s="108"/>
      <c r="P91" s="181"/>
    </row>
    <row r="92" spans="2:16" ht="42.6" thickBot="1">
      <c r="B92" s="180"/>
      <c r="C92" s="386" t="s">
        <v>90</v>
      </c>
      <c r="D92" s="386"/>
      <c r="E92" s="385" t="s">
        <v>91</v>
      </c>
      <c r="F92" s="385"/>
      <c r="G92" s="220">
        <v>2025</v>
      </c>
      <c r="H92" s="221">
        <f>G92+1</f>
        <v>2026</v>
      </c>
      <c r="I92" s="221">
        <f>H92+1</f>
        <v>2027</v>
      </c>
      <c r="J92" s="221">
        <f>I92+1</f>
        <v>2028</v>
      </c>
      <c r="K92" s="221">
        <f>J92+1</f>
        <v>2029</v>
      </c>
      <c r="L92" s="221">
        <f>K92+1</f>
        <v>2030</v>
      </c>
      <c r="M92" s="221">
        <v>2031</v>
      </c>
      <c r="N92" s="222" t="s">
        <v>70</v>
      </c>
      <c r="O92" s="222" t="str">
        <f>CONCATENATE("Sum of Expenditures Prior to ",G$19)</f>
        <v>Sum of Expenditures Prior to 2025</v>
      </c>
      <c r="P92" s="181"/>
    </row>
    <row r="93" spans="2:16" ht="15" thickBot="1">
      <c r="B93" s="180"/>
      <c r="C93" s="285" t="s">
        <v>74</v>
      </c>
      <c r="D93" s="228"/>
      <c r="E93" s="134"/>
      <c r="F93" s="135"/>
      <c r="G93" s="286"/>
      <c r="H93" s="277"/>
      <c r="I93" s="279"/>
      <c r="J93" s="277"/>
      <c r="K93" s="277"/>
      <c r="L93" s="277"/>
      <c r="M93" s="279"/>
      <c r="N93" s="362">
        <f t="shared" ref="N93:N99" si="1">SUM(G93:M93)</f>
        <v>0</v>
      </c>
      <c r="O93" s="361"/>
      <c r="P93" s="181"/>
    </row>
    <row r="94" spans="2:16" ht="15" thickBot="1">
      <c r="B94" s="180"/>
      <c r="C94" s="285" t="s">
        <v>76</v>
      </c>
      <c r="D94" s="228"/>
      <c r="E94" s="134"/>
      <c r="F94" s="135"/>
      <c r="G94" s="286"/>
      <c r="H94" s="277"/>
      <c r="I94" s="279"/>
      <c r="J94" s="277"/>
      <c r="K94" s="277"/>
      <c r="L94" s="277"/>
      <c r="M94" s="279"/>
      <c r="N94" s="362">
        <f t="shared" si="1"/>
        <v>0</v>
      </c>
      <c r="O94" s="361"/>
      <c r="P94" s="181"/>
    </row>
    <row r="95" spans="2:16" ht="15" thickBot="1">
      <c r="B95" s="180"/>
      <c r="C95" s="285" t="s">
        <v>78</v>
      </c>
      <c r="D95" s="228"/>
      <c r="E95" s="134" t="s">
        <v>94</v>
      </c>
      <c r="F95" s="135"/>
      <c r="G95" s="286">
        <v>8124.8563000000013</v>
      </c>
      <c r="H95" s="277">
        <v>8368.6019890000007</v>
      </c>
      <c r="I95" s="279">
        <v>8619.6600486700008</v>
      </c>
      <c r="J95" s="277">
        <v>8878.2498501301015</v>
      </c>
      <c r="K95" s="277"/>
      <c r="L95" s="277"/>
      <c r="M95" s="279"/>
      <c r="N95" s="277">
        <v>0</v>
      </c>
      <c r="O95" s="361">
        <v>7888.2100000000009</v>
      </c>
      <c r="P95" s="181"/>
    </row>
    <row r="96" spans="2:16" ht="15" thickBot="1">
      <c r="B96" s="180"/>
      <c r="C96" s="389" t="s">
        <v>80</v>
      </c>
      <c r="D96" s="390"/>
      <c r="E96" s="134"/>
      <c r="F96" s="135"/>
      <c r="G96" s="286"/>
      <c r="H96" s="277"/>
      <c r="I96" s="279"/>
      <c r="J96" s="277"/>
      <c r="K96" s="277"/>
      <c r="L96" s="277"/>
      <c r="M96" s="279"/>
      <c r="N96" s="277">
        <v>0</v>
      </c>
      <c r="O96" s="361"/>
      <c r="P96" s="181"/>
    </row>
    <row r="97" spans="2:16" ht="15" thickBot="1">
      <c r="B97" s="180"/>
      <c r="C97" s="387" t="s">
        <v>82</v>
      </c>
      <c r="D97" s="388"/>
      <c r="E97" s="134"/>
      <c r="F97" s="135"/>
      <c r="G97" s="286"/>
      <c r="H97" s="277"/>
      <c r="I97" s="279"/>
      <c r="J97" s="277"/>
      <c r="K97" s="277"/>
      <c r="L97" s="277"/>
      <c r="M97" s="279"/>
      <c r="N97" s="363">
        <f t="shared" si="1"/>
        <v>0</v>
      </c>
      <c r="O97" s="361"/>
      <c r="P97" s="181"/>
    </row>
    <row r="98" spans="2:16" ht="15" thickBot="1">
      <c r="B98" s="180"/>
      <c r="C98" s="389" t="s">
        <v>84</v>
      </c>
      <c r="D98" s="390"/>
      <c r="E98" s="134"/>
      <c r="F98" s="135"/>
      <c r="G98" s="286"/>
      <c r="H98" s="277"/>
      <c r="I98" s="279"/>
      <c r="J98" s="277"/>
      <c r="K98" s="277"/>
      <c r="L98" s="277"/>
      <c r="M98" s="279"/>
      <c r="N98" s="363">
        <f t="shared" si="1"/>
        <v>0</v>
      </c>
      <c r="O98" s="361"/>
      <c r="P98" s="181"/>
    </row>
    <row r="99" spans="2:16" ht="15" thickBot="1">
      <c r="B99" s="180"/>
      <c r="C99" s="391" t="s">
        <v>85</v>
      </c>
      <c r="D99" s="392"/>
      <c r="E99" s="134"/>
      <c r="F99" s="135"/>
      <c r="G99" s="286"/>
      <c r="H99" s="277"/>
      <c r="I99" s="279"/>
      <c r="J99" s="277"/>
      <c r="K99" s="277"/>
      <c r="L99" s="277"/>
      <c r="M99" s="279"/>
      <c r="N99" s="363">
        <f t="shared" si="1"/>
        <v>0</v>
      </c>
      <c r="O99" s="361"/>
      <c r="P99" s="181"/>
    </row>
    <row r="100" spans="2:16" ht="13.9" hidden="1">
      <c r="B100" s="180"/>
      <c r="C100" s="106"/>
      <c r="D100" s="106"/>
      <c r="E100" s="106"/>
      <c r="F100" s="106"/>
      <c r="G100" s="106"/>
      <c r="H100" s="106"/>
      <c r="I100" s="106"/>
      <c r="J100" s="108"/>
      <c r="K100" s="108"/>
      <c r="L100" s="108"/>
      <c r="M100" s="108"/>
      <c r="N100" s="108"/>
      <c r="O100" s="108"/>
      <c r="P100" s="181"/>
    </row>
    <row r="101" spans="2:16" ht="14.45" hidden="1" thickBot="1">
      <c r="B101" s="180"/>
      <c r="C101" s="227" t="s">
        <v>95</v>
      </c>
      <c r="D101" s="219"/>
      <c r="E101" s="108"/>
      <c r="F101" s="108"/>
      <c r="G101" s="106"/>
      <c r="H101" s="106"/>
      <c r="I101" s="106"/>
      <c r="J101" s="108"/>
      <c r="K101" s="108"/>
      <c r="L101" s="108"/>
      <c r="M101" s="108"/>
      <c r="N101" s="108"/>
      <c r="O101" s="108"/>
      <c r="P101" s="181"/>
    </row>
    <row r="102" spans="2:16" ht="14.45" hidden="1" thickBot="1">
      <c r="B102" s="180"/>
      <c r="C102" s="209" t="s">
        <v>88</v>
      </c>
      <c r="D102" s="219"/>
      <c r="E102" s="136"/>
      <c r="F102" s="108"/>
      <c r="G102" s="209" t="s">
        <v>89</v>
      </c>
      <c r="H102" s="106"/>
      <c r="I102" s="140" t="s">
        <v>48</v>
      </c>
      <c r="J102" s="108"/>
      <c r="K102" s="108"/>
      <c r="L102" s="108"/>
      <c r="M102" s="108"/>
      <c r="N102" s="108"/>
      <c r="O102" s="108"/>
      <c r="P102" s="181"/>
    </row>
    <row r="103" spans="2:16" ht="42.6" hidden="1" thickBot="1">
      <c r="B103" s="180"/>
      <c r="C103" s="386" t="s">
        <v>90</v>
      </c>
      <c r="D103" s="386"/>
      <c r="E103" s="385" t="s">
        <v>91</v>
      </c>
      <c r="F103" s="385"/>
      <c r="G103" s="220">
        <f>$G$57</f>
        <v>2025</v>
      </c>
      <c r="H103" s="221">
        <f>G103+1</f>
        <v>2026</v>
      </c>
      <c r="I103" s="221">
        <f>H103+1</f>
        <v>2027</v>
      </c>
      <c r="J103" s="221">
        <f>I103+1</f>
        <v>2028</v>
      </c>
      <c r="K103" s="221"/>
      <c r="L103" s="221"/>
      <c r="M103" s="221"/>
      <c r="N103" s="222" t="s">
        <v>70</v>
      </c>
      <c r="O103" s="222" t="str">
        <f>CONCATENATE("Sum of Expenditures Prior to ",G$19)</f>
        <v>Sum of Expenditures Prior to 2025</v>
      </c>
      <c r="P103" s="181"/>
    </row>
    <row r="104" spans="2:16" ht="15" hidden="1" thickBot="1">
      <c r="B104" s="180"/>
      <c r="C104" s="285" t="s">
        <v>74</v>
      </c>
      <c r="D104" s="228"/>
      <c r="E104" s="134"/>
      <c r="F104" s="135"/>
      <c r="G104" s="286"/>
      <c r="H104" s="277"/>
      <c r="I104" s="279"/>
      <c r="J104" s="277"/>
      <c r="K104" s="277"/>
      <c r="L104" s="277"/>
      <c r="M104" s="277"/>
      <c r="N104" s="277"/>
      <c r="O104" s="278"/>
      <c r="P104" s="181"/>
    </row>
    <row r="105" spans="2:16" ht="15" hidden="1" thickBot="1">
      <c r="B105" s="180"/>
      <c r="C105" s="285" t="s">
        <v>76</v>
      </c>
      <c r="D105" s="228"/>
      <c r="E105" s="134"/>
      <c r="F105" s="135"/>
      <c r="G105" s="286"/>
      <c r="H105" s="277"/>
      <c r="I105" s="279"/>
      <c r="J105" s="277"/>
      <c r="K105" s="277"/>
      <c r="L105" s="277"/>
      <c r="M105" s="277"/>
      <c r="N105" s="277"/>
      <c r="O105" s="278"/>
      <c r="P105" s="181"/>
    </row>
    <row r="106" spans="2:16" ht="15" hidden="1" thickBot="1">
      <c r="B106" s="180"/>
      <c r="C106" s="285" t="s">
        <v>78</v>
      </c>
      <c r="D106" s="228"/>
      <c r="E106" s="134"/>
      <c r="F106" s="135"/>
      <c r="G106" s="286"/>
      <c r="H106" s="277"/>
      <c r="I106" s="279"/>
      <c r="J106" s="277"/>
      <c r="K106" s="277"/>
      <c r="L106" s="277"/>
      <c r="M106" s="277"/>
      <c r="N106" s="277"/>
      <c r="O106" s="278"/>
      <c r="P106" s="181"/>
    </row>
    <row r="107" spans="2:16" ht="15" hidden="1" thickBot="1">
      <c r="B107" s="180"/>
      <c r="C107" s="389" t="s">
        <v>80</v>
      </c>
      <c r="D107" s="390"/>
      <c r="E107" s="134"/>
      <c r="F107" s="135"/>
      <c r="G107" s="286"/>
      <c r="H107" s="277"/>
      <c r="I107" s="279"/>
      <c r="J107" s="277"/>
      <c r="K107" s="277"/>
      <c r="L107" s="277"/>
      <c r="M107" s="277"/>
      <c r="N107" s="277"/>
      <c r="O107" s="278"/>
      <c r="P107" s="181"/>
    </row>
    <row r="108" spans="2:16" ht="15" hidden="1" thickBot="1">
      <c r="B108" s="180"/>
      <c r="C108" s="387" t="s">
        <v>82</v>
      </c>
      <c r="D108" s="388"/>
      <c r="E108" s="134"/>
      <c r="F108" s="135"/>
      <c r="G108" s="286"/>
      <c r="H108" s="277"/>
      <c r="I108" s="279"/>
      <c r="J108" s="277"/>
      <c r="K108" s="277"/>
      <c r="L108" s="277"/>
      <c r="M108" s="277"/>
      <c r="N108" s="277"/>
      <c r="O108" s="278"/>
      <c r="P108" s="181"/>
    </row>
    <row r="109" spans="2:16" ht="15" hidden="1" thickBot="1">
      <c r="B109" s="180"/>
      <c r="C109" s="389" t="s">
        <v>84</v>
      </c>
      <c r="D109" s="390"/>
      <c r="E109" s="134"/>
      <c r="F109" s="135"/>
      <c r="G109" s="286"/>
      <c r="H109" s="277"/>
      <c r="I109" s="279"/>
      <c r="J109" s="277"/>
      <c r="K109" s="277"/>
      <c r="L109" s="277"/>
      <c r="M109" s="277"/>
      <c r="N109" s="277"/>
      <c r="O109" s="278"/>
      <c r="P109" s="181"/>
    </row>
    <row r="110" spans="2:16" ht="15" hidden="1" thickBot="1">
      <c r="B110" s="180"/>
      <c r="C110" s="391" t="s">
        <v>85</v>
      </c>
      <c r="D110" s="392"/>
      <c r="E110" s="134"/>
      <c r="F110" s="135"/>
      <c r="G110" s="286"/>
      <c r="H110" s="277"/>
      <c r="I110" s="279"/>
      <c r="J110" s="277"/>
      <c r="K110" s="277"/>
      <c r="L110" s="277"/>
      <c r="M110" s="277"/>
      <c r="N110" s="277"/>
      <c r="O110" s="278"/>
      <c r="P110" s="181"/>
    </row>
    <row r="111" spans="2:16" ht="13.9" hidden="1">
      <c r="B111" s="180"/>
      <c r="C111" s="106"/>
      <c r="D111" s="106"/>
      <c r="E111" s="106"/>
      <c r="F111" s="106"/>
      <c r="G111" s="106"/>
      <c r="H111" s="106"/>
      <c r="I111" s="106"/>
      <c r="J111" s="108"/>
      <c r="K111" s="108"/>
      <c r="L111" s="108"/>
      <c r="M111" s="108"/>
      <c r="N111" s="108"/>
      <c r="O111" s="108"/>
      <c r="P111" s="181"/>
    </row>
    <row r="112" spans="2:16" ht="13.9" hidden="1" thickBot="1">
      <c r="B112" s="180"/>
      <c r="C112" s="229" t="s">
        <v>96</v>
      </c>
      <c r="D112" s="204"/>
      <c r="E112" s="103"/>
      <c r="F112" s="103"/>
      <c r="G112" s="112"/>
      <c r="H112" s="112"/>
      <c r="I112" s="112"/>
      <c r="J112" s="103"/>
      <c r="K112" s="103"/>
      <c r="L112" s="103"/>
      <c r="M112" s="103"/>
      <c r="N112" s="103"/>
      <c r="O112" s="103"/>
      <c r="P112" s="181"/>
    </row>
    <row r="113" spans="2:16" ht="14.45" hidden="1" thickBot="1">
      <c r="B113" s="180"/>
      <c r="C113" s="230" t="s">
        <v>88</v>
      </c>
      <c r="D113" s="204"/>
      <c r="E113" s="152"/>
      <c r="F113" s="103"/>
      <c r="G113" s="209" t="s">
        <v>89</v>
      </c>
      <c r="H113" s="112"/>
      <c r="I113" s="153" t="s">
        <v>48</v>
      </c>
      <c r="J113" s="103"/>
      <c r="K113" s="103"/>
      <c r="L113" s="103"/>
      <c r="M113" s="103"/>
      <c r="N113" s="103"/>
      <c r="O113" s="103"/>
      <c r="P113" s="181"/>
    </row>
    <row r="114" spans="2:16" ht="42.6" hidden="1" thickBot="1">
      <c r="B114" s="180"/>
      <c r="C114" s="386" t="s">
        <v>90</v>
      </c>
      <c r="D114" s="386"/>
      <c r="E114" s="385" t="s">
        <v>91</v>
      </c>
      <c r="F114" s="385"/>
      <c r="G114" s="234">
        <f>$G$57</f>
        <v>2025</v>
      </c>
      <c r="H114" s="235">
        <f>G114+1</f>
        <v>2026</v>
      </c>
      <c r="I114" s="235">
        <f>H114+1</f>
        <v>2027</v>
      </c>
      <c r="J114" s="235">
        <f>I114+1</f>
        <v>2028</v>
      </c>
      <c r="K114" s="235"/>
      <c r="L114" s="235"/>
      <c r="M114" s="235"/>
      <c r="N114" s="236" t="s">
        <v>70</v>
      </c>
      <c r="O114" s="222" t="str">
        <f>CONCATENATE("Sum of Expenditures Prior to ",G$19)</f>
        <v>Sum of Expenditures Prior to 2025</v>
      </c>
      <c r="P114" s="181"/>
    </row>
    <row r="115" spans="2:16" ht="15" hidden="1" thickBot="1">
      <c r="B115" s="180"/>
      <c r="C115" s="231" t="s">
        <v>74</v>
      </c>
      <c r="D115" s="232"/>
      <c r="E115" s="150"/>
      <c r="F115" s="151"/>
      <c r="G115" s="286"/>
      <c r="H115" s="277"/>
      <c r="I115" s="279"/>
      <c r="J115" s="277"/>
      <c r="K115" s="277"/>
      <c r="L115" s="277"/>
      <c r="M115" s="277"/>
      <c r="N115" s="277"/>
      <c r="O115" s="278"/>
      <c r="P115" s="181"/>
    </row>
    <row r="116" spans="2:16" ht="15" hidden="1" thickBot="1">
      <c r="B116" s="180"/>
      <c r="C116" s="231" t="s">
        <v>76</v>
      </c>
      <c r="D116" s="232"/>
      <c r="E116" s="150"/>
      <c r="F116" s="151"/>
      <c r="G116" s="286"/>
      <c r="H116" s="277"/>
      <c r="I116" s="279"/>
      <c r="J116" s="277"/>
      <c r="K116" s="277"/>
      <c r="L116" s="277"/>
      <c r="M116" s="277"/>
      <c r="N116" s="277"/>
      <c r="O116" s="278"/>
      <c r="P116" s="181"/>
    </row>
    <row r="117" spans="2:16" ht="15" hidden="1" thickBot="1">
      <c r="B117" s="180"/>
      <c r="C117" s="231" t="s">
        <v>78</v>
      </c>
      <c r="D117" s="232"/>
      <c r="E117" s="150"/>
      <c r="F117" s="151"/>
      <c r="G117" s="286"/>
      <c r="H117" s="277"/>
      <c r="I117" s="279"/>
      <c r="J117" s="277"/>
      <c r="K117" s="277"/>
      <c r="L117" s="277"/>
      <c r="M117" s="277"/>
      <c r="N117" s="277"/>
      <c r="O117" s="278"/>
      <c r="P117" s="181"/>
    </row>
    <row r="118" spans="2:16" ht="15" hidden="1" thickBot="1">
      <c r="B118" s="180"/>
      <c r="C118" s="395" t="s">
        <v>80</v>
      </c>
      <c r="D118" s="396"/>
      <c r="E118" s="150"/>
      <c r="F118" s="151"/>
      <c r="G118" s="286"/>
      <c r="H118" s="277"/>
      <c r="I118" s="279"/>
      <c r="J118" s="277"/>
      <c r="K118" s="277"/>
      <c r="L118" s="277"/>
      <c r="M118" s="277"/>
      <c r="N118" s="277"/>
      <c r="O118" s="278"/>
      <c r="P118" s="181"/>
    </row>
    <row r="119" spans="2:16" ht="15" hidden="1" thickBot="1">
      <c r="B119" s="180"/>
      <c r="C119" s="393" t="s">
        <v>82</v>
      </c>
      <c r="D119" s="394"/>
      <c r="E119" s="150"/>
      <c r="F119" s="151"/>
      <c r="G119" s="286"/>
      <c r="H119" s="277"/>
      <c r="I119" s="279"/>
      <c r="J119" s="277"/>
      <c r="K119" s="277"/>
      <c r="L119" s="277"/>
      <c r="M119" s="277"/>
      <c r="N119" s="277"/>
      <c r="O119" s="278"/>
      <c r="P119" s="181"/>
    </row>
    <row r="120" spans="2:16" ht="15" hidden="1" thickBot="1">
      <c r="B120" s="180"/>
      <c r="C120" s="395" t="s">
        <v>84</v>
      </c>
      <c r="D120" s="396"/>
      <c r="E120" s="150"/>
      <c r="F120" s="151"/>
      <c r="G120" s="286"/>
      <c r="H120" s="277"/>
      <c r="I120" s="279"/>
      <c r="J120" s="277"/>
      <c r="K120" s="277"/>
      <c r="L120" s="277"/>
      <c r="M120" s="277"/>
      <c r="N120" s="277"/>
      <c r="O120" s="278"/>
      <c r="P120" s="181"/>
    </row>
    <row r="121" spans="2:16" ht="15" hidden="1" thickBot="1">
      <c r="B121" s="180"/>
      <c r="C121" s="397" t="s">
        <v>85</v>
      </c>
      <c r="D121" s="398"/>
      <c r="E121" s="150"/>
      <c r="F121" s="151"/>
      <c r="G121" s="286"/>
      <c r="H121" s="277"/>
      <c r="I121" s="279"/>
      <c r="J121" s="277"/>
      <c r="K121" s="277"/>
      <c r="L121" s="277"/>
      <c r="M121" s="277"/>
      <c r="N121" s="277"/>
      <c r="O121" s="278"/>
      <c r="P121" s="181"/>
    </row>
    <row r="122" spans="2:16" ht="14.45" hidden="1">
      <c r="B122" s="180"/>
      <c r="C122" s="233"/>
      <c r="D122" s="233"/>
      <c r="E122" s="103"/>
      <c r="F122" s="103"/>
      <c r="G122" s="112"/>
      <c r="H122" s="112"/>
      <c r="I122" s="112"/>
      <c r="J122" s="103"/>
      <c r="K122" s="103"/>
      <c r="L122" s="103"/>
      <c r="M122" s="103"/>
      <c r="N122" s="103"/>
      <c r="O122" s="103"/>
      <c r="P122" s="181"/>
    </row>
    <row r="123" spans="2:16" ht="13.9" hidden="1" thickBot="1">
      <c r="B123" s="180"/>
      <c r="C123" s="229" t="s">
        <v>97</v>
      </c>
      <c r="D123" s="204"/>
      <c r="E123" s="103"/>
      <c r="F123" s="103"/>
      <c r="G123" s="112"/>
      <c r="H123" s="112"/>
      <c r="I123" s="112"/>
      <c r="J123" s="103"/>
      <c r="K123" s="103"/>
      <c r="L123" s="103"/>
      <c r="M123" s="103"/>
      <c r="N123" s="103"/>
      <c r="O123" s="103"/>
      <c r="P123" s="181"/>
    </row>
    <row r="124" spans="2:16" ht="14.45" hidden="1" thickBot="1">
      <c r="B124" s="180"/>
      <c r="C124" s="230" t="s">
        <v>88</v>
      </c>
      <c r="D124" s="204"/>
      <c r="E124" s="152"/>
      <c r="F124" s="103"/>
      <c r="G124" s="209" t="s">
        <v>89</v>
      </c>
      <c r="H124" s="112"/>
      <c r="I124" s="153" t="s">
        <v>48</v>
      </c>
      <c r="J124" s="103"/>
      <c r="K124" s="103"/>
      <c r="L124" s="103"/>
      <c r="M124" s="103"/>
      <c r="N124" s="103"/>
      <c r="O124" s="103"/>
      <c r="P124" s="181"/>
    </row>
    <row r="125" spans="2:16" ht="42.6" hidden="1" thickBot="1">
      <c r="B125" s="180"/>
      <c r="C125" s="386" t="s">
        <v>90</v>
      </c>
      <c r="D125" s="386"/>
      <c r="E125" s="385" t="s">
        <v>91</v>
      </c>
      <c r="F125" s="385"/>
      <c r="G125" s="234">
        <f>$G$57</f>
        <v>2025</v>
      </c>
      <c r="H125" s="235">
        <f>G125+1</f>
        <v>2026</v>
      </c>
      <c r="I125" s="235">
        <f>H125+1</f>
        <v>2027</v>
      </c>
      <c r="J125" s="235">
        <f>I125+1</f>
        <v>2028</v>
      </c>
      <c r="K125" s="235"/>
      <c r="L125" s="235"/>
      <c r="M125" s="235"/>
      <c r="N125" s="236" t="s">
        <v>70</v>
      </c>
      <c r="O125" s="222" t="str">
        <f>CONCATENATE("Sum of Expenditures Prior to ",G$19)</f>
        <v>Sum of Expenditures Prior to 2025</v>
      </c>
      <c r="P125" s="181"/>
    </row>
    <row r="126" spans="2:16" ht="15" hidden="1" thickBot="1">
      <c r="B126" s="180"/>
      <c r="C126" s="231" t="s">
        <v>74</v>
      </c>
      <c r="D126" s="232"/>
      <c r="E126" s="150"/>
      <c r="F126" s="151"/>
      <c r="G126" s="286"/>
      <c r="H126" s="277"/>
      <c r="I126" s="279"/>
      <c r="J126" s="277"/>
      <c r="K126" s="277"/>
      <c r="L126" s="277"/>
      <c r="M126" s="277"/>
      <c r="N126" s="277"/>
      <c r="O126" s="278"/>
      <c r="P126" s="181"/>
    </row>
    <row r="127" spans="2:16" ht="15" hidden="1" thickBot="1">
      <c r="B127" s="180"/>
      <c r="C127" s="231" t="s">
        <v>76</v>
      </c>
      <c r="D127" s="232"/>
      <c r="E127" s="150"/>
      <c r="F127" s="151"/>
      <c r="G127" s="286"/>
      <c r="H127" s="277"/>
      <c r="I127" s="279"/>
      <c r="J127" s="277"/>
      <c r="K127" s="277"/>
      <c r="L127" s="277"/>
      <c r="M127" s="277"/>
      <c r="N127" s="277"/>
      <c r="O127" s="278"/>
      <c r="P127" s="181"/>
    </row>
    <row r="128" spans="2:16" ht="15" hidden="1" thickBot="1">
      <c r="B128" s="180"/>
      <c r="C128" s="231" t="s">
        <v>78</v>
      </c>
      <c r="D128" s="232"/>
      <c r="E128" s="150"/>
      <c r="F128" s="151"/>
      <c r="G128" s="286"/>
      <c r="H128" s="277"/>
      <c r="I128" s="279"/>
      <c r="J128" s="277"/>
      <c r="K128" s="277"/>
      <c r="L128" s="277"/>
      <c r="M128" s="277"/>
      <c r="N128" s="277"/>
      <c r="O128" s="278"/>
      <c r="P128" s="181"/>
    </row>
    <row r="129" spans="2:16" ht="15" hidden="1" thickBot="1">
      <c r="B129" s="180"/>
      <c r="C129" s="395" t="s">
        <v>80</v>
      </c>
      <c r="D129" s="396"/>
      <c r="E129" s="150"/>
      <c r="F129" s="151"/>
      <c r="G129" s="286"/>
      <c r="H129" s="277"/>
      <c r="I129" s="279"/>
      <c r="J129" s="277"/>
      <c r="K129" s="277"/>
      <c r="L129" s="277"/>
      <c r="M129" s="277"/>
      <c r="N129" s="277"/>
      <c r="O129" s="278"/>
      <c r="P129" s="181"/>
    </row>
    <row r="130" spans="2:16" ht="15" hidden="1" thickBot="1">
      <c r="B130" s="180"/>
      <c r="C130" s="393" t="s">
        <v>82</v>
      </c>
      <c r="D130" s="394"/>
      <c r="E130" s="150"/>
      <c r="F130" s="151"/>
      <c r="G130" s="286"/>
      <c r="H130" s="277"/>
      <c r="I130" s="279"/>
      <c r="J130" s="277"/>
      <c r="K130" s="277"/>
      <c r="L130" s="277"/>
      <c r="M130" s="277"/>
      <c r="N130" s="277"/>
      <c r="O130" s="278"/>
      <c r="P130" s="181"/>
    </row>
    <row r="131" spans="2:16" ht="15" hidden="1" thickBot="1">
      <c r="B131" s="180"/>
      <c r="C131" s="395" t="s">
        <v>84</v>
      </c>
      <c r="D131" s="396"/>
      <c r="E131" s="150"/>
      <c r="F131" s="151"/>
      <c r="G131" s="286"/>
      <c r="H131" s="277"/>
      <c r="I131" s="279"/>
      <c r="J131" s="277"/>
      <c r="K131" s="277"/>
      <c r="L131" s="277"/>
      <c r="M131" s="277"/>
      <c r="N131" s="277"/>
      <c r="O131" s="278"/>
      <c r="P131" s="181"/>
    </row>
    <row r="132" spans="2:16" ht="15" hidden="1" thickBot="1">
      <c r="B132" s="180"/>
      <c r="C132" s="397" t="s">
        <v>85</v>
      </c>
      <c r="D132" s="398"/>
      <c r="E132" s="150"/>
      <c r="F132" s="151"/>
      <c r="G132" s="286"/>
      <c r="H132" s="277"/>
      <c r="I132" s="279"/>
      <c r="J132" s="277"/>
      <c r="K132" s="277"/>
      <c r="L132" s="277"/>
      <c r="M132" s="277"/>
      <c r="N132" s="277"/>
      <c r="O132" s="278"/>
      <c r="P132" s="181"/>
    </row>
    <row r="133" spans="2:16" ht="14.45" hidden="1">
      <c r="B133" s="180"/>
      <c r="C133" s="233"/>
      <c r="D133" s="233"/>
      <c r="E133" s="103"/>
      <c r="F133" s="103"/>
      <c r="G133" s="112"/>
      <c r="H133" s="112"/>
      <c r="I133" s="112"/>
      <c r="J133" s="103"/>
      <c r="K133" s="103"/>
      <c r="L133" s="103"/>
      <c r="M133" s="103"/>
      <c r="N133" s="103"/>
      <c r="O133" s="103"/>
      <c r="P133" s="181"/>
    </row>
    <row r="134" spans="2:16" ht="13.9" hidden="1" thickBot="1">
      <c r="B134" s="180"/>
      <c r="C134" s="229" t="s">
        <v>98</v>
      </c>
      <c r="D134" s="204"/>
      <c r="E134" s="103"/>
      <c r="F134" s="103"/>
      <c r="G134" s="112"/>
      <c r="H134" s="112"/>
      <c r="I134" s="112"/>
      <c r="J134" s="103"/>
      <c r="K134" s="103"/>
      <c r="L134" s="103"/>
      <c r="M134" s="103"/>
      <c r="N134" s="103"/>
      <c r="O134" s="103"/>
      <c r="P134" s="181"/>
    </row>
    <row r="135" spans="2:16" ht="14.45" hidden="1" thickBot="1">
      <c r="B135" s="180"/>
      <c r="C135" s="230" t="s">
        <v>88</v>
      </c>
      <c r="D135" s="204"/>
      <c r="E135" s="152"/>
      <c r="F135" s="103"/>
      <c r="G135" s="209" t="s">
        <v>89</v>
      </c>
      <c r="H135" s="112"/>
      <c r="I135" s="153" t="s">
        <v>48</v>
      </c>
      <c r="J135" s="103"/>
      <c r="K135" s="103"/>
      <c r="L135" s="103"/>
      <c r="M135" s="103"/>
      <c r="N135" s="103"/>
      <c r="O135" s="103"/>
      <c r="P135" s="181"/>
    </row>
    <row r="136" spans="2:16" ht="42.6" hidden="1" thickBot="1">
      <c r="B136" s="180"/>
      <c r="C136" s="386" t="s">
        <v>90</v>
      </c>
      <c r="D136" s="386"/>
      <c r="E136" s="385" t="s">
        <v>91</v>
      </c>
      <c r="F136" s="385"/>
      <c r="G136" s="234">
        <f>$G$57</f>
        <v>2025</v>
      </c>
      <c r="H136" s="235">
        <f>G136+1</f>
        <v>2026</v>
      </c>
      <c r="I136" s="235">
        <f>H136+1</f>
        <v>2027</v>
      </c>
      <c r="J136" s="235">
        <f>I136+1</f>
        <v>2028</v>
      </c>
      <c r="K136" s="235"/>
      <c r="L136" s="235"/>
      <c r="M136" s="235"/>
      <c r="N136" s="236" t="s">
        <v>70</v>
      </c>
      <c r="O136" s="222" t="str">
        <f>CONCATENATE("Sum of Expenditures Prior to ",G$19)</f>
        <v>Sum of Expenditures Prior to 2025</v>
      </c>
      <c r="P136" s="181"/>
    </row>
    <row r="137" spans="2:16" ht="15" hidden="1" thickBot="1">
      <c r="B137" s="180"/>
      <c r="C137" s="231" t="s">
        <v>74</v>
      </c>
      <c r="D137" s="232"/>
      <c r="E137" s="150"/>
      <c r="F137" s="151"/>
      <c r="G137" s="286"/>
      <c r="H137" s="277"/>
      <c r="I137" s="279"/>
      <c r="J137" s="277"/>
      <c r="K137" s="277"/>
      <c r="L137" s="277"/>
      <c r="M137" s="277"/>
      <c r="N137" s="277"/>
      <c r="O137" s="278"/>
      <c r="P137" s="181"/>
    </row>
    <row r="138" spans="2:16" ht="15" hidden="1" thickBot="1">
      <c r="B138" s="180"/>
      <c r="C138" s="231" t="s">
        <v>76</v>
      </c>
      <c r="D138" s="232"/>
      <c r="E138" s="150"/>
      <c r="F138" s="151"/>
      <c r="G138" s="286"/>
      <c r="H138" s="277"/>
      <c r="I138" s="279"/>
      <c r="J138" s="277"/>
      <c r="K138" s="277"/>
      <c r="L138" s="277"/>
      <c r="M138" s="277"/>
      <c r="N138" s="277"/>
      <c r="O138" s="278"/>
      <c r="P138" s="181"/>
    </row>
    <row r="139" spans="2:16" ht="15" hidden="1" thickBot="1">
      <c r="B139" s="180"/>
      <c r="C139" s="231" t="s">
        <v>78</v>
      </c>
      <c r="D139" s="232"/>
      <c r="E139" s="150"/>
      <c r="F139" s="151"/>
      <c r="G139" s="286"/>
      <c r="H139" s="277"/>
      <c r="I139" s="279"/>
      <c r="J139" s="277"/>
      <c r="K139" s="277"/>
      <c r="L139" s="277"/>
      <c r="M139" s="277"/>
      <c r="N139" s="277"/>
      <c r="O139" s="278"/>
      <c r="P139" s="181"/>
    </row>
    <row r="140" spans="2:16" ht="15" hidden="1" thickBot="1">
      <c r="B140" s="180"/>
      <c r="C140" s="395" t="s">
        <v>80</v>
      </c>
      <c r="D140" s="396"/>
      <c r="E140" s="150"/>
      <c r="F140" s="151"/>
      <c r="G140" s="286"/>
      <c r="H140" s="277"/>
      <c r="I140" s="279"/>
      <c r="J140" s="277"/>
      <c r="K140" s="277"/>
      <c r="L140" s="277"/>
      <c r="M140" s="277"/>
      <c r="N140" s="277"/>
      <c r="O140" s="278"/>
      <c r="P140" s="181"/>
    </row>
    <row r="141" spans="2:16" ht="15" hidden="1" thickBot="1">
      <c r="B141" s="180"/>
      <c r="C141" s="393" t="s">
        <v>82</v>
      </c>
      <c r="D141" s="394"/>
      <c r="E141" s="150"/>
      <c r="F141" s="151"/>
      <c r="G141" s="286"/>
      <c r="H141" s="277"/>
      <c r="I141" s="279"/>
      <c r="J141" s="277"/>
      <c r="K141" s="277"/>
      <c r="L141" s="277"/>
      <c r="M141" s="277"/>
      <c r="N141" s="277"/>
      <c r="O141" s="278"/>
      <c r="P141" s="181"/>
    </row>
    <row r="142" spans="2:16" ht="15" hidden="1" thickBot="1">
      <c r="B142" s="180"/>
      <c r="C142" s="395" t="s">
        <v>84</v>
      </c>
      <c r="D142" s="396"/>
      <c r="E142" s="150"/>
      <c r="F142" s="151"/>
      <c r="G142" s="286"/>
      <c r="H142" s="277"/>
      <c r="I142" s="279"/>
      <c r="J142" s="277"/>
      <c r="K142" s="277"/>
      <c r="L142" s="277"/>
      <c r="M142" s="277"/>
      <c r="N142" s="277"/>
      <c r="O142" s="278"/>
      <c r="P142" s="181"/>
    </row>
    <row r="143" spans="2:16" ht="15" hidden="1" thickBot="1">
      <c r="B143" s="180"/>
      <c r="C143" s="397" t="s">
        <v>85</v>
      </c>
      <c r="D143" s="398"/>
      <c r="E143" s="150"/>
      <c r="F143" s="151"/>
      <c r="G143" s="286"/>
      <c r="H143" s="277"/>
      <c r="I143" s="279"/>
      <c r="J143" s="277"/>
      <c r="K143" s="277"/>
      <c r="L143" s="277"/>
      <c r="M143" s="277"/>
      <c r="N143" s="277"/>
      <c r="O143" s="278"/>
      <c r="P143" s="181"/>
    </row>
    <row r="144" spans="2:16" ht="15" thickBot="1">
      <c r="B144" s="186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87"/>
    </row>
    <row r="145" spans="2:18" ht="12.75" customHeight="1" thickTop="1" thickBot="1">
      <c r="C145" s="96"/>
      <c r="D145" s="96"/>
      <c r="E145" s="96"/>
      <c r="F145" s="96"/>
      <c r="G145" s="96"/>
      <c r="H145" s="96"/>
      <c r="I145" s="96"/>
    </row>
    <row r="146" spans="2:18" ht="18" thickTop="1">
      <c r="B146" s="178"/>
      <c r="C146" s="113" t="s">
        <v>99</v>
      </c>
      <c r="D146" s="114"/>
      <c r="E146" s="114"/>
      <c r="F146" s="114"/>
      <c r="G146" s="114"/>
      <c r="H146" s="114"/>
      <c r="I146" s="114"/>
      <c r="J146" s="102"/>
      <c r="K146" s="102"/>
      <c r="L146" s="102"/>
      <c r="M146" s="102"/>
      <c r="N146" s="102"/>
      <c r="O146" s="102"/>
      <c r="P146" s="179"/>
    </row>
    <row r="147" spans="2:18" ht="11.25" customHeight="1">
      <c r="B147" s="180"/>
      <c r="C147" s="116"/>
      <c r="D147" s="112"/>
      <c r="E147" s="112"/>
      <c r="F147" s="112"/>
      <c r="G147" s="112"/>
      <c r="H147" s="112"/>
      <c r="I147" s="112"/>
      <c r="J147" s="103"/>
      <c r="K147" s="103"/>
      <c r="L147" s="103"/>
      <c r="M147" s="103"/>
      <c r="N147" s="103"/>
      <c r="O147" s="103"/>
      <c r="P147" s="181"/>
    </row>
    <row r="148" spans="2:18" ht="46.5" customHeight="1">
      <c r="B148" s="180"/>
      <c r="C148" s="404" t="s">
        <v>100</v>
      </c>
      <c r="D148" s="404"/>
      <c r="E148" s="404"/>
      <c r="F148" s="404"/>
      <c r="G148" s="404"/>
      <c r="H148" s="404"/>
      <c r="I148" s="404"/>
      <c r="J148" s="404"/>
      <c r="K148" s="404"/>
      <c r="L148" s="404"/>
      <c r="M148" s="404"/>
      <c r="N148" s="404"/>
      <c r="O148" s="158"/>
      <c r="P148" s="193"/>
      <c r="Q148" s="194"/>
      <c r="R148" s="194"/>
    </row>
    <row r="149" spans="2:18" ht="12.75" customHeight="1">
      <c r="B149" s="180"/>
      <c r="C149" s="404" t="s">
        <v>101</v>
      </c>
      <c r="D149" s="404"/>
      <c r="E149" s="404"/>
      <c r="F149" s="404"/>
      <c r="G149" s="404"/>
      <c r="H149" s="404"/>
      <c r="I149" s="404"/>
      <c r="J149" s="404"/>
      <c r="K149" s="404"/>
      <c r="L149" s="404"/>
      <c r="M149" s="404"/>
      <c r="N149" s="404"/>
      <c r="O149" s="158"/>
      <c r="P149" s="193"/>
      <c r="Q149" s="194"/>
      <c r="R149" s="194"/>
    </row>
    <row r="150" spans="2:18" ht="14.45" thickBot="1">
      <c r="B150" s="180"/>
      <c r="C150" s="106"/>
      <c r="D150" s="106"/>
      <c r="E150" s="106"/>
      <c r="F150" s="106"/>
      <c r="G150" s="106"/>
      <c r="H150" s="106"/>
      <c r="I150" s="106"/>
      <c r="J150" s="108"/>
      <c r="K150" s="108"/>
      <c r="L150" s="108"/>
      <c r="M150" s="108"/>
      <c r="N150" s="108"/>
      <c r="O150" s="108"/>
      <c r="P150" s="181"/>
    </row>
    <row r="151" spans="2:18" ht="14.45" thickBot="1">
      <c r="B151" s="180"/>
      <c r="C151" s="209" t="s">
        <v>102</v>
      </c>
      <c r="D151" s="106"/>
      <c r="E151" s="106"/>
      <c r="F151" s="141" t="s">
        <v>53</v>
      </c>
      <c r="G151" s="106"/>
      <c r="H151" s="106"/>
      <c r="I151" s="106"/>
      <c r="J151" s="108"/>
      <c r="K151" s="108"/>
      <c r="L151" s="108"/>
      <c r="M151" s="108"/>
      <c r="N151" s="108"/>
      <c r="O151" s="108"/>
      <c r="P151" s="181"/>
    </row>
    <row r="152" spans="2:18" ht="14.45" thickBot="1">
      <c r="B152" s="180"/>
      <c r="C152" s="209" t="s">
        <v>103</v>
      </c>
      <c r="D152" s="106"/>
      <c r="E152" s="106"/>
      <c r="F152" s="141" t="s">
        <v>53</v>
      </c>
      <c r="G152" s="106"/>
      <c r="H152" s="106"/>
      <c r="I152" s="106"/>
      <c r="J152" s="108"/>
      <c r="K152" s="108"/>
      <c r="L152" s="108"/>
      <c r="M152" s="108"/>
      <c r="N152" s="108"/>
      <c r="O152" s="108"/>
      <c r="P152" s="181"/>
    </row>
    <row r="153" spans="2:18" ht="14.25" customHeight="1">
      <c r="B153" s="180"/>
      <c r="C153" s="106"/>
      <c r="D153" s="106"/>
      <c r="E153" s="106"/>
      <c r="F153" s="106"/>
      <c r="G153" s="106"/>
      <c r="H153" s="106"/>
      <c r="I153" s="106"/>
      <c r="J153" s="108"/>
      <c r="K153" s="108"/>
      <c r="L153" s="108"/>
      <c r="M153" s="108"/>
      <c r="N153" s="108"/>
      <c r="O153" s="108"/>
      <c r="P153" s="181"/>
    </row>
    <row r="154" spans="2:18" ht="14.25" customHeight="1">
      <c r="B154" s="180"/>
      <c r="C154" s="106"/>
      <c r="D154" s="106"/>
      <c r="E154" s="106"/>
      <c r="F154" s="106"/>
      <c r="G154" s="106"/>
      <c r="H154" s="106"/>
      <c r="I154" s="106"/>
      <c r="J154" s="240" t="s">
        <v>104</v>
      </c>
      <c r="K154" s="240"/>
      <c r="L154" s="240"/>
      <c r="M154" s="240"/>
      <c r="N154" s="108"/>
      <c r="O154" s="108"/>
      <c r="P154" s="181"/>
    </row>
    <row r="155" spans="2:18" ht="14.45">
      <c r="B155" s="180"/>
      <c r="C155" s="416" t="s">
        <v>88</v>
      </c>
      <c r="D155" s="416" t="s">
        <v>68</v>
      </c>
      <c r="E155" s="426" t="s">
        <v>105</v>
      </c>
      <c r="F155" s="426"/>
      <c r="G155" s="237">
        <f>G81</f>
        <v>2025</v>
      </c>
      <c r="H155" s="238" t="str">
        <f>IF(OR(G19=2013, G19=2015, G19=2017, G19=2019), G19+1, "NA")</f>
        <v>NA</v>
      </c>
      <c r="I155" s="238"/>
      <c r="J155" s="240" t="s">
        <v>106</v>
      </c>
      <c r="K155" s="240"/>
      <c r="L155" s="240"/>
      <c r="M155" s="240"/>
      <c r="N155" s="108"/>
      <c r="O155" s="108"/>
      <c r="P155" s="181"/>
    </row>
    <row r="156" spans="2:18" ht="29.45" thickBot="1">
      <c r="B156" s="180"/>
      <c r="C156" s="385"/>
      <c r="D156" s="385"/>
      <c r="E156" s="427"/>
      <c r="F156" s="427"/>
      <c r="G156" s="239" t="s">
        <v>107</v>
      </c>
      <c r="H156" s="239" t="str">
        <f>IF(H155="NA", " ", "Allocation Change")</f>
        <v xml:space="preserve"> </v>
      </c>
      <c r="I156" s="239"/>
      <c r="J156" s="241" t="s">
        <v>108</v>
      </c>
      <c r="K156" s="241"/>
      <c r="L156" s="241"/>
      <c r="M156" s="241"/>
      <c r="N156" s="108"/>
      <c r="O156" s="108"/>
      <c r="P156" s="181"/>
    </row>
    <row r="157" spans="2:18" ht="14.45" thickBot="1">
      <c r="B157" s="180"/>
      <c r="C157" s="136"/>
      <c r="D157" s="140" t="s">
        <v>48</v>
      </c>
      <c r="E157" s="134"/>
      <c r="F157" s="135"/>
      <c r="G157" s="143"/>
      <c r="H157" s="143"/>
      <c r="I157" s="255"/>
      <c r="J157" s="143"/>
      <c r="K157" s="241"/>
      <c r="L157" s="241"/>
      <c r="M157" s="241"/>
      <c r="N157" s="108"/>
      <c r="O157" s="108"/>
      <c r="P157" s="181"/>
    </row>
    <row r="158" spans="2:18" ht="14.45" thickBot="1">
      <c r="B158" s="180"/>
      <c r="C158" s="136"/>
      <c r="D158" s="140" t="s">
        <v>48</v>
      </c>
      <c r="E158" s="142"/>
      <c r="F158" s="135"/>
      <c r="G158" s="143"/>
      <c r="H158" s="143"/>
      <c r="I158" s="255"/>
      <c r="J158" s="143"/>
      <c r="K158" s="241"/>
      <c r="L158" s="241"/>
      <c r="M158" s="241"/>
      <c r="N158" s="108"/>
      <c r="O158" s="108"/>
      <c r="P158" s="181"/>
    </row>
    <row r="159" spans="2:18" ht="14.45" hidden="1" thickBot="1">
      <c r="B159" s="180"/>
      <c r="C159" s="136"/>
      <c r="D159" s="140" t="s">
        <v>48</v>
      </c>
      <c r="E159" s="142"/>
      <c r="F159" s="135"/>
      <c r="G159" s="143"/>
      <c r="H159" s="143"/>
      <c r="I159" s="143"/>
      <c r="J159" s="143"/>
      <c r="K159" s="246"/>
      <c r="L159" s="246"/>
      <c r="M159" s="246"/>
      <c r="N159" s="108"/>
      <c r="O159" s="108"/>
      <c r="P159" s="181"/>
    </row>
    <row r="160" spans="2:18" ht="14.45" hidden="1" thickBot="1">
      <c r="B160" s="180"/>
      <c r="C160" s="136"/>
      <c r="D160" s="140" t="s">
        <v>48</v>
      </c>
      <c r="E160" s="142"/>
      <c r="F160" s="135"/>
      <c r="G160" s="143"/>
      <c r="H160" s="143"/>
      <c r="I160" s="143"/>
      <c r="J160" s="143"/>
      <c r="K160" s="246"/>
      <c r="L160" s="246"/>
      <c r="M160" s="246"/>
      <c r="N160" s="108"/>
      <c r="O160" s="108"/>
      <c r="P160" s="181"/>
    </row>
    <row r="161" spans="2:16" ht="14.45" hidden="1" thickBot="1">
      <c r="B161" s="180"/>
      <c r="C161" s="136"/>
      <c r="D161" s="140" t="s">
        <v>48</v>
      </c>
      <c r="E161" s="142"/>
      <c r="F161" s="135"/>
      <c r="G161" s="143"/>
      <c r="H161" s="143"/>
      <c r="I161" s="143"/>
      <c r="J161" s="143"/>
      <c r="K161" s="246"/>
      <c r="L161" s="246"/>
      <c r="M161" s="246"/>
      <c r="N161" s="108"/>
      <c r="O161" s="108"/>
      <c r="P161" s="181"/>
    </row>
    <row r="162" spans="2:16" ht="14.45" hidden="1" thickBot="1">
      <c r="B162" s="180"/>
      <c r="C162" s="136"/>
      <c r="D162" s="140" t="s">
        <v>48</v>
      </c>
      <c r="E162" s="142"/>
      <c r="F162" s="135"/>
      <c r="G162" s="143"/>
      <c r="H162" s="143"/>
      <c r="I162" s="143"/>
      <c r="J162" s="143"/>
      <c r="K162" s="246"/>
      <c r="L162" s="246"/>
      <c r="M162" s="246"/>
      <c r="N162" s="108"/>
      <c r="O162" s="108"/>
      <c r="P162" s="181"/>
    </row>
    <row r="163" spans="2:16" ht="13.9" thickBot="1">
      <c r="B163" s="186"/>
      <c r="C163" s="110"/>
      <c r="D163" s="110"/>
      <c r="E163" s="110"/>
      <c r="F163" s="110"/>
      <c r="G163" s="110"/>
      <c r="H163" s="110"/>
      <c r="I163" s="110"/>
      <c r="J163" s="111"/>
      <c r="K163" s="111"/>
      <c r="L163" s="111"/>
      <c r="M163" s="111"/>
      <c r="N163" s="111"/>
      <c r="O163" s="111"/>
      <c r="P163" s="187"/>
    </row>
    <row r="164" spans="2:16" ht="18.600000000000001" thickTop="1" thickBot="1">
      <c r="C164" s="97"/>
      <c r="D164" s="96"/>
      <c r="E164" s="96"/>
      <c r="F164" s="96"/>
      <c r="G164" s="96"/>
      <c r="H164" s="96"/>
      <c r="I164" s="96"/>
    </row>
    <row r="165" spans="2:16" ht="18.600000000000001" thickTop="1" thickBot="1">
      <c r="B165" s="178"/>
      <c r="C165" s="113" t="s">
        <v>109</v>
      </c>
      <c r="D165" s="114"/>
      <c r="E165" s="114"/>
      <c r="F165" s="114"/>
      <c r="G165" s="114"/>
      <c r="H165" s="114"/>
      <c r="I165" s="114"/>
      <c r="J165" s="102"/>
      <c r="K165" s="102"/>
      <c r="L165" s="102"/>
      <c r="M165" s="102"/>
      <c r="N165" s="102"/>
      <c r="O165" s="102"/>
      <c r="P165" s="179"/>
    </row>
    <row r="166" spans="2:16" ht="15" customHeight="1" thickBot="1">
      <c r="B166" s="180"/>
      <c r="C166" s="209" t="s">
        <v>110</v>
      </c>
      <c r="D166" s="112"/>
      <c r="E166" s="112"/>
      <c r="F166" s="141" t="s">
        <v>53</v>
      </c>
      <c r="G166" s="112"/>
      <c r="H166" s="112"/>
      <c r="I166" s="112"/>
      <c r="J166" s="103"/>
      <c r="K166" s="103"/>
      <c r="L166" s="103"/>
      <c r="M166" s="103"/>
      <c r="N166" s="103"/>
      <c r="O166" s="103"/>
      <c r="P166" s="181"/>
    </row>
    <row r="167" spans="2:16" ht="15" customHeight="1" thickBot="1">
      <c r="B167" s="180"/>
      <c r="C167" s="209" t="s">
        <v>111</v>
      </c>
      <c r="D167" s="106"/>
      <c r="E167" s="106"/>
      <c r="F167" s="141" t="s">
        <v>53</v>
      </c>
      <c r="G167" s="112"/>
      <c r="H167" s="112"/>
      <c r="I167" s="112"/>
      <c r="J167" s="103"/>
      <c r="K167" s="103"/>
      <c r="L167" s="103"/>
      <c r="M167" s="103"/>
      <c r="N167" s="103"/>
      <c r="O167" s="103"/>
      <c r="P167" s="181"/>
    </row>
    <row r="168" spans="2:16" ht="15" customHeight="1" thickBot="1">
      <c r="B168" s="180"/>
      <c r="C168" s="209" t="s">
        <v>112</v>
      </c>
      <c r="D168" s="106"/>
      <c r="E168" s="106"/>
      <c r="F168" s="141" t="s">
        <v>53</v>
      </c>
      <c r="G168" s="112"/>
      <c r="H168" s="112"/>
      <c r="I168" s="112"/>
      <c r="J168" s="103"/>
      <c r="K168" s="103"/>
      <c r="L168" s="103"/>
      <c r="M168" s="103"/>
      <c r="N168" s="103"/>
      <c r="O168" s="103"/>
      <c r="P168" s="181"/>
    </row>
    <row r="169" spans="2:16" ht="15" customHeight="1" thickBot="1">
      <c r="B169" s="180"/>
      <c r="C169" s="209" t="s">
        <v>113</v>
      </c>
      <c r="D169" s="106"/>
      <c r="E169" s="106"/>
      <c r="F169" s="141" t="s">
        <v>53</v>
      </c>
      <c r="G169" s="112"/>
      <c r="H169" s="112"/>
      <c r="I169" s="112"/>
      <c r="J169" s="103"/>
      <c r="K169" s="103"/>
      <c r="L169" s="103"/>
      <c r="M169" s="103"/>
      <c r="N169" s="103"/>
      <c r="O169" s="103"/>
      <c r="P169" s="181"/>
    </row>
    <row r="170" spans="2:16" ht="15" customHeight="1" thickBot="1">
      <c r="B170" s="180"/>
      <c r="C170" s="209" t="s">
        <v>114</v>
      </c>
      <c r="D170" s="106"/>
      <c r="E170" s="106"/>
      <c r="F170" s="165" t="s">
        <v>53</v>
      </c>
      <c r="G170" s="112"/>
      <c r="H170" s="112"/>
      <c r="I170" s="112"/>
      <c r="J170" s="103"/>
      <c r="K170" s="103"/>
      <c r="L170" s="103"/>
      <c r="M170" s="103"/>
      <c r="N170" s="103"/>
      <c r="O170" s="103"/>
      <c r="P170" s="181"/>
    </row>
    <row r="171" spans="2:16" ht="15" customHeight="1" thickBot="1">
      <c r="B171" s="180"/>
      <c r="C171" s="209" t="s">
        <v>115</v>
      </c>
      <c r="D171" s="112"/>
      <c r="E171" s="112"/>
      <c r="F171" s="429" t="s">
        <v>116</v>
      </c>
      <c r="G171" s="430"/>
      <c r="H171" s="430"/>
      <c r="I171" s="430"/>
      <c r="J171" s="430"/>
      <c r="K171" s="430"/>
      <c r="L171" s="430"/>
      <c r="M171" s="430"/>
      <c r="N171" s="430"/>
      <c r="O171" s="431"/>
      <c r="P171" s="181"/>
    </row>
    <row r="172" spans="2:16" ht="15" customHeight="1">
      <c r="B172" s="180"/>
      <c r="C172" s="116"/>
      <c r="D172" s="112"/>
      <c r="E172" s="112"/>
      <c r="F172" s="112"/>
      <c r="G172" s="112"/>
      <c r="H172" s="112"/>
      <c r="I172" s="112"/>
      <c r="J172" s="103"/>
      <c r="K172" s="103"/>
      <c r="L172" s="103"/>
      <c r="M172" s="103"/>
      <c r="N172" s="103"/>
      <c r="O172" s="103"/>
      <c r="P172" s="181"/>
    </row>
    <row r="173" spans="2:16" ht="135.75" customHeight="1" thickBot="1">
      <c r="B173" s="180"/>
      <c r="C173" s="404" t="s">
        <v>117</v>
      </c>
      <c r="D173" s="404"/>
      <c r="E173" s="404"/>
      <c r="F173" s="404"/>
      <c r="G173" s="404"/>
      <c r="H173" s="404"/>
      <c r="I173" s="404"/>
      <c r="J173" s="404"/>
      <c r="K173" s="404"/>
      <c r="L173" s="404"/>
      <c r="M173" s="404"/>
      <c r="N173" s="404"/>
      <c r="O173" s="158"/>
      <c r="P173" s="193"/>
    </row>
    <row r="174" spans="2:16" ht="34.5" customHeight="1" thickBot="1">
      <c r="B174" s="180"/>
      <c r="C174" s="432" t="s">
        <v>118</v>
      </c>
      <c r="D174" s="433"/>
      <c r="E174" s="433"/>
      <c r="F174" s="433"/>
      <c r="G174" s="433"/>
      <c r="H174" s="433"/>
      <c r="I174" s="433"/>
      <c r="J174" s="433"/>
      <c r="K174" s="433"/>
      <c r="L174" s="433"/>
      <c r="M174" s="433"/>
      <c r="N174" s="433"/>
      <c r="O174" s="434"/>
      <c r="P174" s="193"/>
    </row>
    <row r="175" spans="2:16" ht="34.5" customHeight="1" thickBot="1">
      <c r="B175" s="180"/>
      <c r="C175" s="435" t="s">
        <v>119</v>
      </c>
      <c r="D175" s="436"/>
      <c r="E175" s="436"/>
      <c r="F175" s="436"/>
      <c r="G175" s="436"/>
      <c r="H175" s="436"/>
      <c r="I175" s="436"/>
      <c r="J175" s="436"/>
      <c r="K175" s="436"/>
      <c r="L175" s="436"/>
      <c r="M175" s="436"/>
      <c r="N175" s="436"/>
      <c r="O175" s="437"/>
      <c r="P175" s="193"/>
    </row>
    <row r="176" spans="2:16" ht="34.5" customHeight="1" thickBot="1">
      <c r="B176" s="180"/>
      <c r="C176" s="435" t="s">
        <v>120</v>
      </c>
      <c r="D176" s="436"/>
      <c r="E176" s="436"/>
      <c r="F176" s="436"/>
      <c r="G176" s="436"/>
      <c r="H176" s="436"/>
      <c r="I176" s="436"/>
      <c r="J176" s="436"/>
      <c r="K176" s="436"/>
      <c r="L176" s="436"/>
      <c r="M176" s="436"/>
      <c r="N176" s="436"/>
      <c r="O176" s="437"/>
      <c r="P176" s="193"/>
    </row>
    <row r="177" spans="2:16" ht="34.5" customHeight="1" thickBot="1">
      <c r="B177" s="180"/>
      <c r="C177" s="435" t="s">
        <v>120</v>
      </c>
      <c r="D177" s="436"/>
      <c r="E177" s="436"/>
      <c r="F177" s="436"/>
      <c r="G177" s="436"/>
      <c r="H177" s="436"/>
      <c r="I177" s="436"/>
      <c r="J177" s="436"/>
      <c r="K177" s="436"/>
      <c r="L177" s="436"/>
      <c r="M177" s="436"/>
      <c r="N177" s="436"/>
      <c r="O177" s="437"/>
      <c r="P177" s="193"/>
    </row>
    <row r="178" spans="2:16" ht="19.5" customHeight="1">
      <c r="B178" s="180"/>
      <c r="C178" s="116"/>
      <c r="D178" s="112"/>
      <c r="E178" s="112"/>
      <c r="F178" s="112"/>
      <c r="G178" s="112"/>
      <c r="H178" s="112"/>
      <c r="I178" s="112"/>
      <c r="J178" s="103"/>
      <c r="K178" s="103"/>
      <c r="L178" s="103"/>
      <c r="M178" s="103"/>
      <c r="N178" s="103"/>
      <c r="O178" s="103"/>
      <c r="P178" s="181"/>
    </row>
    <row r="179" spans="2:16" ht="18.75" customHeight="1">
      <c r="B179" s="180"/>
      <c r="C179" s="404" t="s">
        <v>121</v>
      </c>
      <c r="D179" s="404"/>
      <c r="E179" s="404"/>
      <c r="F179" s="404"/>
      <c r="G179" s="404"/>
      <c r="H179" s="404"/>
      <c r="I179" s="404"/>
      <c r="J179" s="404"/>
      <c r="K179" s="404"/>
      <c r="L179" s="404"/>
      <c r="M179" s="404"/>
      <c r="N179" s="404"/>
      <c r="O179" s="103"/>
      <c r="P179" s="181"/>
    </row>
    <row r="180" spans="2:16" ht="14.45" thickBot="1">
      <c r="B180" s="186"/>
      <c r="C180" s="121"/>
      <c r="D180" s="121"/>
      <c r="E180" s="121"/>
      <c r="F180" s="121"/>
      <c r="G180" s="121"/>
      <c r="H180" s="121"/>
      <c r="I180" s="121"/>
      <c r="J180" s="122"/>
      <c r="K180" s="122"/>
      <c r="L180" s="122"/>
      <c r="M180" s="122"/>
      <c r="N180" s="122"/>
      <c r="O180" s="122"/>
      <c r="P180" s="187"/>
    </row>
    <row r="181" spans="2:16" ht="13.9" thickTop="1">
      <c r="C181" s="96"/>
      <c r="D181" s="96"/>
      <c r="E181" s="96"/>
      <c r="F181" s="96"/>
      <c r="G181" s="96"/>
      <c r="H181" s="96"/>
      <c r="I181" s="96"/>
    </row>
    <row r="182" spans="2:16">
      <c r="C182" s="96"/>
      <c r="D182" s="96"/>
      <c r="E182" s="96"/>
      <c r="F182" s="96"/>
      <c r="G182" s="96"/>
      <c r="H182" s="96"/>
      <c r="I182" s="96"/>
    </row>
    <row r="183" spans="2:16">
      <c r="C183" s="96"/>
      <c r="D183" s="96"/>
      <c r="E183" s="96"/>
      <c r="F183" s="96"/>
      <c r="G183" s="96"/>
      <c r="H183" s="96"/>
      <c r="I183" s="96"/>
    </row>
    <row r="184" spans="2:16">
      <c r="C184" s="96"/>
      <c r="D184" s="96"/>
      <c r="E184" s="96"/>
      <c r="F184" s="96"/>
      <c r="G184" s="96"/>
      <c r="H184" s="96"/>
      <c r="I184" s="96"/>
    </row>
    <row r="185" spans="2:16">
      <c r="C185" s="96"/>
      <c r="D185" s="96"/>
      <c r="E185" s="96"/>
      <c r="F185" s="96"/>
      <c r="G185" s="96"/>
      <c r="H185" s="96"/>
      <c r="I185" s="96"/>
    </row>
    <row r="186" spans="2:16">
      <c r="C186" s="96"/>
      <c r="D186" s="96"/>
      <c r="E186" s="96"/>
      <c r="F186" s="96"/>
      <c r="G186" s="96"/>
      <c r="H186" s="96"/>
      <c r="I186" s="96"/>
    </row>
    <row r="187" spans="2:16">
      <c r="C187" s="96"/>
      <c r="D187" s="96"/>
      <c r="E187" s="96"/>
      <c r="F187" s="96"/>
      <c r="G187" s="96"/>
      <c r="H187" s="96"/>
      <c r="I187" s="96"/>
    </row>
    <row r="188" spans="2:16">
      <c r="C188" s="96"/>
      <c r="D188" s="96"/>
      <c r="E188" s="96"/>
      <c r="F188" s="96"/>
      <c r="G188" s="96"/>
      <c r="H188" s="96"/>
      <c r="I188" s="96"/>
    </row>
    <row r="189" spans="2:16">
      <c r="C189" s="96"/>
      <c r="D189" s="96"/>
      <c r="E189" s="96"/>
      <c r="F189" s="96"/>
      <c r="G189" s="96"/>
      <c r="H189" s="96"/>
      <c r="I189" s="96"/>
    </row>
    <row r="190" spans="2:16">
      <c r="C190" s="96"/>
      <c r="D190" s="96"/>
      <c r="E190" s="96"/>
      <c r="F190" s="96"/>
      <c r="G190" s="96"/>
      <c r="H190" s="96"/>
      <c r="I190" s="96"/>
    </row>
    <row r="191" spans="2:16">
      <c r="C191" s="96"/>
      <c r="D191" s="96"/>
      <c r="E191" s="96"/>
      <c r="F191" s="96"/>
      <c r="G191" s="96"/>
      <c r="H191" s="96"/>
      <c r="I191" s="96"/>
    </row>
    <row r="192" spans="2:16">
      <c r="C192" s="96"/>
      <c r="D192" s="96"/>
      <c r="E192" s="96"/>
      <c r="F192" s="96"/>
      <c r="G192" s="96"/>
      <c r="H192" s="96"/>
      <c r="I192" s="96"/>
    </row>
    <row r="193" spans="3:18">
      <c r="C193" s="96"/>
      <c r="D193" s="96"/>
      <c r="E193" s="96"/>
      <c r="F193" s="96"/>
      <c r="G193" s="96"/>
      <c r="H193" s="96"/>
      <c r="I193" s="96"/>
    </row>
    <row r="194" spans="3:18">
      <c r="C194" s="96"/>
      <c r="D194" s="96"/>
      <c r="E194" s="96"/>
      <c r="F194" s="96"/>
      <c r="G194" s="96"/>
      <c r="H194" s="96"/>
      <c r="I194" s="96"/>
    </row>
    <row r="195" spans="3:18">
      <c r="C195" s="196" t="s">
        <v>122</v>
      </c>
      <c r="D195" s="197"/>
      <c r="E195" s="197"/>
      <c r="F195" s="197"/>
      <c r="G195" s="197"/>
      <c r="H195" s="197"/>
      <c r="I195" s="197"/>
      <c r="J195" s="198"/>
      <c r="K195" s="198"/>
      <c r="L195" s="198"/>
      <c r="M195" s="198"/>
      <c r="N195" s="198"/>
      <c r="O195" s="198"/>
      <c r="P195" s="198"/>
      <c r="Q195" s="198"/>
      <c r="R195" s="198"/>
    </row>
    <row r="196" spans="3:18">
      <c r="C196" s="197" t="str">
        <f>IF(F167="N", "The transaction is not backed by new revenue. ", "The transaction is backed by new revenue. ")</f>
        <v xml:space="preserve">The transaction is not backed by new revenue. </v>
      </c>
      <c r="D196" s="197"/>
      <c r="E196" s="197"/>
      <c r="F196" s="197"/>
      <c r="G196" s="197"/>
      <c r="H196" s="197"/>
      <c r="I196" s="197"/>
      <c r="J196" s="198"/>
      <c r="K196" s="198"/>
      <c r="L196" s="198"/>
      <c r="M196" s="198"/>
      <c r="N196" s="198"/>
      <c r="O196" s="198"/>
      <c r="P196" s="198"/>
      <c r="Q196" s="198"/>
      <c r="R196" s="198"/>
    </row>
    <row r="197" spans="3:18">
      <c r="C197" s="196" t="str">
        <f>IF(F167="N", "", IF(F168="N", "The new revenue does not include grant revenue. ", "The new revenue includes grant revenue. "))</f>
        <v/>
      </c>
      <c r="D197" s="197"/>
      <c r="E197" s="197"/>
      <c r="F197" s="197"/>
      <c r="G197" s="197"/>
      <c r="H197" s="197"/>
      <c r="I197" s="197"/>
      <c r="J197" s="198"/>
      <c r="K197" s="198"/>
      <c r="L197" s="198"/>
      <c r="M197" s="198"/>
      <c r="N197" s="198"/>
      <c r="O197" s="198"/>
      <c r="P197" s="198"/>
      <c r="Q197" s="198"/>
      <c r="R197" s="198"/>
    </row>
    <row r="198" spans="3:18">
      <c r="C198" s="196" t="str">
        <f>IF(F167="N", " ", IF(F168="N", " ", IF(F169="N", "The grant has not been awarded. ", "The grant has been awarded. ")))</f>
        <v xml:space="preserve"> </v>
      </c>
      <c r="D198" s="197"/>
      <c r="E198" s="197"/>
      <c r="F198" s="197"/>
      <c r="G198" s="197"/>
      <c r="H198" s="197"/>
      <c r="I198" s="197"/>
      <c r="J198" s="198"/>
      <c r="K198" s="198"/>
      <c r="L198" s="198"/>
      <c r="M198" s="198"/>
      <c r="N198" s="198"/>
      <c r="O198" s="198"/>
      <c r="P198" s="198"/>
      <c r="Q198" s="198"/>
      <c r="R198" s="198"/>
    </row>
    <row r="199" spans="3:18">
      <c r="C199" s="197" t="str">
        <f>IF(F167="N", " ", IF(F170="N", "The new revenue has not been received. ", "The new revenue has been received. "))</f>
        <v xml:space="preserve"> </v>
      </c>
      <c r="D199" s="197"/>
      <c r="E199" s="197"/>
      <c r="F199" s="197"/>
      <c r="G199" s="197"/>
      <c r="H199" s="197"/>
      <c r="I199" s="197"/>
      <c r="J199" s="198"/>
      <c r="K199" s="198"/>
      <c r="L199" s="198"/>
      <c r="M199" s="198"/>
      <c r="N199" s="198"/>
      <c r="O199" s="198"/>
      <c r="P199" s="198"/>
      <c r="Q199" s="198"/>
      <c r="R199" s="198"/>
    </row>
    <row r="200" spans="3:18">
      <c r="C200" s="256" t="str">
        <f>IF(F167="N", " ", IF(F170="N", F171, " "))</f>
        <v xml:space="preserve"> </v>
      </c>
      <c r="D200" s="197"/>
      <c r="E200" s="197"/>
      <c r="F200" s="197"/>
      <c r="G200" s="197"/>
      <c r="H200" s="197"/>
      <c r="I200" s="197"/>
      <c r="J200" s="198"/>
      <c r="K200" s="198"/>
      <c r="L200" s="198"/>
      <c r="M200" s="198"/>
      <c r="N200" s="198"/>
      <c r="O200" s="198"/>
      <c r="P200" s="198"/>
      <c r="Q200" s="198"/>
      <c r="R200" s="198"/>
    </row>
    <row r="201" spans="3:18">
      <c r="C201" s="196" t="s">
        <v>123</v>
      </c>
      <c r="D201" s="197"/>
      <c r="E201" s="197"/>
      <c r="F201" s="197"/>
      <c r="G201" s="197"/>
      <c r="H201" s="197"/>
      <c r="I201" s="197"/>
      <c r="J201" s="198"/>
      <c r="K201" s="198"/>
      <c r="L201" s="198"/>
      <c r="M201" s="198"/>
      <c r="N201" s="198"/>
      <c r="O201" s="198"/>
      <c r="P201" s="198"/>
      <c r="Q201" s="198"/>
      <c r="R201" s="198"/>
    </row>
    <row r="202" spans="3:18" ht="11.25" customHeight="1">
      <c r="C202" s="428"/>
      <c r="D202" s="428"/>
      <c r="E202" s="428"/>
      <c r="F202" s="428"/>
      <c r="G202" s="428"/>
      <c r="H202" s="428"/>
      <c r="I202" s="428"/>
      <c r="J202" s="428"/>
      <c r="K202" s="428"/>
      <c r="L202" s="428"/>
      <c r="M202" s="428"/>
      <c r="N202" s="428"/>
      <c r="O202" s="428"/>
      <c r="P202" s="428"/>
      <c r="Q202" s="428"/>
      <c r="R202" s="428"/>
    </row>
    <row r="203" spans="3:18">
      <c r="C203" s="197"/>
      <c r="D203" s="197"/>
      <c r="E203" s="197"/>
      <c r="F203" s="197"/>
      <c r="G203" s="197"/>
      <c r="H203" s="197"/>
      <c r="I203" s="197"/>
      <c r="J203" s="198"/>
      <c r="K203" s="198"/>
      <c r="L203" s="198"/>
      <c r="M203" s="198"/>
      <c r="N203" s="198"/>
      <c r="O203" s="198"/>
      <c r="P203" s="198"/>
      <c r="Q203" s="198"/>
      <c r="R203" s="198"/>
    </row>
    <row r="204" spans="3:18">
      <c r="C204" s="199">
        <f>G29</f>
        <v>0</v>
      </c>
      <c r="D204" s="196" t="s">
        <v>124</v>
      </c>
      <c r="E204" s="197" t="str">
        <f>IF(D52="Y", CONCATENATE(F52, " in fund balance is being used to cover indicated expenditures.  "), "")</f>
        <v/>
      </c>
      <c r="F204" s="197"/>
      <c r="G204" s="197"/>
      <c r="H204" s="197"/>
      <c r="I204" s="197"/>
      <c r="J204" s="198"/>
      <c r="K204" s="198"/>
      <c r="L204" s="198"/>
      <c r="M204" s="198"/>
      <c r="N204" s="198"/>
      <c r="O204" s="198"/>
      <c r="P204" s="198"/>
      <c r="Q204" s="198"/>
      <c r="R204" s="198"/>
    </row>
    <row r="205" spans="3:18">
      <c r="C205" s="199">
        <f>H29</f>
        <v>0</v>
      </c>
      <c r="D205" s="196" t="s">
        <v>53</v>
      </c>
      <c r="E205" s="197" t="str">
        <f>IF(D54="Y", CONCATENATE(F54, " in reallocated grant funding is being used to cover indicated expenditures."), "")</f>
        <v/>
      </c>
      <c r="F205" s="197"/>
      <c r="G205" s="197"/>
      <c r="H205" s="197"/>
      <c r="I205" s="197"/>
      <c r="J205" s="198"/>
      <c r="K205" s="198"/>
      <c r="L205" s="198"/>
      <c r="M205" s="198"/>
      <c r="N205" s="198"/>
      <c r="O205" s="198"/>
      <c r="P205" s="198"/>
      <c r="Q205" s="198"/>
      <c r="R205" s="198"/>
    </row>
    <row r="206" spans="3:18">
      <c r="C206" s="199">
        <f>I29</f>
        <v>0</v>
      </c>
      <c r="D206" s="197"/>
      <c r="E206" s="197"/>
      <c r="F206" s="197"/>
      <c r="G206" s="197"/>
      <c r="H206" s="197"/>
      <c r="I206" s="197"/>
      <c r="J206" s="198"/>
      <c r="K206" s="198"/>
      <c r="L206" s="198"/>
      <c r="M206" s="198"/>
      <c r="N206" s="198"/>
      <c r="O206" s="198"/>
      <c r="P206" s="198"/>
      <c r="Q206" s="198"/>
      <c r="R206" s="198"/>
    </row>
    <row r="207" spans="3:18">
      <c r="C207" s="199">
        <f>I30</f>
        <v>0</v>
      </c>
      <c r="D207" s="197"/>
      <c r="E207" s="197"/>
      <c r="F207" s="197"/>
      <c r="G207" s="197"/>
      <c r="H207" s="197"/>
      <c r="I207" s="197"/>
      <c r="J207" s="198"/>
      <c r="K207" s="198"/>
      <c r="L207" s="198"/>
      <c r="M207" s="198"/>
      <c r="N207" s="198"/>
      <c r="O207" s="198"/>
      <c r="P207" s="198"/>
      <c r="Q207" s="198"/>
      <c r="R207" s="198"/>
    </row>
    <row r="208" spans="3:18">
      <c r="C208" s="199">
        <f>G30</f>
        <v>0</v>
      </c>
      <c r="D208" s="197"/>
      <c r="E208" s="197"/>
      <c r="F208" s="197"/>
      <c r="G208" s="197"/>
      <c r="H208" s="197"/>
      <c r="I208" s="197"/>
      <c r="J208" s="198"/>
      <c r="K208" s="198"/>
      <c r="L208" s="198"/>
      <c r="M208" s="198"/>
      <c r="N208" s="198"/>
      <c r="O208" s="198"/>
      <c r="P208" s="198"/>
      <c r="Q208" s="198"/>
      <c r="R208" s="198"/>
    </row>
    <row r="209" spans="3:18">
      <c r="C209" s="199">
        <f>H30</f>
        <v>0</v>
      </c>
      <c r="D209" s="197"/>
      <c r="E209" s="197"/>
      <c r="F209" s="197"/>
      <c r="G209" s="197"/>
      <c r="H209" s="197"/>
      <c r="I209" s="197"/>
      <c r="J209" s="198"/>
      <c r="K209" s="198"/>
      <c r="L209" s="198"/>
      <c r="M209" s="198"/>
      <c r="N209" s="198"/>
      <c r="O209" s="198"/>
      <c r="P209" s="198"/>
      <c r="Q209" s="198"/>
      <c r="R209" s="198"/>
    </row>
    <row r="210" spans="3:18">
      <c r="C210" s="199" t="str">
        <f>I31</f>
        <v>NA</v>
      </c>
      <c r="D210" s="197"/>
      <c r="E210" s="197"/>
      <c r="F210" s="197"/>
      <c r="G210" s="197"/>
      <c r="H210" s="197"/>
      <c r="I210" s="197"/>
      <c r="J210" s="198"/>
      <c r="K210" s="198"/>
      <c r="L210" s="198"/>
      <c r="M210" s="198"/>
      <c r="N210" s="198"/>
      <c r="O210" s="198"/>
      <c r="P210" s="198"/>
      <c r="Q210" s="198"/>
      <c r="R210" s="198"/>
    </row>
    <row r="211" spans="3:18">
      <c r="C211" s="199" t="str">
        <f>J31</f>
        <v xml:space="preserve"> </v>
      </c>
      <c r="D211" s="197"/>
      <c r="E211" s="197"/>
      <c r="F211" s="197"/>
      <c r="G211" s="197"/>
      <c r="H211" s="197"/>
      <c r="I211" s="197"/>
      <c r="J211" s="198"/>
      <c r="K211" s="198"/>
      <c r="L211" s="198"/>
      <c r="M211" s="198"/>
      <c r="N211" s="198"/>
      <c r="O211" s="198"/>
      <c r="P211" s="198"/>
      <c r="Q211" s="198"/>
      <c r="R211" s="198"/>
    </row>
    <row r="212" spans="3:18">
      <c r="C212" s="200"/>
      <c r="D212" s="196">
        <v>300</v>
      </c>
      <c r="E212" s="197"/>
      <c r="F212" s="197"/>
      <c r="G212" s="197"/>
      <c r="H212" s="197"/>
      <c r="I212" s="197"/>
      <c r="J212" s="198"/>
      <c r="K212" s="198"/>
      <c r="L212" s="198"/>
      <c r="M212" s="198"/>
      <c r="N212" s="198"/>
      <c r="O212" s="198"/>
      <c r="P212" s="198"/>
      <c r="Q212" s="198"/>
      <c r="R212" s="198"/>
    </row>
    <row r="213" spans="3:18">
      <c r="C213" s="199"/>
      <c r="D213" s="196" t="s">
        <v>33</v>
      </c>
      <c r="E213" s="197"/>
      <c r="F213" s="197"/>
      <c r="G213" s="197"/>
      <c r="H213" s="197"/>
      <c r="I213" s="197"/>
      <c r="J213" s="198"/>
      <c r="K213" s="198"/>
      <c r="L213" s="198"/>
      <c r="M213" s="198"/>
      <c r="N213" s="198"/>
      <c r="O213" s="198"/>
      <c r="P213" s="198"/>
      <c r="Q213" s="198"/>
      <c r="R213" s="198"/>
    </row>
    <row r="214" spans="3:18">
      <c r="C214" s="195"/>
      <c r="D214" s="96"/>
      <c r="E214" s="96"/>
      <c r="F214" s="96"/>
      <c r="G214" s="96"/>
      <c r="H214" s="96"/>
      <c r="I214" s="96"/>
    </row>
    <row r="215" spans="3:18">
      <c r="C215" s="195"/>
      <c r="D215" s="96"/>
      <c r="E215" s="96"/>
      <c r="F215" s="96"/>
      <c r="G215" s="96"/>
      <c r="H215" s="96"/>
      <c r="I215" s="96"/>
    </row>
    <row r="216" spans="3:18">
      <c r="C216" s="195"/>
      <c r="D216" s="96"/>
      <c r="E216" s="96"/>
      <c r="F216" s="96"/>
      <c r="G216" s="96"/>
      <c r="H216" s="96"/>
      <c r="I216" s="96"/>
    </row>
    <row r="217" spans="3:18">
      <c r="C217" s="195"/>
      <c r="D217" s="96"/>
      <c r="E217" s="96"/>
      <c r="F217" s="96"/>
      <c r="G217" s="96"/>
      <c r="H217" s="96"/>
      <c r="I217" s="96"/>
    </row>
    <row r="218" spans="3:18">
      <c r="C218" s="195"/>
      <c r="D218" s="96"/>
      <c r="E218" s="96"/>
      <c r="F218" s="96"/>
      <c r="G218" s="96"/>
      <c r="H218" s="96"/>
      <c r="I218" s="96"/>
    </row>
    <row r="219" spans="3:18">
      <c r="C219" s="195"/>
      <c r="D219" s="96"/>
      <c r="E219" s="96"/>
      <c r="F219" s="96"/>
      <c r="G219" s="96"/>
      <c r="H219" s="96"/>
      <c r="I219" s="96"/>
    </row>
    <row r="220" spans="3:18">
      <c r="C220" s="96"/>
      <c r="D220" s="96"/>
      <c r="E220" s="96"/>
      <c r="F220" s="96"/>
      <c r="G220" s="96"/>
      <c r="H220" s="96"/>
      <c r="I220" s="96"/>
    </row>
    <row r="221" spans="3:18">
      <c r="C221" s="96"/>
      <c r="D221" s="96"/>
      <c r="E221" s="96"/>
      <c r="F221" s="96"/>
      <c r="G221" s="96"/>
      <c r="H221" s="96"/>
      <c r="I221" s="96"/>
    </row>
    <row r="222" spans="3:18">
      <c r="C222" s="96"/>
      <c r="D222" s="96"/>
      <c r="E222" s="96"/>
      <c r="F222" s="96"/>
      <c r="G222" s="96"/>
      <c r="H222" s="96"/>
      <c r="I222" s="96"/>
    </row>
    <row r="223" spans="3:18">
      <c r="C223" s="96"/>
      <c r="D223" s="96"/>
      <c r="E223" s="96"/>
      <c r="F223" s="96"/>
      <c r="G223" s="96"/>
      <c r="H223" s="96"/>
      <c r="I223" s="96"/>
    </row>
    <row r="224" spans="3:18">
      <c r="C224" s="96"/>
      <c r="D224" s="96"/>
      <c r="E224" s="96"/>
      <c r="F224" s="96"/>
      <c r="G224" s="96"/>
      <c r="H224" s="96"/>
      <c r="I224" s="96"/>
    </row>
    <row r="225" spans="3:9">
      <c r="C225" s="96"/>
      <c r="D225" s="96"/>
      <c r="E225" s="96"/>
      <c r="F225" s="96"/>
      <c r="G225" s="96"/>
      <c r="H225" s="96"/>
      <c r="I225" s="96"/>
    </row>
    <row r="226" spans="3:9">
      <c r="C226" s="96"/>
      <c r="D226" s="96"/>
      <c r="E226" s="96"/>
      <c r="F226" s="96"/>
      <c r="G226" s="96"/>
      <c r="H226" s="96"/>
      <c r="I226" s="96"/>
    </row>
    <row r="227" spans="3:9">
      <c r="C227" s="96"/>
      <c r="D227" s="96"/>
      <c r="E227" s="96"/>
      <c r="F227" s="96"/>
      <c r="G227" s="96"/>
      <c r="H227" s="96"/>
      <c r="I227" s="96"/>
    </row>
    <row r="228" spans="3:9">
      <c r="C228" s="96"/>
      <c r="D228" s="96"/>
      <c r="E228" s="96"/>
      <c r="F228" s="96"/>
      <c r="G228" s="96"/>
      <c r="H228" s="96"/>
      <c r="I228" s="96"/>
    </row>
    <row r="229" spans="3:9">
      <c r="C229" s="96"/>
      <c r="D229" s="96"/>
      <c r="E229" s="96"/>
      <c r="F229" s="96"/>
      <c r="G229" s="96"/>
      <c r="H229" s="96"/>
      <c r="I229" s="96"/>
    </row>
    <row r="230" spans="3:9">
      <c r="C230" s="96"/>
      <c r="D230" s="96"/>
      <c r="E230" s="96"/>
      <c r="F230" s="96"/>
      <c r="G230" s="96"/>
      <c r="H230" s="96"/>
      <c r="I230" s="96"/>
    </row>
    <row r="231" spans="3:9">
      <c r="C231" s="96"/>
      <c r="D231" s="96"/>
      <c r="E231" s="96"/>
      <c r="F231" s="96"/>
      <c r="G231" s="96"/>
      <c r="H231" s="96"/>
      <c r="I231" s="96"/>
    </row>
    <row r="232" spans="3:9">
      <c r="C232" s="96"/>
      <c r="D232" s="96"/>
      <c r="E232" s="96"/>
      <c r="F232" s="96"/>
      <c r="G232" s="96"/>
      <c r="H232" s="96"/>
      <c r="I232" s="96"/>
    </row>
    <row r="233" spans="3:9">
      <c r="C233" s="96"/>
      <c r="D233" s="96"/>
      <c r="E233" s="96"/>
      <c r="F233" s="96"/>
      <c r="G233" s="96"/>
      <c r="H233" s="96"/>
      <c r="I233" s="96"/>
    </row>
    <row r="234" spans="3:9">
      <c r="C234" s="96"/>
      <c r="D234" s="96"/>
      <c r="E234" s="96"/>
      <c r="F234" s="96"/>
      <c r="G234" s="96"/>
      <c r="H234" s="96"/>
      <c r="I234" s="96"/>
    </row>
    <row r="235" spans="3:9">
      <c r="C235" s="96"/>
      <c r="D235" s="96"/>
      <c r="E235" s="96"/>
      <c r="F235" s="96"/>
      <c r="G235" s="96"/>
      <c r="H235" s="96"/>
      <c r="I235" s="96"/>
    </row>
    <row r="236" spans="3:9">
      <c r="C236" s="96"/>
      <c r="D236" s="96"/>
      <c r="E236" s="96"/>
      <c r="F236" s="96"/>
      <c r="G236" s="96"/>
      <c r="H236" s="96"/>
      <c r="I236" s="96"/>
    </row>
    <row r="237" spans="3:9">
      <c r="C237" s="96"/>
      <c r="D237" s="96"/>
      <c r="E237" s="96"/>
      <c r="F237" s="96"/>
      <c r="G237" s="96"/>
      <c r="H237" s="96"/>
      <c r="I237" s="96"/>
    </row>
    <row r="238" spans="3:9">
      <c r="C238" s="96"/>
      <c r="D238" s="96"/>
      <c r="E238" s="96"/>
      <c r="F238" s="96"/>
      <c r="G238" s="96"/>
      <c r="H238" s="96"/>
      <c r="I238" s="96"/>
    </row>
    <row r="239" spans="3:9">
      <c r="C239" s="96"/>
      <c r="D239" s="96"/>
      <c r="E239" s="96"/>
      <c r="F239" s="96"/>
      <c r="G239" s="96"/>
      <c r="H239" s="96"/>
      <c r="I239" s="96"/>
    </row>
    <row r="240" spans="3:9">
      <c r="C240" s="96"/>
      <c r="D240" s="96"/>
      <c r="E240" s="96"/>
      <c r="F240" s="96"/>
      <c r="G240" s="96"/>
      <c r="H240" s="96"/>
      <c r="I240" s="96"/>
    </row>
    <row r="241" spans="3:9">
      <c r="C241" s="96"/>
      <c r="D241" s="96"/>
      <c r="E241" s="96"/>
      <c r="F241" s="96"/>
      <c r="G241" s="96"/>
      <c r="H241" s="96"/>
      <c r="I241" s="96"/>
    </row>
    <row r="242" spans="3:9">
      <c r="C242" s="96"/>
      <c r="D242" s="96"/>
      <c r="E242" s="96"/>
      <c r="F242" s="96"/>
      <c r="G242" s="96"/>
      <c r="H242" s="96"/>
      <c r="I242" s="96"/>
    </row>
    <row r="243" spans="3:9">
      <c r="C243" s="96"/>
      <c r="D243" s="96"/>
      <c r="E243" s="96"/>
      <c r="F243" s="96"/>
      <c r="G243" s="96"/>
      <c r="H243" s="96"/>
      <c r="I243" s="96"/>
    </row>
    <row r="244" spans="3:9">
      <c r="C244" s="96"/>
      <c r="D244" s="96"/>
      <c r="E244" s="96"/>
      <c r="F244" s="96"/>
      <c r="G244" s="96"/>
      <c r="H244" s="96"/>
      <c r="I244" s="96"/>
    </row>
    <row r="245" spans="3:9">
      <c r="C245" s="96"/>
      <c r="D245" s="96"/>
      <c r="E245" s="96"/>
      <c r="F245" s="96"/>
      <c r="G245" s="96"/>
      <c r="H245" s="96"/>
      <c r="I245" s="96"/>
    </row>
    <row r="246" spans="3:9">
      <c r="C246" s="96"/>
      <c r="D246" s="96"/>
      <c r="E246" s="96"/>
      <c r="F246" s="96"/>
      <c r="G246" s="96"/>
      <c r="H246" s="96"/>
      <c r="I246" s="96"/>
    </row>
    <row r="247" spans="3:9">
      <c r="C247" s="96"/>
      <c r="D247" s="96"/>
      <c r="E247" s="96"/>
      <c r="F247" s="96"/>
      <c r="G247" s="96"/>
      <c r="H247" s="96"/>
      <c r="I247" s="96"/>
    </row>
    <row r="248" spans="3:9">
      <c r="C248" s="96"/>
      <c r="D248" s="96"/>
      <c r="E248" s="96"/>
      <c r="F248" s="96"/>
      <c r="G248" s="96"/>
      <c r="H248" s="96"/>
      <c r="I248" s="96"/>
    </row>
    <row r="249" spans="3:9">
      <c r="C249" s="96"/>
      <c r="D249" s="96"/>
      <c r="E249" s="96"/>
      <c r="F249" s="96"/>
      <c r="G249" s="96"/>
      <c r="H249" s="96"/>
      <c r="I249" s="96"/>
    </row>
    <row r="250" spans="3:9">
      <c r="C250" s="96"/>
      <c r="D250" s="96"/>
      <c r="E250" s="96"/>
      <c r="F250" s="96"/>
      <c r="G250" s="96"/>
      <c r="H250" s="96"/>
      <c r="I250" s="96"/>
    </row>
    <row r="251" spans="3:9">
      <c r="C251" s="96"/>
      <c r="D251" s="96"/>
      <c r="E251" s="96"/>
      <c r="F251" s="96"/>
      <c r="G251" s="96"/>
      <c r="H251" s="96"/>
      <c r="I251" s="96"/>
    </row>
    <row r="252" spans="3:9">
      <c r="C252" s="96"/>
      <c r="D252" s="96"/>
      <c r="E252" s="96"/>
      <c r="F252" s="96"/>
      <c r="G252" s="96"/>
      <c r="H252" s="96"/>
      <c r="I252" s="96"/>
    </row>
    <row r="253" spans="3:9">
      <c r="C253" s="96"/>
      <c r="D253" s="96"/>
      <c r="E253" s="96"/>
      <c r="F253" s="96"/>
      <c r="G253" s="96"/>
      <c r="H253" s="96"/>
      <c r="I253" s="96"/>
    </row>
    <row r="254" spans="3:9">
      <c r="C254" s="96"/>
      <c r="D254" s="96"/>
      <c r="E254" s="96"/>
      <c r="F254" s="96"/>
      <c r="G254" s="96"/>
      <c r="H254" s="96"/>
      <c r="I254" s="96"/>
    </row>
    <row r="255" spans="3:9">
      <c r="C255" s="96"/>
      <c r="D255" s="96"/>
      <c r="E255" s="96"/>
      <c r="F255" s="96"/>
      <c r="G255" s="96"/>
      <c r="H255" s="96"/>
      <c r="I255" s="96"/>
    </row>
    <row r="256" spans="3:9">
      <c r="C256" s="96"/>
      <c r="D256" s="96"/>
      <c r="E256" s="96"/>
      <c r="F256" s="96"/>
      <c r="G256" s="96"/>
      <c r="H256" s="96"/>
      <c r="I256" s="96"/>
    </row>
    <row r="257" spans="3:9">
      <c r="C257" s="96"/>
      <c r="D257" s="96"/>
      <c r="E257" s="96"/>
      <c r="F257" s="96"/>
      <c r="G257" s="96"/>
      <c r="H257" s="96"/>
      <c r="I257" s="96"/>
    </row>
    <row r="258" spans="3:9">
      <c r="C258" s="96"/>
      <c r="D258" s="96"/>
      <c r="E258" s="96"/>
      <c r="F258" s="96"/>
      <c r="G258" s="96"/>
      <c r="H258" s="96"/>
      <c r="I258" s="96"/>
    </row>
    <row r="259" spans="3:9">
      <c r="C259" s="96"/>
      <c r="D259" s="96"/>
      <c r="E259" s="96"/>
      <c r="F259" s="96"/>
      <c r="G259" s="96"/>
      <c r="H259" s="96"/>
      <c r="I259" s="96"/>
    </row>
    <row r="260" spans="3:9">
      <c r="C260" s="96"/>
      <c r="D260" s="96"/>
      <c r="E260" s="96"/>
      <c r="F260" s="96"/>
      <c r="G260" s="96"/>
      <c r="H260" s="96"/>
      <c r="I260" s="96"/>
    </row>
    <row r="261" spans="3:9">
      <c r="C261" s="96"/>
      <c r="D261" s="96"/>
      <c r="E261" s="96"/>
      <c r="F261" s="96"/>
      <c r="G261" s="96"/>
      <c r="H261" s="96"/>
      <c r="I261" s="96"/>
    </row>
    <row r="262" spans="3:9">
      <c r="C262" s="96"/>
      <c r="D262" s="96"/>
      <c r="E262" s="96"/>
      <c r="F262" s="96"/>
      <c r="G262" s="96"/>
      <c r="H262" s="96"/>
      <c r="I262" s="96"/>
    </row>
    <row r="263" spans="3:9">
      <c r="C263" s="96"/>
      <c r="D263" s="96"/>
      <c r="E263" s="96"/>
      <c r="F263" s="96"/>
      <c r="G263" s="96"/>
      <c r="H263" s="96"/>
      <c r="I263" s="96"/>
    </row>
    <row r="264" spans="3:9">
      <c r="C264" s="96"/>
      <c r="D264" s="96"/>
      <c r="E264" s="96"/>
      <c r="F264" s="96"/>
      <c r="G264" s="96"/>
      <c r="H264" s="96"/>
      <c r="I264" s="96"/>
    </row>
    <row r="265" spans="3:9">
      <c r="C265" s="96"/>
      <c r="D265" s="96"/>
      <c r="E265" s="96"/>
      <c r="F265" s="96"/>
      <c r="G265" s="96"/>
      <c r="H265" s="96"/>
      <c r="I265" s="96"/>
    </row>
    <row r="266" spans="3:9">
      <c r="C266" s="96"/>
      <c r="D266" s="96"/>
      <c r="E266" s="96"/>
      <c r="F266" s="96"/>
      <c r="G266" s="96"/>
      <c r="H266" s="96"/>
      <c r="I266" s="96"/>
    </row>
    <row r="267" spans="3:9">
      <c r="C267" s="96"/>
      <c r="D267" s="96"/>
      <c r="E267" s="96"/>
      <c r="F267" s="96"/>
      <c r="G267" s="96"/>
      <c r="H267" s="96"/>
      <c r="I267" s="96"/>
    </row>
    <row r="268" spans="3:9">
      <c r="C268" s="96"/>
      <c r="D268" s="96"/>
      <c r="E268" s="96"/>
      <c r="F268" s="96"/>
      <c r="G268" s="96"/>
      <c r="H268" s="96"/>
      <c r="I268" s="96"/>
    </row>
    <row r="269" spans="3:9">
      <c r="C269" s="96"/>
      <c r="D269" s="96"/>
      <c r="E269" s="96"/>
      <c r="F269" s="96"/>
      <c r="G269" s="96"/>
      <c r="H269" s="96"/>
      <c r="I269" s="96"/>
    </row>
    <row r="270" spans="3:9">
      <c r="C270" s="96"/>
      <c r="D270" s="96"/>
      <c r="E270" s="96"/>
      <c r="F270" s="96"/>
      <c r="G270" s="96"/>
      <c r="H270" s="96"/>
      <c r="I270" s="96"/>
    </row>
    <row r="271" spans="3:9">
      <c r="C271" s="96"/>
      <c r="D271" s="96"/>
      <c r="E271" s="96"/>
      <c r="F271" s="96"/>
      <c r="G271" s="96"/>
      <c r="H271" s="96"/>
      <c r="I271" s="96"/>
    </row>
    <row r="272" spans="3:9">
      <c r="C272" s="96"/>
      <c r="D272" s="96"/>
      <c r="E272" s="96"/>
      <c r="F272" s="96"/>
      <c r="G272" s="96"/>
      <c r="H272" s="96"/>
      <c r="I272" s="96"/>
    </row>
    <row r="273" spans="3:9">
      <c r="C273" s="96"/>
      <c r="D273" s="96"/>
      <c r="E273" s="96"/>
      <c r="F273" s="96"/>
      <c r="G273" s="96"/>
      <c r="H273" s="96"/>
      <c r="I273" s="96"/>
    </row>
    <row r="274" spans="3:9">
      <c r="C274" s="96"/>
      <c r="D274" s="96"/>
      <c r="E274" s="96"/>
      <c r="F274" s="96"/>
      <c r="G274" s="96"/>
      <c r="H274" s="96"/>
      <c r="I274" s="96"/>
    </row>
    <row r="275" spans="3:9">
      <c r="C275" s="96"/>
      <c r="D275" s="96"/>
      <c r="E275" s="96"/>
      <c r="F275" s="96"/>
      <c r="G275" s="96"/>
      <c r="H275" s="96"/>
      <c r="I275" s="96"/>
    </row>
    <row r="276" spans="3:9">
      <c r="C276" s="96"/>
      <c r="D276" s="96"/>
      <c r="E276" s="96"/>
      <c r="F276" s="96"/>
      <c r="G276" s="96"/>
      <c r="H276" s="96"/>
      <c r="I276" s="96"/>
    </row>
    <row r="277" spans="3:9">
      <c r="C277" s="96"/>
      <c r="D277" s="96"/>
      <c r="E277" s="96"/>
      <c r="F277" s="96"/>
      <c r="G277" s="96"/>
      <c r="H277" s="96"/>
      <c r="I277" s="96"/>
    </row>
    <row r="278" spans="3:9">
      <c r="C278" s="96"/>
      <c r="D278" s="96"/>
      <c r="E278" s="96"/>
      <c r="F278" s="96"/>
      <c r="G278" s="96"/>
      <c r="H278" s="96"/>
      <c r="I278" s="96"/>
    </row>
    <row r="279" spans="3:9">
      <c r="C279" s="96"/>
      <c r="D279" s="96"/>
      <c r="E279" s="96"/>
      <c r="F279" s="96"/>
      <c r="G279" s="96"/>
      <c r="H279" s="96"/>
      <c r="I279" s="96"/>
    </row>
    <row r="280" spans="3:9">
      <c r="C280" s="96"/>
      <c r="D280" s="96"/>
      <c r="E280" s="96"/>
      <c r="F280" s="96"/>
      <c r="G280" s="96"/>
      <c r="H280" s="96"/>
      <c r="I280" s="96"/>
    </row>
    <row r="281" spans="3:9">
      <c r="C281" s="96"/>
      <c r="D281" s="96"/>
      <c r="E281" s="96"/>
      <c r="F281" s="96"/>
      <c r="G281" s="96"/>
      <c r="H281" s="96"/>
      <c r="I281" s="96"/>
    </row>
    <row r="282" spans="3:9">
      <c r="C282" s="96"/>
      <c r="D282" s="96"/>
      <c r="E282" s="96"/>
      <c r="F282" s="96"/>
      <c r="G282" s="96"/>
      <c r="H282" s="96"/>
      <c r="I282" s="96"/>
    </row>
    <row r="283" spans="3:9">
      <c r="C283" s="96"/>
      <c r="D283" s="96"/>
      <c r="E283" s="96"/>
      <c r="F283" s="96"/>
      <c r="G283" s="96"/>
      <c r="H283" s="96"/>
      <c r="I283" s="96"/>
    </row>
    <row r="284" spans="3:9">
      <c r="C284" s="96"/>
      <c r="D284" s="96"/>
      <c r="E284" s="96"/>
      <c r="F284" s="96"/>
      <c r="G284" s="96"/>
      <c r="H284" s="96"/>
      <c r="I284" s="96"/>
    </row>
    <row r="285" spans="3:9">
      <c r="C285" s="96"/>
      <c r="D285" s="96"/>
      <c r="E285" s="96"/>
      <c r="F285" s="96"/>
      <c r="G285" s="96"/>
      <c r="H285" s="96"/>
      <c r="I285" s="96"/>
    </row>
    <row r="286" spans="3:9">
      <c r="C286" s="96"/>
      <c r="D286" s="96"/>
      <c r="E286" s="96"/>
      <c r="F286" s="96"/>
      <c r="G286" s="96"/>
      <c r="H286" s="96"/>
      <c r="I286" s="96"/>
    </row>
    <row r="287" spans="3:9">
      <c r="C287" s="96"/>
      <c r="D287" s="96"/>
      <c r="E287" s="96"/>
      <c r="F287" s="96"/>
      <c r="G287" s="96"/>
      <c r="H287" s="96"/>
      <c r="I287" s="96"/>
    </row>
    <row r="288" spans="3:9">
      <c r="C288" s="96"/>
      <c r="D288" s="96"/>
      <c r="E288" s="96"/>
      <c r="F288" s="96"/>
      <c r="G288" s="96"/>
      <c r="H288" s="96"/>
      <c r="I288" s="96"/>
    </row>
    <row r="289" spans="3:9">
      <c r="C289" s="96"/>
      <c r="D289" s="96"/>
      <c r="E289" s="96"/>
      <c r="F289" s="96"/>
      <c r="G289" s="96"/>
      <c r="H289" s="96"/>
      <c r="I289" s="96"/>
    </row>
    <row r="290" spans="3:9">
      <c r="C290" s="96"/>
      <c r="D290" s="96"/>
      <c r="E290" s="96"/>
      <c r="F290" s="96"/>
      <c r="G290" s="96"/>
      <c r="H290" s="96"/>
      <c r="I290" s="96"/>
    </row>
    <row r="291" spans="3:9">
      <c r="C291" s="96"/>
      <c r="D291" s="96"/>
      <c r="E291" s="96"/>
      <c r="F291" s="96"/>
      <c r="G291" s="96"/>
      <c r="H291" s="96"/>
      <c r="I291" s="96"/>
    </row>
    <row r="292" spans="3:9">
      <c r="C292" s="96"/>
      <c r="D292" s="96"/>
      <c r="E292" s="96"/>
      <c r="F292" s="96"/>
      <c r="G292" s="96"/>
      <c r="H292" s="96"/>
      <c r="I292" s="96"/>
    </row>
    <row r="293" spans="3:9">
      <c r="C293" s="96"/>
      <c r="D293" s="96"/>
      <c r="E293" s="96"/>
      <c r="F293" s="96"/>
      <c r="G293" s="96"/>
      <c r="H293" s="96"/>
      <c r="I293" s="96"/>
    </row>
    <row r="294" spans="3:9">
      <c r="C294" s="96"/>
      <c r="D294" s="96"/>
      <c r="E294" s="96"/>
      <c r="F294" s="96"/>
      <c r="G294" s="96"/>
      <c r="H294" s="96"/>
      <c r="I294" s="96"/>
    </row>
    <row r="295" spans="3:9">
      <c r="C295" s="96"/>
      <c r="D295" s="96"/>
      <c r="E295" s="96"/>
      <c r="F295" s="96"/>
      <c r="G295" s="96"/>
      <c r="H295" s="96"/>
      <c r="I295" s="96"/>
    </row>
    <row r="296" spans="3:9">
      <c r="C296" s="96"/>
      <c r="D296" s="96"/>
      <c r="E296" s="96"/>
      <c r="F296" s="96"/>
      <c r="G296" s="96"/>
      <c r="H296" s="96"/>
      <c r="I296" s="96"/>
    </row>
    <row r="297" spans="3:9">
      <c r="C297" s="96"/>
      <c r="D297" s="96"/>
      <c r="E297" s="96"/>
      <c r="F297" s="96"/>
      <c r="G297" s="96"/>
      <c r="H297" s="96"/>
      <c r="I297" s="96"/>
    </row>
    <row r="298" spans="3:9">
      <c r="C298" s="96"/>
      <c r="D298" s="96"/>
      <c r="E298" s="96"/>
      <c r="F298" s="96"/>
      <c r="G298" s="96"/>
      <c r="H298" s="96"/>
      <c r="I298" s="96"/>
    </row>
    <row r="299" spans="3:9">
      <c r="C299" s="96"/>
      <c r="D299" s="96"/>
      <c r="E299" s="96"/>
      <c r="F299" s="96"/>
      <c r="G299" s="96"/>
      <c r="H299" s="96"/>
      <c r="I299" s="96"/>
    </row>
    <row r="300" spans="3:9">
      <c r="C300" s="96"/>
      <c r="D300" s="96"/>
      <c r="E300" s="96"/>
      <c r="F300" s="96"/>
      <c r="G300" s="96"/>
      <c r="H300" s="96"/>
      <c r="I300" s="96"/>
    </row>
    <row r="301" spans="3:9">
      <c r="C301" s="96"/>
      <c r="D301" s="96"/>
      <c r="E301" s="96"/>
      <c r="F301" s="96"/>
      <c r="G301" s="96"/>
      <c r="H301" s="96"/>
      <c r="I301" s="96"/>
    </row>
    <row r="302" spans="3:9">
      <c r="C302" s="96"/>
      <c r="D302" s="96"/>
      <c r="E302" s="96"/>
      <c r="F302" s="96"/>
      <c r="G302" s="96"/>
      <c r="H302" s="96"/>
      <c r="I302" s="96"/>
    </row>
    <row r="303" spans="3:9">
      <c r="C303" s="96"/>
      <c r="D303" s="96"/>
      <c r="E303" s="96"/>
      <c r="F303" s="96"/>
      <c r="G303" s="96"/>
      <c r="H303" s="96"/>
      <c r="I303" s="96"/>
    </row>
    <row r="304" spans="3:9">
      <c r="C304" s="96"/>
      <c r="D304" s="96"/>
      <c r="E304" s="96"/>
      <c r="F304" s="96"/>
      <c r="G304" s="96"/>
      <c r="H304" s="96"/>
      <c r="I304" s="96"/>
    </row>
    <row r="305" spans="3:9">
      <c r="C305" s="96"/>
      <c r="D305" s="96"/>
      <c r="E305" s="96"/>
      <c r="F305" s="96"/>
      <c r="G305" s="96"/>
      <c r="H305" s="96"/>
      <c r="I305" s="96"/>
    </row>
    <row r="306" spans="3:9">
      <c r="C306" s="96"/>
      <c r="D306" s="96"/>
      <c r="E306" s="96"/>
      <c r="F306" s="96"/>
      <c r="G306" s="96"/>
      <c r="H306" s="96"/>
      <c r="I306" s="96"/>
    </row>
    <row r="307" spans="3:9">
      <c r="C307" s="96"/>
      <c r="D307" s="96"/>
      <c r="E307" s="96"/>
      <c r="F307" s="96"/>
      <c r="G307" s="96"/>
      <c r="H307" s="96"/>
      <c r="I307" s="96"/>
    </row>
    <row r="308" spans="3:9">
      <c r="C308" s="96"/>
      <c r="D308" s="96"/>
      <c r="E308" s="96"/>
      <c r="F308" s="96"/>
      <c r="G308" s="96"/>
      <c r="H308" s="96"/>
      <c r="I308" s="96"/>
    </row>
    <row r="309" spans="3:9">
      <c r="C309" s="96"/>
      <c r="D309" s="96"/>
      <c r="E309" s="96"/>
      <c r="F309" s="96"/>
      <c r="G309" s="96"/>
      <c r="H309" s="96"/>
      <c r="I309" s="96"/>
    </row>
    <row r="310" spans="3:9">
      <c r="C310" s="96"/>
      <c r="D310" s="96"/>
      <c r="E310" s="96"/>
      <c r="F310" s="96"/>
      <c r="G310" s="96"/>
      <c r="H310" s="96"/>
      <c r="I310" s="96"/>
    </row>
    <row r="311" spans="3:9">
      <c r="C311" s="96"/>
      <c r="D311" s="96"/>
      <c r="E311" s="96"/>
      <c r="F311" s="96"/>
      <c r="G311" s="96"/>
      <c r="H311" s="96"/>
      <c r="I311" s="96"/>
    </row>
    <row r="312" spans="3:9">
      <c r="C312" s="96"/>
      <c r="D312" s="96"/>
      <c r="E312" s="96"/>
      <c r="F312" s="96"/>
      <c r="G312" s="96"/>
      <c r="H312" s="96"/>
      <c r="I312" s="96"/>
    </row>
    <row r="313" spans="3:9">
      <c r="C313" s="96"/>
      <c r="D313" s="96"/>
      <c r="E313" s="96"/>
      <c r="F313" s="96"/>
      <c r="G313" s="96"/>
      <c r="H313" s="96"/>
      <c r="I313" s="96"/>
    </row>
    <row r="314" spans="3:9">
      <c r="C314" s="96"/>
      <c r="D314" s="96"/>
      <c r="E314" s="96"/>
      <c r="F314" s="96"/>
      <c r="G314" s="96"/>
      <c r="H314" s="96"/>
      <c r="I314" s="96"/>
    </row>
    <row r="315" spans="3:9">
      <c r="C315" s="96"/>
      <c r="D315" s="96"/>
      <c r="E315" s="96"/>
      <c r="F315" s="96"/>
      <c r="G315" s="96"/>
      <c r="H315" s="96"/>
      <c r="I315" s="96"/>
    </row>
    <row r="316" spans="3:9">
      <c r="C316" s="96"/>
      <c r="D316" s="96"/>
      <c r="E316" s="96"/>
      <c r="F316" s="96"/>
      <c r="G316" s="96"/>
      <c r="H316" s="96"/>
      <c r="I316" s="96"/>
    </row>
    <row r="317" spans="3:9">
      <c r="C317" s="96"/>
      <c r="D317" s="96"/>
      <c r="E317" s="96"/>
      <c r="F317" s="96"/>
      <c r="G317" s="96"/>
      <c r="H317" s="96"/>
      <c r="I317" s="96"/>
    </row>
    <row r="318" spans="3:9">
      <c r="C318" s="96"/>
      <c r="D318" s="96"/>
      <c r="E318" s="96"/>
      <c r="F318" s="96"/>
      <c r="G318" s="96"/>
      <c r="H318" s="96"/>
      <c r="I318" s="96"/>
    </row>
    <row r="319" spans="3:9">
      <c r="C319" s="96"/>
      <c r="D319" s="96"/>
      <c r="E319" s="96"/>
      <c r="F319" s="96"/>
      <c r="G319" s="96"/>
      <c r="H319" s="96"/>
      <c r="I319" s="96"/>
    </row>
    <row r="320" spans="3:9">
      <c r="C320" s="96"/>
      <c r="D320" s="96"/>
      <c r="E320" s="96"/>
      <c r="F320" s="96"/>
      <c r="G320" s="96"/>
      <c r="H320" s="96"/>
      <c r="I320" s="96"/>
    </row>
    <row r="321" spans="3:9">
      <c r="C321" s="96"/>
      <c r="D321" s="96"/>
      <c r="E321" s="96"/>
      <c r="F321" s="96"/>
      <c r="G321" s="96"/>
      <c r="H321" s="96"/>
      <c r="I321" s="96"/>
    </row>
    <row r="322" spans="3:9">
      <c r="C322" s="96"/>
      <c r="D322" s="96"/>
      <c r="E322" s="96"/>
      <c r="F322" s="96"/>
      <c r="G322" s="96"/>
      <c r="H322" s="96"/>
      <c r="I322" s="96"/>
    </row>
    <row r="323" spans="3:9">
      <c r="C323" s="96"/>
      <c r="D323" s="96"/>
      <c r="E323" s="96"/>
      <c r="F323" s="96"/>
      <c r="G323" s="96"/>
      <c r="H323" s="96"/>
      <c r="I323" s="96"/>
    </row>
    <row r="324" spans="3:9">
      <c r="C324" s="96"/>
      <c r="D324" s="96"/>
      <c r="E324" s="96"/>
      <c r="F324" s="96"/>
      <c r="G324" s="96"/>
      <c r="H324" s="96"/>
      <c r="I324" s="96"/>
    </row>
    <row r="325" spans="3:9">
      <c r="C325" s="96"/>
      <c r="D325" s="96"/>
      <c r="E325" s="96"/>
      <c r="F325" s="96"/>
      <c r="G325" s="96"/>
      <c r="H325" s="96"/>
      <c r="I325" s="96"/>
    </row>
    <row r="326" spans="3:9">
      <c r="C326" s="96"/>
      <c r="D326" s="96"/>
      <c r="E326" s="96"/>
      <c r="F326" s="96"/>
      <c r="G326" s="96"/>
      <c r="H326" s="96"/>
      <c r="I326" s="96"/>
    </row>
    <row r="327" spans="3:9">
      <c r="C327" s="96"/>
      <c r="D327" s="96"/>
      <c r="E327" s="96"/>
      <c r="F327" s="96"/>
      <c r="G327" s="96"/>
      <c r="H327" s="96"/>
      <c r="I327" s="96"/>
    </row>
    <row r="328" spans="3:9">
      <c r="C328" s="96"/>
      <c r="D328" s="96"/>
      <c r="E328" s="96"/>
      <c r="F328" s="96"/>
      <c r="G328" s="96"/>
      <c r="H328" s="96"/>
      <c r="I328" s="96"/>
    </row>
    <row r="329" spans="3:9">
      <c r="C329" s="96"/>
      <c r="D329" s="96"/>
      <c r="E329" s="96"/>
      <c r="F329" s="96"/>
      <c r="G329" s="96"/>
      <c r="H329" s="96"/>
      <c r="I329" s="96"/>
    </row>
    <row r="330" spans="3:9">
      <c r="C330" s="96"/>
      <c r="D330" s="96"/>
      <c r="E330" s="96"/>
      <c r="F330" s="96"/>
      <c r="G330" s="96"/>
      <c r="H330" s="96"/>
      <c r="I330" s="96"/>
    </row>
    <row r="331" spans="3:9">
      <c r="C331" s="96"/>
      <c r="D331" s="96"/>
      <c r="E331" s="96"/>
      <c r="F331" s="96"/>
      <c r="G331" s="96"/>
      <c r="H331" s="96"/>
      <c r="I331" s="96"/>
    </row>
    <row r="332" spans="3:9">
      <c r="C332" s="96"/>
      <c r="D332" s="96"/>
      <c r="E332" s="96"/>
      <c r="F332" s="96"/>
      <c r="G332" s="96"/>
      <c r="H332" s="96"/>
      <c r="I332" s="96"/>
    </row>
    <row r="333" spans="3:9">
      <c r="C333" s="96"/>
      <c r="D333" s="96"/>
      <c r="E333" s="96"/>
      <c r="F333" s="96"/>
      <c r="G333" s="96"/>
      <c r="H333" s="96"/>
      <c r="I333" s="96"/>
    </row>
    <row r="334" spans="3:9">
      <c r="C334" s="96"/>
      <c r="D334" s="96"/>
      <c r="E334" s="96"/>
      <c r="F334" s="96"/>
      <c r="G334" s="96"/>
      <c r="H334" s="96"/>
      <c r="I334" s="96"/>
    </row>
    <row r="335" spans="3:9">
      <c r="C335" s="96"/>
      <c r="D335" s="96"/>
      <c r="E335" s="96"/>
      <c r="F335" s="96"/>
      <c r="G335" s="96"/>
      <c r="H335" s="96"/>
      <c r="I335" s="96"/>
    </row>
    <row r="336" spans="3:9">
      <c r="C336" s="96"/>
      <c r="D336" s="96"/>
      <c r="E336" s="96"/>
      <c r="F336" s="96"/>
      <c r="G336" s="96"/>
      <c r="H336" s="96"/>
      <c r="I336" s="96"/>
    </row>
    <row r="337" spans="3:9">
      <c r="C337" s="96"/>
      <c r="D337" s="96"/>
      <c r="E337" s="96"/>
      <c r="F337" s="96"/>
      <c r="G337" s="96"/>
      <c r="H337" s="96"/>
      <c r="I337" s="96"/>
    </row>
    <row r="338" spans="3:9">
      <c r="C338" s="96"/>
      <c r="D338" s="96"/>
      <c r="E338" s="96"/>
      <c r="F338" s="96"/>
      <c r="G338" s="96"/>
      <c r="H338" s="96"/>
      <c r="I338" s="96"/>
    </row>
    <row r="339" spans="3:9">
      <c r="C339" s="96"/>
      <c r="D339" s="96"/>
      <c r="E339" s="96"/>
      <c r="F339" s="96"/>
      <c r="G339" s="96"/>
      <c r="H339" s="96"/>
      <c r="I339" s="96"/>
    </row>
    <row r="340" spans="3:9">
      <c r="C340" s="96"/>
      <c r="D340" s="96"/>
      <c r="E340" s="96"/>
      <c r="F340" s="96"/>
      <c r="G340" s="96"/>
      <c r="H340" s="96"/>
      <c r="I340" s="96"/>
    </row>
    <row r="341" spans="3:9">
      <c r="C341" s="96"/>
      <c r="D341" s="96"/>
      <c r="E341" s="96"/>
      <c r="F341" s="96"/>
      <c r="G341" s="96"/>
      <c r="H341" s="96"/>
      <c r="I341" s="96"/>
    </row>
    <row r="342" spans="3:9">
      <c r="C342" s="96"/>
      <c r="D342" s="96"/>
      <c r="E342" s="96"/>
      <c r="F342" s="96"/>
      <c r="G342" s="96"/>
      <c r="H342" s="96"/>
      <c r="I342" s="96"/>
    </row>
  </sheetData>
  <mergeCells count="81">
    <mergeCell ref="C202:R202"/>
    <mergeCell ref="F171:O171"/>
    <mergeCell ref="C174:O174"/>
    <mergeCell ref="C179:N179"/>
    <mergeCell ref="C175:O175"/>
    <mergeCell ref="C176:O176"/>
    <mergeCell ref="C177:O177"/>
    <mergeCell ref="C173:N173"/>
    <mergeCell ref="E155:F156"/>
    <mergeCell ref="C125:D125"/>
    <mergeCell ref="E125:F125"/>
    <mergeCell ref="C129:D129"/>
    <mergeCell ref="C130:D130"/>
    <mergeCell ref="C131:D131"/>
    <mergeCell ref="C132:D132"/>
    <mergeCell ref="C136:D136"/>
    <mergeCell ref="E136:F136"/>
    <mergeCell ref="C140:D140"/>
    <mergeCell ref="C155:C156"/>
    <mergeCell ref="C141:D141"/>
    <mergeCell ref="C142:D142"/>
    <mergeCell ref="C143:D143"/>
    <mergeCell ref="C149:N149"/>
    <mergeCell ref="C2:N2"/>
    <mergeCell ref="C69:F69"/>
    <mergeCell ref="C92:D92"/>
    <mergeCell ref="E92:F92"/>
    <mergeCell ref="C96:D96"/>
    <mergeCell ref="G20:I20"/>
    <mergeCell ref="E77:N77"/>
    <mergeCell ref="C85:D85"/>
    <mergeCell ref="C86:D86"/>
    <mergeCell ref="C87:D87"/>
    <mergeCell ref="C88:D88"/>
    <mergeCell ref="C36:N36"/>
    <mergeCell ref="E57:F57"/>
    <mergeCell ref="D11:F11"/>
    <mergeCell ref="D12:F12"/>
    <mergeCell ref="D13:F13"/>
    <mergeCell ref="D14:F14"/>
    <mergeCell ref="D15:F15"/>
    <mergeCell ref="D155:D156"/>
    <mergeCell ref="C148:N148"/>
    <mergeCell ref="D16:E16"/>
    <mergeCell ref="C75:D75"/>
    <mergeCell ref="C76:D76"/>
    <mergeCell ref="C77:D77"/>
    <mergeCell ref="E71:N71"/>
    <mergeCell ref="E72:N72"/>
    <mergeCell ref="E75:N75"/>
    <mergeCell ref="E73:N73"/>
    <mergeCell ref="E74:N74"/>
    <mergeCell ref="D19:F19"/>
    <mergeCell ref="D40:F40"/>
    <mergeCell ref="D41:F41"/>
    <mergeCell ref="D17:F17"/>
    <mergeCell ref="E58:F58"/>
    <mergeCell ref="E76:N76"/>
    <mergeCell ref="D18:F18"/>
    <mergeCell ref="D43:I43"/>
    <mergeCell ref="C48:N48"/>
    <mergeCell ref="C68:N68"/>
    <mergeCell ref="C74:D74"/>
    <mergeCell ref="D39:F39"/>
    <mergeCell ref="C119:D119"/>
    <mergeCell ref="C120:D120"/>
    <mergeCell ref="C121:D121"/>
    <mergeCell ref="E103:F103"/>
    <mergeCell ref="C103:D103"/>
    <mergeCell ref="C118:D118"/>
    <mergeCell ref="C114:D114"/>
    <mergeCell ref="E114:F114"/>
    <mergeCell ref="E81:F81"/>
    <mergeCell ref="C81:D81"/>
    <mergeCell ref="C97:D97"/>
    <mergeCell ref="C109:D109"/>
    <mergeCell ref="C110:D110"/>
    <mergeCell ref="C107:D107"/>
    <mergeCell ref="C108:D108"/>
    <mergeCell ref="C98:D98"/>
    <mergeCell ref="C99:D99"/>
  </mergeCells>
  <dataValidations count="3">
    <dataValidation type="list" allowBlank="1" showInputMessage="1" showErrorMessage="1" sqref="D54 D52 F151:F152 F166:F170 G39" xr:uid="{00000000-0002-0000-0100-000000000000}">
      <formula1>$D$204:$D$205</formula1>
    </dataValidation>
    <dataValidation type="list" allowBlank="1" showInputMessage="1" showErrorMessage="1" sqref="D157:D162 I124 I102 I91 I80 D58:D63 I113 I135" xr:uid="{00000000-0002-0000-0100-000001000000}">
      <formula1>$C$204:$C$219</formula1>
    </dataValidation>
    <dataValidation type="list" allowBlank="1" showInputMessage="1" showErrorMessage="1" sqref="C157:C162 E124 E102 C58:C63 E80 E91 E113 E135" xr:uid="{00000000-0002-0000-0100-000002000000}">
      <formula1>$G$21:$G$27</formula1>
    </dataValidation>
  </dataValidations>
  <pageMargins left="0.7" right="0.7" top="0.75" bottom="0.75" header="0.3" footer="0.3"/>
  <pageSetup paperSize="17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pageSetUpPr fitToPage="1"/>
  </sheetPr>
  <dimension ref="A1:X129"/>
  <sheetViews>
    <sheetView showGridLines="0" tabSelected="1" zoomScaleNormal="100" workbookViewId="0">
      <selection activeCell="U50" sqref="U50"/>
    </sheetView>
  </sheetViews>
  <sheetFormatPr defaultColWidth="9.140625" defaultRowHeight="13.15"/>
  <cols>
    <col min="1" max="1" width="3.7109375" customWidth="1"/>
    <col min="2" max="2" width="25.7109375" customWidth="1"/>
    <col min="3" max="3" width="11.7109375" customWidth="1"/>
    <col min="4" max="4" width="9.42578125" customWidth="1"/>
    <col min="5" max="5" width="12.5703125" customWidth="1"/>
    <col min="6" max="6" width="11.5703125" customWidth="1"/>
    <col min="7" max="7" width="9.7109375" customWidth="1"/>
    <col min="8" max="8" width="57.5703125" customWidth="1"/>
    <col min="9" max="9" width="15.28515625" customWidth="1"/>
    <col min="10" max="10" width="24.140625" customWidth="1"/>
    <col min="11" max="11" width="0.140625" style="307" customWidth="1"/>
    <col min="12" max="12" width="12.42578125" style="307" hidden="1" customWidth="1"/>
    <col min="13" max="13" width="21.85546875" style="307" bestFit="1" customWidth="1"/>
    <col min="14" max="15" width="0.140625" style="307" customWidth="1"/>
    <col min="16" max="16" width="21.42578125" style="307" customWidth="1"/>
    <col min="17" max="18" width="0.140625" style="307" customWidth="1"/>
    <col min="19" max="19" width="11.7109375" customWidth="1"/>
    <col min="20" max="20" width="18.7109375" customWidth="1"/>
  </cols>
  <sheetData>
    <row r="1" spans="1:24" ht="18">
      <c r="A1" s="466" t="s">
        <v>125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1"/>
    </row>
    <row r="2" spans="1:24" ht="3" customHeight="1" thickBot="1">
      <c r="A2" s="37"/>
      <c r="B2" s="37"/>
      <c r="C2" s="37"/>
      <c r="D2" s="37"/>
      <c r="E2" s="37"/>
      <c r="F2" s="37"/>
      <c r="G2" s="37"/>
      <c r="H2" s="37"/>
      <c r="I2" s="37"/>
      <c r="J2" s="37"/>
      <c r="K2" s="306"/>
      <c r="L2" s="306"/>
      <c r="M2" s="306"/>
      <c r="N2" s="306"/>
      <c r="O2" s="306"/>
      <c r="P2" s="306"/>
      <c r="Q2" s="306"/>
      <c r="R2" s="306"/>
      <c r="S2" s="1"/>
      <c r="T2" s="1"/>
    </row>
    <row r="3" spans="1:24" ht="18" customHeight="1" thickTop="1" thickBot="1">
      <c r="A3" s="467" t="s">
        <v>126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1"/>
    </row>
    <row r="4" spans="1:24" ht="3" customHeight="1" thickTop="1" thickBot="1">
      <c r="A4" s="453"/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1"/>
    </row>
    <row r="5" spans="1:24" ht="14.45">
      <c r="A5" s="462" t="s">
        <v>127</v>
      </c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460"/>
      <c r="S5" s="461"/>
    </row>
    <row r="6" spans="1:24" ht="14.45">
      <c r="A6" s="458" t="s">
        <v>11</v>
      </c>
      <c r="B6" s="459"/>
      <c r="C6" s="457" t="str">
        <f>IF('2a.  Simple Form Data Entry'!G11="", "   ",'2a.  Simple Form Data Entry'!G11)</f>
        <v>Mountain View Fire and Rescue - PH Medic One</v>
      </c>
      <c r="D6" s="457"/>
      <c r="E6" s="457"/>
      <c r="F6" s="457"/>
      <c r="G6" s="457"/>
      <c r="H6" s="457"/>
      <c r="I6" s="457"/>
      <c r="J6" s="457"/>
      <c r="M6" s="336" t="s">
        <v>29</v>
      </c>
      <c r="O6" s="337"/>
      <c r="P6" s="287">
        <f>IF('2a.  Simple Form Data Entry'!G17="", "   ",'2a.  Simple Form Data Entry'!G17)</f>
        <v>5</v>
      </c>
      <c r="Q6" s="288" t="s">
        <v>128</v>
      </c>
      <c r="S6" s="340"/>
      <c r="T6" s="10"/>
    </row>
    <row r="7" spans="1:24" ht="13.5" customHeight="1">
      <c r="A7" s="463" t="s">
        <v>129</v>
      </c>
      <c r="B7" s="464"/>
      <c r="C7" s="465" t="str">
        <f>IF('2a.  Simple Form Data Entry'!G12="", "   ",'2a.  Simple Form Data Entry'!G12)</f>
        <v>Public Health</v>
      </c>
      <c r="D7" s="465"/>
      <c r="E7" s="465"/>
      <c r="F7" s="465"/>
      <c r="G7" s="465"/>
      <c r="H7" s="465"/>
      <c r="I7" s="465"/>
      <c r="J7" s="465"/>
      <c r="M7" s="336" t="s">
        <v>31</v>
      </c>
      <c r="O7" s="337"/>
      <c r="P7" s="290" t="str">
        <f>'2a.  Simple Form Data Entry'!G18</f>
        <v>NA</v>
      </c>
      <c r="S7" s="340"/>
      <c r="T7" s="10"/>
    </row>
    <row r="8" spans="1:24" ht="13.5" customHeight="1">
      <c r="A8" s="455" t="s">
        <v>23</v>
      </c>
      <c r="B8" s="456"/>
      <c r="C8" s="384" t="str">
        <f>IF('2a.  Simple Form Data Entry'!G15="", "   ",'2a.  Simple Form Data Entry'!G15)</f>
        <v>Sandy Ou / Steven Tease</v>
      </c>
      <c r="E8" s="384"/>
      <c r="F8" s="456" t="s">
        <v>26</v>
      </c>
      <c r="G8" s="456"/>
      <c r="H8" s="292" t="str">
        <f>IF('2a.  Simple Form Data Entry'!G15="", " ", '2a.  Simple Form Data Entry'!G16)</f>
        <v>3/11/2025</v>
      </c>
      <c r="I8" s="384"/>
      <c r="J8" s="384"/>
      <c r="M8" s="342" t="s">
        <v>17</v>
      </c>
      <c r="O8" s="339"/>
      <c r="P8" s="287" t="str">
        <f>IF('2a.  Simple Form Data Entry'!G13="", "   ",'2a.  Simple Form Data Entry'!G13)</f>
        <v>Lease Renewal</v>
      </c>
      <c r="Q8" s="66"/>
      <c r="R8" s="384"/>
      <c r="S8" s="341"/>
      <c r="T8" s="384"/>
      <c r="U8" s="384"/>
      <c r="V8" s="384"/>
      <c r="W8" s="384"/>
      <c r="X8" s="384"/>
    </row>
    <row r="9" spans="1:24" ht="13.5" customHeight="1">
      <c r="A9" s="455" t="s">
        <v>130</v>
      </c>
      <c r="B9" s="456"/>
      <c r="C9" s="38"/>
      <c r="D9" s="384"/>
      <c r="E9" s="384"/>
      <c r="F9" s="456" t="s">
        <v>131</v>
      </c>
      <c r="G9" s="456"/>
      <c r="H9" s="384"/>
      <c r="I9" s="384"/>
      <c r="J9" s="384"/>
      <c r="M9" s="338" t="s">
        <v>20</v>
      </c>
      <c r="O9" s="339"/>
      <c r="P9" s="338" t="str">
        <f>IF('2a.  Simple Form Data Entry'!G14="", "   ",'2a.  Simple Form Data Entry'!G14)</f>
        <v>Stand Alone</v>
      </c>
      <c r="Q9" s="50"/>
      <c r="R9" s="384"/>
      <c r="S9" s="293"/>
      <c r="T9" s="384"/>
      <c r="U9" s="384"/>
      <c r="V9" s="384"/>
      <c r="W9" s="384"/>
      <c r="X9" s="384"/>
    </row>
    <row r="10" spans="1:24">
      <c r="A10" s="257" t="s">
        <v>9</v>
      </c>
      <c r="B10" s="258"/>
      <c r="C10" s="473" t="str">
        <f>IF('2a.  Simple Form Data Entry'!G10="", " ", '2a.  Simple Form Data Entry'!G10)</f>
        <v>Mountain View Fire and Rescue - Public Health Medic One</v>
      </c>
      <c r="D10" s="473"/>
      <c r="E10" s="473"/>
      <c r="F10" s="473"/>
      <c r="G10" s="473"/>
      <c r="H10" s="473"/>
      <c r="I10" s="473"/>
      <c r="J10" s="473"/>
      <c r="K10" s="473"/>
      <c r="L10" s="473"/>
      <c r="M10" s="473"/>
      <c r="N10" s="473"/>
      <c r="O10" s="473"/>
      <c r="P10" s="473"/>
      <c r="Q10" s="473"/>
      <c r="R10" s="473"/>
      <c r="S10" s="474"/>
      <c r="T10" s="10"/>
    </row>
    <row r="11" spans="1:24">
      <c r="A11" s="259"/>
      <c r="B11" s="260"/>
      <c r="C11" s="475"/>
      <c r="D11" s="475"/>
      <c r="E11" s="475"/>
      <c r="F11" s="475"/>
      <c r="G11" s="475"/>
      <c r="H11" s="475"/>
      <c r="I11" s="475"/>
      <c r="J11" s="475"/>
      <c r="K11" s="475"/>
      <c r="L11" s="475"/>
      <c r="M11" s="475"/>
      <c r="N11" s="475"/>
      <c r="O11" s="475"/>
      <c r="P11" s="475"/>
      <c r="Q11" s="475"/>
      <c r="R11" s="475"/>
      <c r="S11" s="476"/>
      <c r="T11" s="10"/>
    </row>
    <row r="12" spans="1:24" ht="3" customHeight="1">
      <c r="A12" s="262"/>
      <c r="B12" s="262"/>
      <c r="D12" s="262"/>
      <c r="E12" s="2"/>
      <c r="F12" s="2"/>
      <c r="G12" s="2"/>
      <c r="H12" s="2"/>
      <c r="I12" s="2"/>
      <c r="J12" s="2"/>
      <c r="K12" s="38"/>
      <c r="L12" s="38"/>
      <c r="M12" s="38"/>
      <c r="N12" s="38"/>
      <c r="O12" s="38"/>
      <c r="P12" s="38"/>
      <c r="Q12" s="38"/>
      <c r="R12" s="38"/>
      <c r="T12" s="10"/>
    </row>
    <row r="13" spans="1:24" ht="18.75" customHeight="1" thickTop="1" thickBot="1">
      <c r="A13" s="467" t="s">
        <v>132</v>
      </c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10"/>
    </row>
    <row r="14" spans="1:24" ht="3" customHeight="1" thickTop="1" thickBot="1">
      <c r="A14" s="262"/>
      <c r="B14" s="262"/>
      <c r="D14" s="262"/>
      <c r="E14" s="2"/>
      <c r="F14" s="2"/>
      <c r="G14" s="2"/>
      <c r="H14" s="2"/>
      <c r="I14" s="2"/>
      <c r="J14" s="2"/>
      <c r="K14" s="38"/>
      <c r="L14" s="38"/>
      <c r="M14" s="38"/>
      <c r="N14" s="38"/>
      <c r="O14" s="38"/>
      <c r="P14" s="38"/>
      <c r="Q14" s="38"/>
      <c r="R14" s="38"/>
      <c r="T14" s="10"/>
    </row>
    <row r="15" spans="1:24" ht="16.5" customHeight="1" thickTop="1" thickBot="1">
      <c r="A15" s="468" t="s">
        <v>133</v>
      </c>
      <c r="B15" s="468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8"/>
      <c r="N15" s="468"/>
      <c r="O15" s="468"/>
      <c r="P15" s="468"/>
      <c r="Q15" s="468"/>
      <c r="R15" s="468"/>
      <c r="S15" s="468"/>
      <c r="T15" s="10"/>
    </row>
    <row r="16" spans="1:24" ht="3" customHeight="1" thickTop="1" thickBot="1">
      <c r="A16" s="262"/>
      <c r="B16" s="262"/>
      <c r="D16" s="262"/>
      <c r="E16" s="2"/>
      <c r="F16" s="2"/>
      <c r="G16" s="2"/>
      <c r="H16" s="2"/>
      <c r="I16" s="2"/>
      <c r="J16" s="2"/>
      <c r="K16" s="38"/>
      <c r="L16" s="38"/>
      <c r="M16" s="38"/>
      <c r="N16" s="38"/>
      <c r="O16" s="38"/>
      <c r="P16" s="38"/>
      <c r="Q16" s="38"/>
      <c r="R16" s="38"/>
      <c r="T16" s="10"/>
    </row>
    <row r="17" spans="1:21" ht="31.5" customHeight="1" thickBot="1">
      <c r="A17" s="472" t="s">
        <v>134</v>
      </c>
      <c r="B17" s="472"/>
      <c r="C17" s="472"/>
      <c r="D17" s="472"/>
      <c r="E17" s="469" t="str">
        <f>IF('2a.  Simple Form Data Entry'!G39="N", "NA",'2a.  Simple Form Data Entry'!G40)</f>
        <v>NA</v>
      </c>
      <c r="F17" s="470"/>
      <c r="G17" s="471"/>
      <c r="H17" s="508" t="s">
        <v>135</v>
      </c>
      <c r="I17" s="509"/>
      <c r="J17" s="509"/>
      <c r="K17" s="509"/>
      <c r="L17" s="509"/>
      <c r="M17" s="509"/>
      <c r="N17" s="308"/>
      <c r="O17" s="505" t="str">
        <f>IF('2a.  Simple Form Data Entry'!G39="N", "NA",'2a.  Simple Form Data Entry'!G41)</f>
        <v>NA</v>
      </c>
      <c r="P17" s="506"/>
      <c r="Q17" s="506"/>
      <c r="R17" s="506"/>
      <c r="S17" s="507"/>
      <c r="T17" s="10"/>
    </row>
    <row r="18" spans="1:21" ht="3" customHeight="1" thickBot="1">
      <c r="A18" s="262"/>
      <c r="B18" s="262"/>
      <c r="D18" s="262"/>
      <c r="E18" s="262"/>
      <c r="F18" s="262"/>
      <c r="G18" s="262"/>
      <c r="H18" s="2"/>
      <c r="I18" s="2"/>
      <c r="J18" s="2"/>
      <c r="K18" s="38"/>
      <c r="L18" s="38"/>
      <c r="M18" s="38"/>
      <c r="N18" s="38"/>
      <c r="O18" s="38"/>
      <c r="P18" s="38"/>
      <c r="Q18" s="38"/>
      <c r="R18" s="38"/>
      <c r="T18" s="10"/>
    </row>
    <row r="19" spans="1:21" ht="15.75" customHeight="1" thickTop="1" thickBot="1">
      <c r="A19" s="468" t="s">
        <v>136</v>
      </c>
      <c r="B19" s="468"/>
      <c r="C19" s="468"/>
      <c r="D19" s="468"/>
      <c r="E19" s="468"/>
      <c r="F19" s="468"/>
      <c r="G19" s="468"/>
      <c r="H19" s="468"/>
      <c r="I19" s="468"/>
      <c r="J19" s="468"/>
      <c r="K19" s="468"/>
      <c r="L19" s="468"/>
      <c r="M19" s="468"/>
      <c r="N19" s="468"/>
      <c r="O19" s="468"/>
      <c r="P19" s="468"/>
      <c r="Q19" s="468"/>
      <c r="R19" s="468"/>
      <c r="S19" s="468"/>
      <c r="T19" s="10"/>
    </row>
    <row r="20" spans="1:21" ht="3" customHeight="1" thickTop="1">
      <c r="A20" s="262"/>
      <c r="B20" s="262"/>
      <c r="D20" s="262"/>
      <c r="E20" s="2"/>
      <c r="F20" s="2"/>
      <c r="G20" s="2"/>
      <c r="H20" s="2"/>
      <c r="I20" s="2"/>
      <c r="J20" s="2"/>
      <c r="K20" s="38"/>
      <c r="L20" s="38"/>
      <c r="M20" s="38"/>
      <c r="N20" s="38"/>
      <c r="O20" s="38"/>
      <c r="P20" s="38"/>
      <c r="Q20" s="38"/>
      <c r="R20" s="38"/>
      <c r="T20" s="10"/>
    </row>
    <row r="21" spans="1:21" ht="14.45">
      <c r="A21" s="2" t="s">
        <v>137</v>
      </c>
      <c r="B21" s="2"/>
      <c r="D21" s="262"/>
      <c r="E21" s="262"/>
      <c r="F21" s="262"/>
      <c r="G21" s="262"/>
      <c r="H21" s="262"/>
      <c r="I21" s="262"/>
      <c r="J21" s="262"/>
      <c r="K21" s="309"/>
      <c r="L21" s="309"/>
      <c r="M21" s="309"/>
      <c r="N21" s="309"/>
      <c r="O21" s="309"/>
      <c r="P21" s="309"/>
      <c r="Q21" s="309"/>
      <c r="R21" s="309"/>
      <c r="T21" s="10"/>
    </row>
    <row r="22" spans="1:21" ht="3" customHeight="1">
      <c r="A22" s="380"/>
      <c r="B22" s="381"/>
      <c r="C22" s="381"/>
      <c r="D22" s="381"/>
      <c r="E22" s="381"/>
      <c r="F22" s="381"/>
      <c r="G22" s="381"/>
      <c r="H22" s="381"/>
      <c r="I22" s="381"/>
      <c r="J22" s="381"/>
      <c r="K22" s="310"/>
      <c r="L22" s="310"/>
      <c r="M22" s="310"/>
      <c r="N22" s="310"/>
      <c r="O22" s="310"/>
      <c r="P22" s="310"/>
      <c r="Q22" s="310"/>
      <c r="R22" s="310"/>
      <c r="S22" s="381"/>
      <c r="T22" s="10"/>
    </row>
    <row r="23" spans="1:21" ht="16.899999999999999" thickBot="1">
      <c r="A23" s="9" t="s">
        <v>138</v>
      </c>
      <c r="B23" s="9"/>
      <c r="C23" s="2"/>
      <c r="D23" s="262"/>
      <c r="E23" s="262"/>
      <c r="F23" s="262"/>
      <c r="G23" s="262"/>
      <c r="H23" s="262"/>
      <c r="I23" s="262"/>
      <c r="J23" s="262"/>
      <c r="K23" s="309"/>
      <c r="L23" s="309"/>
      <c r="M23" s="309"/>
      <c r="N23" s="309"/>
      <c r="O23" s="309"/>
      <c r="P23" s="309"/>
      <c r="Q23" s="309"/>
      <c r="R23" s="309"/>
      <c r="T23" s="10"/>
    </row>
    <row r="24" spans="1:21" ht="43.15">
      <c r="A24" s="294" t="s">
        <v>88</v>
      </c>
      <c r="B24" s="83"/>
      <c r="C24" s="84"/>
      <c r="D24" s="85" t="s">
        <v>139</v>
      </c>
      <c r="E24" s="85" t="s">
        <v>140</v>
      </c>
      <c r="F24" s="85" t="s">
        <v>39</v>
      </c>
      <c r="G24" s="92" t="s">
        <v>89</v>
      </c>
      <c r="H24" s="85" t="s">
        <v>141</v>
      </c>
      <c r="I24" s="85" t="str">
        <f>'2a.  Simple Form Data Entry'!O57</f>
        <v>Sum of Revenues Prior to 2025</v>
      </c>
      <c r="J24" s="85">
        <f>'2a.  Simple Form Data Entry'!G19</f>
        <v>2025</v>
      </c>
      <c r="K24" s="311">
        <v>2026</v>
      </c>
      <c r="L24" s="312">
        <f>J24+2</f>
        <v>2027</v>
      </c>
      <c r="M24" s="312" t="str">
        <f>CONCATENATE(K24," / ",L24)</f>
        <v>2026 / 2027</v>
      </c>
      <c r="N24" s="312">
        <f>L24+1</f>
        <v>2028</v>
      </c>
      <c r="O24" s="312">
        <f>N24+1</f>
        <v>2029</v>
      </c>
      <c r="P24" s="312" t="str">
        <f>CONCATENATE(N24," / ",O24)</f>
        <v>2028 / 2029</v>
      </c>
      <c r="Q24" s="312">
        <f>O24+1</f>
        <v>2030</v>
      </c>
      <c r="R24" s="312">
        <f>Q24+1</f>
        <v>2031</v>
      </c>
      <c r="S24" s="86" t="str">
        <f>CONCATENATE(Q24," / ",R24)</f>
        <v>2030 / 2031</v>
      </c>
      <c r="T24" s="87" t="s">
        <v>142</v>
      </c>
      <c r="U24" s="10"/>
    </row>
    <row r="25" spans="1:21" ht="14.45">
      <c r="A25" s="79" t="str">
        <f>IF('2a.  Simple Form Data Entry'!C58="", "   ", '2a.  Simple Form Data Entry'!C58)</f>
        <v xml:space="preserve">   </v>
      </c>
      <c r="B25" s="70"/>
      <c r="C25" s="70"/>
      <c r="D25" s="157" t="str">
        <f>IF(A25="   ", "   ",  IF(A25='2a.  Simple Form Data Entry'!$G$21, '2a.  Simple Form Data Entry'!J$21, IF(A25='2a.  Simple Form Data Entry'!$G$22,'2a.  Simple Form Data Entry'!J$22, IF(A25='2a.  Simple Form Data Entry'!$G$23, '2a.  Simple Form Data Entry'!J$23, IF(A25='2a.  Simple Form Data Entry'!$G$24, '2a.  Simple Form Data Entry'!$J$24, IF(A25='2a.  Simple Form Data Entry'!$G$25,'2a.  Simple Form Data Entry'!J$25, IF(A25='2a.  Simple Form Data Entry'!$G$26,'2a.  Simple Form Data Entry'!J$26, "   ")))))))</f>
        <v xml:space="preserve">   </v>
      </c>
      <c r="E25" s="80" t="str">
        <f>IF(A25="   ", "   ",  IF(A25='2a.  Simple Form Data Entry'!$G$21, '2a.  Simple Form Data Entry'!K$21, IF(A25='2a.  Simple Form Data Entry'!$G$22,'2a.  Simple Form Data Entry'!K$22, IF(A25='2a.  Simple Form Data Entry'!$G$23, '2a.  Simple Form Data Entry'!K$23, IF(A25='2a.  Simple Form Data Entry'!$G$24, '2a.  Simple Form Data Entry'!$K$24, IF(A25='2a.  Simple Form Data Entry'!G$25,'2a.  Simple Form Data Entry'!K$25, IF(A25='2a.  Simple Form Data Entry'!G$26,'2a.  Simple Form Data Entry'!K$26, "   ")))))))</f>
        <v xml:space="preserve">   </v>
      </c>
      <c r="F25" s="157" t="str">
        <f>IF(A25="   ", "   ",  IF(A25='2a.  Simple Form Data Entry'!$G$21, '2a.  Simple Form Data Entry'!L$21, IF(A25='2a.  Simple Form Data Entry'!$G$22,'2a.  Simple Form Data Entry'!L$22, IF(A25='2a.  Simple Form Data Entry'!$G$23, '2a.  Simple Form Data Entry'!L$23, IF(A25='2a.  Simple Form Data Entry'!$G$24, '2a.  Simple Form Data Entry'!$L$24, IF(A25='2a.  Simple Form Data Entry'!G$25,'2a.  Simple Form Data Entry'!L$25, IF(A25='2a.  Simple Form Data Entry'!G$26,'2a.  Simple Form Data Entry'!L$26, "   ")))))))</f>
        <v xml:space="preserve">   </v>
      </c>
      <c r="G25" s="81" t="str">
        <f>IF(A25="", "   ", '2a.  Simple Form Data Entry'!D58)</f>
        <v xml:space="preserve"> </v>
      </c>
      <c r="H25" s="167" t="str">
        <f>IF('2a.  Simple Form Data Entry'!E58="", "   ",'2a.  Simple Form Data Entry'!E58)</f>
        <v xml:space="preserve">   </v>
      </c>
      <c r="I25" s="72">
        <f>'2a.  Simple Form Data Entry'!O58</f>
        <v>0</v>
      </c>
      <c r="J25" s="72">
        <f>'2a.  Simple Form Data Entry'!G58</f>
        <v>0</v>
      </c>
      <c r="K25" s="313">
        <f>'2a.  Simple Form Data Entry'!H58</f>
        <v>0</v>
      </c>
      <c r="L25" s="72">
        <f>'2a.  Simple Form Data Entry'!I58</f>
        <v>0</v>
      </c>
      <c r="M25" s="72">
        <f>K25+L25</f>
        <v>0</v>
      </c>
      <c r="N25" s="72">
        <f>'2a.  Simple Form Data Entry'!J58</f>
        <v>0</v>
      </c>
      <c r="O25" s="72">
        <f>'2a.  Simple Form Data Entry'!K58</f>
        <v>0</v>
      </c>
      <c r="P25" s="72">
        <f>N25+O25</f>
        <v>0</v>
      </c>
      <c r="Q25" s="72">
        <f>'2a.  Simple Form Data Entry'!L58</f>
        <v>0</v>
      </c>
      <c r="R25" s="72">
        <f>'2a.  Simple Form Data Entry'!M8</f>
        <v>0</v>
      </c>
      <c r="S25" s="72">
        <f t="shared" ref="S25:S31" si="0">Q25+R25</f>
        <v>0</v>
      </c>
      <c r="T25" s="82">
        <f>'2a.  Simple Form Data Entry'!N58</f>
        <v>0</v>
      </c>
      <c r="U25" s="10"/>
    </row>
    <row r="26" spans="1:21" ht="14.45">
      <c r="A26" s="75" t="str">
        <f>IF('2a.  Simple Form Data Entry'!C59="", "   ", '2a.  Simple Form Data Entry'!C59)</f>
        <v xml:space="preserve">   </v>
      </c>
      <c r="B26" s="67"/>
      <c r="C26" s="67"/>
      <c r="D26" s="157" t="str">
        <f>IF(A26="   ", "   ",  IF(A26='2a.  Simple Form Data Entry'!$G$21, '2a.  Simple Form Data Entry'!J$21, IF(A26='2a.  Simple Form Data Entry'!$G$22,'2a.  Simple Form Data Entry'!J$22, IF(A26='2a.  Simple Form Data Entry'!$G$23, '2a.  Simple Form Data Entry'!J$23, IF(A26='2a.  Simple Form Data Entry'!$G$24, '2a.  Simple Form Data Entry'!$J$24, IF(A26='2a.  Simple Form Data Entry'!$G$25,'2a.  Simple Form Data Entry'!J$25, IF(A26='2a.  Simple Form Data Entry'!$G$26,'2a.  Simple Form Data Entry'!J$26, "   ")))))))</f>
        <v xml:space="preserve">   </v>
      </c>
      <c r="E26" s="80" t="str">
        <f>IF(A26="   ", "   ",  IF(A26='2a.  Simple Form Data Entry'!$G$21, '2a.  Simple Form Data Entry'!K$21, IF(A26='2a.  Simple Form Data Entry'!$G$22,'2a.  Simple Form Data Entry'!K$22, IF(A26='2a.  Simple Form Data Entry'!$G$23, '2a.  Simple Form Data Entry'!K$23, IF(A26='2a.  Simple Form Data Entry'!$G$24, '2a.  Simple Form Data Entry'!$K$24, IF(A26='2a.  Simple Form Data Entry'!G$25,'2a.  Simple Form Data Entry'!K$25, IF(A26='2a.  Simple Form Data Entry'!G$26,'2a.  Simple Form Data Entry'!K$26, "   ")))))))</f>
        <v xml:space="preserve">   </v>
      </c>
      <c r="F26" s="157" t="str">
        <f>IF(A26="   ", "   ",  IF(A26='2a.  Simple Form Data Entry'!$G$21, '2a.  Simple Form Data Entry'!L$21, IF(A26='2a.  Simple Form Data Entry'!$G$22,'2a.  Simple Form Data Entry'!L$22, IF(A26='2a.  Simple Form Data Entry'!$G$23, '2a.  Simple Form Data Entry'!L$23, IF(A26='2a.  Simple Form Data Entry'!$G$24, '2a.  Simple Form Data Entry'!$L$24, IF(A26='2a.  Simple Form Data Entry'!G$25,'2a.  Simple Form Data Entry'!L$25, IF(A26='2a.  Simple Form Data Entry'!G$26,'2a.  Simple Form Data Entry'!L$26, "   ")))))))</f>
        <v xml:space="preserve">   </v>
      </c>
      <c r="G26" s="81" t="str">
        <f>IF(A26="", "   ", '2a.  Simple Form Data Entry'!D59)</f>
        <v xml:space="preserve"> </v>
      </c>
      <c r="H26" s="68" t="str">
        <f>IF('2a.  Simple Form Data Entry'!E59="", "   ",'2a.  Simple Form Data Entry'!E59)</f>
        <v xml:space="preserve">   </v>
      </c>
      <c r="I26" s="72">
        <f>'2a.  Simple Form Data Entry'!O59</f>
        <v>0</v>
      </c>
      <c r="J26" s="72">
        <f>'2a.  Simple Form Data Entry'!G59</f>
        <v>0</v>
      </c>
      <c r="K26" s="314">
        <f>'2a.  Simple Form Data Entry'!H59</f>
        <v>0</v>
      </c>
      <c r="L26" s="72">
        <f>'2a.  Simple Form Data Entry'!I59</f>
        <v>0</v>
      </c>
      <c r="M26" s="72">
        <f t="shared" ref="M26:M31" si="1">K26+L26</f>
        <v>0</v>
      </c>
      <c r="N26" s="72">
        <f>'2a.  Simple Form Data Entry'!J59</f>
        <v>0</v>
      </c>
      <c r="O26" s="72">
        <f>'2a.  Simple Form Data Entry'!K59</f>
        <v>0</v>
      </c>
      <c r="P26" s="72">
        <f t="shared" ref="P26:P31" si="2">N26+O26</f>
        <v>0</v>
      </c>
      <c r="Q26" s="72">
        <f>'2a.  Simple Form Data Entry'!L59</f>
        <v>0</v>
      </c>
      <c r="R26" s="69">
        <f>'2a.  Simple Form Data Entry'!M59</f>
        <v>0</v>
      </c>
      <c r="S26" s="72">
        <f t="shared" si="0"/>
        <v>0</v>
      </c>
      <c r="T26" s="78">
        <f>'2a.  Simple Form Data Entry'!N59</f>
        <v>0</v>
      </c>
      <c r="U26" s="10"/>
    </row>
    <row r="27" spans="1:21" ht="14.45">
      <c r="A27" s="75" t="str">
        <f>IF('2a.  Simple Form Data Entry'!C60="", "   ", '2a.  Simple Form Data Entry'!C60)</f>
        <v xml:space="preserve">   </v>
      </c>
      <c r="B27" s="76"/>
      <c r="C27" s="76"/>
      <c r="D27" s="157" t="str">
        <f>IF(A27="   ", "   ",  IF(A27='2a.  Simple Form Data Entry'!$G$21, '2a.  Simple Form Data Entry'!J$21, IF(A27='2a.  Simple Form Data Entry'!$G$22,'2a.  Simple Form Data Entry'!J$22, IF(A27='2a.  Simple Form Data Entry'!$G$23, '2a.  Simple Form Data Entry'!J$23, IF(A27='2a.  Simple Form Data Entry'!$G$24, '2a.  Simple Form Data Entry'!$J$24, IF(A27='2a.  Simple Form Data Entry'!$G$25,'2a.  Simple Form Data Entry'!J$25, IF(A27='2a.  Simple Form Data Entry'!$G$26,'2a.  Simple Form Data Entry'!J$26, "   ")))))))</f>
        <v xml:space="preserve">   </v>
      </c>
      <c r="E27" s="80" t="str">
        <f>IF(A27="   ", "   ",  IF(A27='2a.  Simple Form Data Entry'!$G$21, '2a.  Simple Form Data Entry'!K$21, IF(A27='2a.  Simple Form Data Entry'!$G$22,'2a.  Simple Form Data Entry'!K$22, IF(A27='2a.  Simple Form Data Entry'!$G$23, '2a.  Simple Form Data Entry'!K$23, IF(A27='2a.  Simple Form Data Entry'!$G$24, '2a.  Simple Form Data Entry'!$K$24, IF(A27='2a.  Simple Form Data Entry'!G$25,'2a.  Simple Form Data Entry'!K$25, IF(A27='2a.  Simple Form Data Entry'!G$26,'2a.  Simple Form Data Entry'!K$26, "   ")))))))</f>
        <v xml:space="preserve">   </v>
      </c>
      <c r="F27" s="157" t="str">
        <f>IF(A27="   ", "   ",  IF(A27='2a.  Simple Form Data Entry'!$G$21, '2a.  Simple Form Data Entry'!L$21, IF(A27='2a.  Simple Form Data Entry'!$G$22,'2a.  Simple Form Data Entry'!L$22, IF(A27='2a.  Simple Form Data Entry'!$G$23, '2a.  Simple Form Data Entry'!L$23, IF(A27='2a.  Simple Form Data Entry'!$G$24, '2a.  Simple Form Data Entry'!$L$24, IF(A27='2a.  Simple Form Data Entry'!G$25,'2a.  Simple Form Data Entry'!L$25, IF(A27='2a.  Simple Form Data Entry'!G$26,'2a.  Simple Form Data Entry'!L$26, "   ")))))))</f>
        <v xml:space="preserve">   </v>
      </c>
      <c r="G27" s="81" t="str">
        <f>IF(A27="", "   ", '2a.  Simple Form Data Entry'!D60)</f>
        <v xml:space="preserve"> </v>
      </c>
      <c r="H27" s="168" t="str">
        <f>IF('2a.  Simple Form Data Entry'!E60="", "   ",'2a.  Simple Form Data Entry'!E60)</f>
        <v xml:space="preserve">   </v>
      </c>
      <c r="I27" s="72">
        <f>'2a.  Simple Form Data Entry'!O60</f>
        <v>0</v>
      </c>
      <c r="J27" s="72">
        <f>'2a.  Simple Form Data Entry'!G60</f>
        <v>0</v>
      </c>
      <c r="K27" s="314">
        <f>'2a.  Simple Form Data Entry'!H60</f>
        <v>0</v>
      </c>
      <c r="L27" s="72">
        <f>'2a.  Simple Form Data Entry'!I60</f>
        <v>0</v>
      </c>
      <c r="M27" s="72">
        <f t="shared" si="1"/>
        <v>0</v>
      </c>
      <c r="N27" s="72">
        <f>'2a.  Simple Form Data Entry'!J60</f>
        <v>0</v>
      </c>
      <c r="O27" s="72">
        <f>'2a.  Simple Form Data Entry'!K60</f>
        <v>0</v>
      </c>
      <c r="P27" s="72">
        <f t="shared" si="2"/>
        <v>0</v>
      </c>
      <c r="Q27" s="72">
        <f>'2a.  Simple Form Data Entry'!L60</f>
        <v>0</v>
      </c>
      <c r="R27" s="69">
        <f>'2a.  Simple Form Data Entry'!M60</f>
        <v>0</v>
      </c>
      <c r="S27" s="72">
        <f t="shared" si="0"/>
        <v>0</v>
      </c>
      <c r="T27" s="78">
        <f>'2a.  Simple Form Data Entry'!N60</f>
        <v>0</v>
      </c>
      <c r="U27" s="10"/>
    </row>
    <row r="28" spans="1:21" ht="14.45" hidden="1">
      <c r="A28" s="75" t="str">
        <f>IF('2a.  Simple Form Data Entry'!C61="", "   ", '2a.  Simple Form Data Entry'!C61)</f>
        <v xml:space="preserve">   </v>
      </c>
      <c r="B28" s="76"/>
      <c r="C28" s="76"/>
      <c r="D28" s="157" t="str">
        <f>IF(A28="   ", "   ",  IF(A28='2a.  Simple Form Data Entry'!$G$21, '2a.  Simple Form Data Entry'!J$21, IF(A28='2a.  Simple Form Data Entry'!$G$22,'2a.  Simple Form Data Entry'!J$22, IF(A28='2a.  Simple Form Data Entry'!$G$23, '2a.  Simple Form Data Entry'!J$23, IF(A28='2a.  Simple Form Data Entry'!$G$24, '2a.  Simple Form Data Entry'!$J$24, IF(A28='2a.  Simple Form Data Entry'!$G$25,'2a.  Simple Form Data Entry'!J$25, IF(A28='2a.  Simple Form Data Entry'!$G$26,'2a.  Simple Form Data Entry'!J$26, "   ")))))))</f>
        <v xml:space="preserve">   </v>
      </c>
      <c r="E28" s="80" t="str">
        <f>IF(A28="   ", "   ",  IF(A28='2a.  Simple Form Data Entry'!$G$21, '2a.  Simple Form Data Entry'!K$21, IF(A28='2a.  Simple Form Data Entry'!$G$22,'2a.  Simple Form Data Entry'!K$22, IF(A28='2a.  Simple Form Data Entry'!$G$23, '2a.  Simple Form Data Entry'!K$23, IF(A28='2a.  Simple Form Data Entry'!$G$24, '2a.  Simple Form Data Entry'!$K$24, IF(A28='2a.  Simple Form Data Entry'!G$25,'2a.  Simple Form Data Entry'!K$25, IF(A28='2a.  Simple Form Data Entry'!G$26,'2a.  Simple Form Data Entry'!K$26, "   ")))))))</f>
        <v xml:space="preserve">   </v>
      </c>
      <c r="F28" s="157" t="str">
        <f>IF(A28="   ", "   ",  IF(A28='2a.  Simple Form Data Entry'!$G$21, '2a.  Simple Form Data Entry'!L$21, IF(A28='2a.  Simple Form Data Entry'!$G$22,'2a.  Simple Form Data Entry'!L$22, IF(A28='2a.  Simple Form Data Entry'!$G$23, '2a.  Simple Form Data Entry'!L$23, IF(A28='2a.  Simple Form Data Entry'!$G$24, '2a.  Simple Form Data Entry'!$L$24, IF(A28='2a.  Simple Form Data Entry'!G$25,'2a.  Simple Form Data Entry'!L$25, IF(A28='2a.  Simple Form Data Entry'!G$26,'2a.  Simple Form Data Entry'!L$26, "   ")))))))</f>
        <v xml:space="preserve">   </v>
      </c>
      <c r="G28" s="81" t="str">
        <f>IF(A28="", "   ", '2a.  Simple Form Data Entry'!D61)</f>
        <v xml:space="preserve"> </v>
      </c>
      <c r="H28" s="168" t="str">
        <f>IF('2a.  Simple Form Data Entry'!E61="", "   ",'2a.  Simple Form Data Entry'!E61)</f>
        <v xml:space="preserve">   </v>
      </c>
      <c r="I28" s="72">
        <f>'2a.  Simple Form Data Entry'!O61</f>
        <v>0</v>
      </c>
      <c r="J28" s="72">
        <f>'2a.  Simple Form Data Entry'!G61</f>
        <v>0</v>
      </c>
      <c r="K28" s="314">
        <f>'2a.  Simple Form Data Entry'!H61</f>
        <v>0</v>
      </c>
      <c r="L28" s="72">
        <f>'2a.  Simple Form Data Entry'!I61</f>
        <v>0</v>
      </c>
      <c r="M28" s="72">
        <f t="shared" si="1"/>
        <v>0</v>
      </c>
      <c r="N28" s="72">
        <f>'2a.  Simple Form Data Entry'!J61</f>
        <v>0</v>
      </c>
      <c r="O28" s="72">
        <f>'2a.  Simple Form Data Entry'!K61</f>
        <v>0</v>
      </c>
      <c r="P28" s="72">
        <f t="shared" si="2"/>
        <v>0</v>
      </c>
      <c r="Q28" s="72">
        <f>'2a.  Simple Form Data Entry'!L61</f>
        <v>0</v>
      </c>
      <c r="R28" s="69">
        <f>'2a.  Simple Form Data Entry'!L61</f>
        <v>0</v>
      </c>
      <c r="S28" s="72">
        <f t="shared" si="0"/>
        <v>0</v>
      </c>
      <c r="T28" s="78">
        <f>'2a.  Simple Form Data Entry'!N61</f>
        <v>0</v>
      </c>
      <c r="U28" s="10"/>
    </row>
    <row r="29" spans="1:21" ht="14.45" hidden="1">
      <c r="A29" s="75" t="str">
        <f>IF('2a.  Simple Form Data Entry'!C62="", "   ", '2a.  Simple Form Data Entry'!C62)</f>
        <v xml:space="preserve">   </v>
      </c>
      <c r="B29" s="77"/>
      <c r="C29" s="77"/>
      <c r="D29" s="157" t="str">
        <f>IF(A29="   ", "   ",  IF(A29='2a.  Simple Form Data Entry'!$G$21, '2a.  Simple Form Data Entry'!J$21, IF(A29='2a.  Simple Form Data Entry'!$G$22,'2a.  Simple Form Data Entry'!J$22, IF(A29='2a.  Simple Form Data Entry'!$G$23, '2a.  Simple Form Data Entry'!J$23, IF(A29='2a.  Simple Form Data Entry'!$G$24, '2a.  Simple Form Data Entry'!$J$24, IF(A29='2a.  Simple Form Data Entry'!$G$25,'2a.  Simple Form Data Entry'!J$25, IF(A29='2a.  Simple Form Data Entry'!$G$26,'2a.  Simple Form Data Entry'!J$26, "   ")))))))</f>
        <v xml:space="preserve">   </v>
      </c>
      <c r="E29" s="80" t="str">
        <f>IF(A29="   ", "   ",  IF(A29='2a.  Simple Form Data Entry'!$G$21, '2a.  Simple Form Data Entry'!K$21, IF(A29='2a.  Simple Form Data Entry'!$G$22,'2a.  Simple Form Data Entry'!K$22, IF(A29='2a.  Simple Form Data Entry'!$G$23, '2a.  Simple Form Data Entry'!K$23, IF(A29='2a.  Simple Form Data Entry'!$G$24, '2a.  Simple Form Data Entry'!$K$24, IF(A29='2a.  Simple Form Data Entry'!G$25,'2a.  Simple Form Data Entry'!K$25, IF(A29='2a.  Simple Form Data Entry'!G$26,'2a.  Simple Form Data Entry'!K$26, "   ")))))))</f>
        <v xml:space="preserve">   </v>
      </c>
      <c r="F29" s="157" t="str">
        <f>IF(A29="   ", "   ",  IF(A29='2a.  Simple Form Data Entry'!$G$21, '2a.  Simple Form Data Entry'!L$21, IF(A29='2a.  Simple Form Data Entry'!$G$22,'2a.  Simple Form Data Entry'!L$22, IF(A29='2a.  Simple Form Data Entry'!$G$23, '2a.  Simple Form Data Entry'!L$23, IF(A29='2a.  Simple Form Data Entry'!$G$24, '2a.  Simple Form Data Entry'!$L$24, IF(A29='2a.  Simple Form Data Entry'!G$25,'2a.  Simple Form Data Entry'!L$25, IF(A29='2a.  Simple Form Data Entry'!G$26,'2a.  Simple Form Data Entry'!L$26, "   ")))))))</f>
        <v xml:space="preserve">   </v>
      </c>
      <c r="G29" s="81" t="str">
        <f>IF(A29="", "   ", '2a.  Simple Form Data Entry'!D62)</f>
        <v xml:space="preserve"> </v>
      </c>
      <c r="H29" s="168" t="str">
        <f>IF('2a.  Simple Form Data Entry'!E62="", "   ",'2a.  Simple Form Data Entry'!E62)</f>
        <v xml:space="preserve">   </v>
      </c>
      <c r="I29" s="72">
        <f>'2a.  Simple Form Data Entry'!O62</f>
        <v>0</v>
      </c>
      <c r="J29" s="72">
        <f>'2a.  Simple Form Data Entry'!G62</f>
        <v>0</v>
      </c>
      <c r="K29" s="314">
        <f>'2a.  Simple Form Data Entry'!H62</f>
        <v>0</v>
      </c>
      <c r="L29" s="72">
        <f>'2a.  Simple Form Data Entry'!I62</f>
        <v>0</v>
      </c>
      <c r="M29" s="72">
        <f t="shared" si="1"/>
        <v>0</v>
      </c>
      <c r="N29" s="72">
        <f>'2a.  Simple Form Data Entry'!J62</f>
        <v>0</v>
      </c>
      <c r="O29" s="72">
        <f>'2a.  Simple Form Data Entry'!K62</f>
        <v>0</v>
      </c>
      <c r="P29" s="72">
        <f t="shared" si="2"/>
        <v>0</v>
      </c>
      <c r="Q29" s="72">
        <f>'2a.  Simple Form Data Entry'!L62</f>
        <v>0</v>
      </c>
      <c r="R29" s="69">
        <f>'2a.  Simple Form Data Entry'!L62</f>
        <v>0</v>
      </c>
      <c r="S29" s="72">
        <f t="shared" si="0"/>
        <v>0</v>
      </c>
      <c r="T29" s="78">
        <f>'2a.  Simple Form Data Entry'!N62</f>
        <v>0</v>
      </c>
      <c r="U29" s="10"/>
    </row>
    <row r="30" spans="1:21" ht="14.45" hidden="1">
      <c r="A30" s="75" t="str">
        <f>IF('2a.  Simple Form Data Entry'!C63="", "   ", '2a.  Simple Form Data Entry'!C63)</f>
        <v xml:space="preserve">   </v>
      </c>
      <c r="B30" s="77"/>
      <c r="C30" s="77"/>
      <c r="D30" s="157" t="str">
        <f>IF(A30="   ", "   ",  IF(A30='2a.  Simple Form Data Entry'!$G$21, '2a.  Simple Form Data Entry'!J$21, IF(A30='2a.  Simple Form Data Entry'!$G$22,'2a.  Simple Form Data Entry'!J$22, IF(A30='2a.  Simple Form Data Entry'!$G$23, '2a.  Simple Form Data Entry'!J$23, IF(A30='2a.  Simple Form Data Entry'!$G$24, '2a.  Simple Form Data Entry'!$J$24, IF(A30='2a.  Simple Form Data Entry'!$G$25,'2a.  Simple Form Data Entry'!J$25, IF(A30='2a.  Simple Form Data Entry'!$G$26,'2a.  Simple Form Data Entry'!J$26, "   ")))))))</f>
        <v xml:space="preserve">   </v>
      </c>
      <c r="E30" s="80" t="str">
        <f>IF(A30="   ", "   ",  IF(A30='2a.  Simple Form Data Entry'!$G$21, '2a.  Simple Form Data Entry'!K$21, IF(A30='2a.  Simple Form Data Entry'!$G$22,'2a.  Simple Form Data Entry'!K$22, IF(A30='2a.  Simple Form Data Entry'!$G$23, '2a.  Simple Form Data Entry'!K$23, IF(A30='2a.  Simple Form Data Entry'!$G$24, '2a.  Simple Form Data Entry'!$K$24, IF(A30='2a.  Simple Form Data Entry'!G$25,'2a.  Simple Form Data Entry'!K$25, IF(A30='2a.  Simple Form Data Entry'!G$26,'2a.  Simple Form Data Entry'!K$26, "   ")))))))</f>
        <v xml:space="preserve">   </v>
      </c>
      <c r="F30" s="157" t="str">
        <f>IF(A30="   ", "   ",  IF(A30='2a.  Simple Form Data Entry'!$G$21, '2a.  Simple Form Data Entry'!L$21, IF(A30='2a.  Simple Form Data Entry'!$G$22,'2a.  Simple Form Data Entry'!L$22, IF(A30='2a.  Simple Form Data Entry'!$G$23, '2a.  Simple Form Data Entry'!L$23, IF(A30='2a.  Simple Form Data Entry'!$G$24, '2a.  Simple Form Data Entry'!$L$24, IF(A30='2a.  Simple Form Data Entry'!G$25,'2a.  Simple Form Data Entry'!L$25, IF(A30='2a.  Simple Form Data Entry'!G$26,'2a.  Simple Form Data Entry'!L$26, "   ")))))))</f>
        <v xml:space="preserve">   </v>
      </c>
      <c r="G30" s="81" t="str">
        <f>IF(A30="", "   ", '2a.  Simple Form Data Entry'!D63)</f>
        <v xml:space="preserve"> </v>
      </c>
      <c r="H30" s="168" t="str">
        <f>IF('2a.  Simple Form Data Entry'!E63="", "   ",'2a.  Simple Form Data Entry'!E63)</f>
        <v xml:space="preserve">   </v>
      </c>
      <c r="I30" s="72">
        <f>'2a.  Simple Form Data Entry'!O63</f>
        <v>0</v>
      </c>
      <c r="J30" s="72">
        <f>'2a.  Simple Form Data Entry'!G63</f>
        <v>0</v>
      </c>
      <c r="K30" s="314">
        <f>'2a.  Simple Form Data Entry'!H63</f>
        <v>0</v>
      </c>
      <c r="L30" s="72">
        <f>'2a.  Simple Form Data Entry'!I63</f>
        <v>0</v>
      </c>
      <c r="M30" s="72">
        <f t="shared" si="1"/>
        <v>0</v>
      </c>
      <c r="N30" s="72">
        <f>'2a.  Simple Form Data Entry'!J63</f>
        <v>0</v>
      </c>
      <c r="O30" s="72">
        <f>'2a.  Simple Form Data Entry'!K63</f>
        <v>0</v>
      </c>
      <c r="P30" s="72">
        <f t="shared" si="2"/>
        <v>0</v>
      </c>
      <c r="Q30" s="72">
        <f>'2a.  Simple Form Data Entry'!L63</f>
        <v>0</v>
      </c>
      <c r="R30" s="91">
        <f>'2a.  Simple Form Data Entry'!L63</f>
        <v>0</v>
      </c>
      <c r="S30" s="72">
        <f t="shared" si="0"/>
        <v>0</v>
      </c>
      <c r="T30" s="78">
        <f>'2a.  Simple Form Data Entry'!N63</f>
        <v>0</v>
      </c>
      <c r="U30" s="10"/>
    </row>
    <row r="31" spans="1:21" ht="15" thickBot="1">
      <c r="A31" s="5"/>
      <c r="B31" s="6"/>
      <c r="C31" s="242" t="s">
        <v>143</v>
      </c>
      <c r="D31" s="7"/>
      <c r="E31" s="7"/>
      <c r="F31" s="7"/>
      <c r="G31" s="7"/>
      <c r="H31" s="169"/>
      <c r="I31" s="51">
        <f t="shared" ref="I31:T31" si="3">SUM(I25:I30)</f>
        <v>0</v>
      </c>
      <c r="J31" s="72">
        <f>'2a.  Simple Form Data Entry'!G64</f>
        <v>0</v>
      </c>
      <c r="K31" s="315">
        <f t="shared" ref="K31" si="4">SUM(K25:K30)</f>
        <v>0</v>
      </c>
      <c r="L31" s="72">
        <f>SUM(L25:L27)</f>
        <v>0</v>
      </c>
      <c r="M31" s="72">
        <f t="shared" si="1"/>
        <v>0</v>
      </c>
      <c r="N31" s="72">
        <f>SUM(N25:N27)</f>
        <v>0</v>
      </c>
      <c r="O31" s="72">
        <f>SUM(O25:O27)</f>
        <v>0</v>
      </c>
      <c r="P31" s="316">
        <f t="shared" si="2"/>
        <v>0</v>
      </c>
      <c r="Q31" s="72">
        <f>SUM(Q25:Q27)</f>
        <v>0</v>
      </c>
      <c r="R31" s="316">
        <f>SUM(R25:R27)</f>
        <v>0</v>
      </c>
      <c r="S31" s="51">
        <f t="shared" si="0"/>
        <v>0</v>
      </c>
      <c r="T31" s="60">
        <f t="shared" si="3"/>
        <v>0</v>
      </c>
      <c r="U31" s="10"/>
    </row>
    <row r="32" spans="1:21" ht="3" customHeight="1">
      <c r="A32" s="262"/>
      <c r="B32" s="262"/>
      <c r="C32" s="262"/>
      <c r="D32" s="262"/>
      <c r="E32" s="262"/>
      <c r="F32" s="262"/>
      <c r="G32" s="262"/>
      <c r="H32" s="262"/>
      <c r="I32" s="262"/>
      <c r="J32" s="3"/>
      <c r="K32" s="317"/>
      <c r="L32" s="318">
        <f>SUM(L25:L29)</f>
        <v>0</v>
      </c>
      <c r="M32" s="318"/>
      <c r="N32" s="318"/>
      <c r="O32" s="318"/>
      <c r="P32" s="318"/>
      <c r="Q32" s="318"/>
      <c r="R32" s="318"/>
      <c r="T32" s="10"/>
    </row>
    <row r="33" spans="1:21" ht="16.899999999999999" thickBot="1">
      <c r="A33" s="8" t="s">
        <v>144</v>
      </c>
      <c r="B33" s="8"/>
      <c r="C33" s="2"/>
      <c r="D33" s="2"/>
      <c r="E33" s="262"/>
      <c r="F33" s="262"/>
      <c r="G33" s="262"/>
      <c r="H33" s="262"/>
      <c r="I33" s="262"/>
      <c r="J33" s="65"/>
      <c r="K33" s="317"/>
      <c r="L33" s="309"/>
      <c r="M33" s="309"/>
      <c r="N33" s="309"/>
      <c r="O33" s="309"/>
      <c r="P33" s="309"/>
      <c r="Q33" s="309"/>
      <c r="R33" s="309"/>
      <c r="T33" s="10"/>
    </row>
    <row r="34" spans="1:21" ht="43.15">
      <c r="A34" s="294" t="s">
        <v>145</v>
      </c>
      <c r="B34" s="83"/>
      <c r="C34" s="84"/>
      <c r="D34" s="85" t="s">
        <v>139</v>
      </c>
      <c r="E34" s="86" t="s">
        <v>38</v>
      </c>
      <c r="F34" s="85" t="s">
        <v>39</v>
      </c>
      <c r="G34" s="85" t="s">
        <v>89</v>
      </c>
      <c r="H34" s="85" t="s">
        <v>91</v>
      </c>
      <c r="I34" s="85" t="str">
        <f>'2a.  Simple Form Data Entry'!O81</f>
        <v>Sum of Expenditures Prior to 2025</v>
      </c>
      <c r="J34" s="85">
        <f>'2a.  Simple Form Data Entry'!G19</f>
        <v>2025</v>
      </c>
      <c r="K34" s="311">
        <v>2026</v>
      </c>
      <c r="L34" s="312">
        <f>J34+2</f>
        <v>2027</v>
      </c>
      <c r="M34" s="312" t="str">
        <f>CONCATENATE(K34," / ",L34)</f>
        <v>2026 / 2027</v>
      </c>
      <c r="N34" s="312">
        <f>L34+1</f>
        <v>2028</v>
      </c>
      <c r="O34" s="312">
        <f>N34+1</f>
        <v>2029</v>
      </c>
      <c r="P34" s="312" t="str">
        <f>CONCATENATE(N34," / ",O34)</f>
        <v>2028 / 2029</v>
      </c>
      <c r="Q34" s="312">
        <f>O34+1</f>
        <v>2030</v>
      </c>
      <c r="R34" s="312">
        <f>Q34+1</f>
        <v>2031</v>
      </c>
      <c r="S34" s="86" t="str">
        <f>CONCATENATE(Q34," / ",R34)</f>
        <v>2030 / 2031</v>
      </c>
      <c r="T34" s="87" t="s">
        <v>142</v>
      </c>
      <c r="U34" s="383"/>
    </row>
    <row r="35" spans="1:21" ht="37.5" customHeight="1">
      <c r="A35" s="498" t="str">
        <f>IF('2a.  Simple Form Data Entry'!E80="", "   ", '2a.  Simple Form Data Entry'!E80)</f>
        <v>Facilities Management / Long Term Lease Fund</v>
      </c>
      <c r="B35" s="499"/>
      <c r="C35" s="500"/>
      <c r="D35" s="157">
        <f>IF(A35="   ", "   ",  IF(A35='2a.  Simple Form Data Entry'!$G$21, '2a.  Simple Form Data Entry'!J$21, IF(A35='2a.  Simple Form Data Entry'!$G$22,'2a.  Simple Form Data Entry'!J$22, IF(A35='2a.  Simple Form Data Entry'!$G$23, '2a.  Simple Form Data Entry'!J$23, IF(A35='2a.  Simple Form Data Entry'!$G$24, '2a.  Simple Form Data Entry'!$J$24, IF(A35='2a.  Simple Form Data Entry'!$G$25,'2a.  Simple Form Data Entry'!J$25, IF(A35='2a.  Simple Form Data Entry'!$G$26,'2a.  Simple Form Data Entry'!J$26, "   ")))))))</f>
        <v>0</v>
      </c>
      <c r="E35" s="80" t="str">
        <f>IF(A35="   ", "   ",  IF(A35='2a.  Simple Form Data Entry'!$G$21, '2a.  Simple Form Data Entry'!K$21, IF(A35='2a.  Simple Form Data Entry'!$G$22,'2a.  Simple Form Data Entry'!K$22, IF(A35='2a.  Simple Form Data Entry'!$G$23, '2a.  Simple Form Data Entry'!K$23, IF(A35='2a.  Simple Form Data Entry'!$G$24, '2a.  Simple Form Data Entry'!$K$24, IF(A35='2a.  Simple Form Data Entry'!G$25,'2a.  Simple Form Data Entry'!K$25, IF(A35='2a.  Simple Form Data Entry'!G$26,'2a.  Simple Form Data Entry'!K$26, "   ")))))))</f>
        <v>DES</v>
      </c>
      <c r="F35" s="157">
        <f>IF(A35="   ", "   ",  IF(A35='2a.  Simple Form Data Entry'!$G$21, '2a.  Simple Form Data Entry'!L$21, IF(A35='2a.  Simple Form Data Entry'!$G$22,'2a.  Simple Form Data Entry'!L$22, IF(A35='2a.  Simple Form Data Entry'!$G$23, '2a.  Simple Form Data Entry'!L$23, IF(A35='2a.  Simple Form Data Entry'!$G$24, '2a.  Simple Form Data Entry'!$L$24, IF(A35='2a.  Simple Form Data Entry'!G$25,'2a.  Simple Form Data Entry'!L$25, IF(A35='2a.  Simple Form Data Entry'!G$26,'2a.  Simple Form Data Entry'!L$26, "   ")))))))</f>
        <v>3310</v>
      </c>
      <c r="G35" s="71" t="str">
        <f>IF('2a.  Simple Form Data Entry'!I80="", "   ", '2a.  Simple Form Data Entry'!I80)</f>
        <v xml:space="preserve"> </v>
      </c>
      <c r="H35" s="42"/>
      <c r="I35" s="42"/>
      <c r="J35" s="15"/>
      <c r="K35" s="170"/>
      <c r="L35" s="21"/>
      <c r="M35" s="319"/>
      <c r="N35" s="319"/>
      <c r="O35" s="21"/>
      <c r="P35" s="319"/>
      <c r="Q35" s="319"/>
      <c r="R35" s="319"/>
      <c r="S35" s="13"/>
      <c r="T35" s="88"/>
      <c r="U35" s="383"/>
    </row>
    <row r="36" spans="1:21" ht="13.5" customHeight="1">
      <c r="A36" s="14"/>
      <c r="B36" s="46" t="s">
        <v>74</v>
      </c>
      <c r="C36" s="18"/>
      <c r="D36" s="41"/>
      <c r="E36" s="41"/>
      <c r="F36" s="41"/>
      <c r="G36" s="41"/>
      <c r="H36" s="170" t="str">
        <f>IF('2a.  Simple Form Data Entry'!E82="", "  ", '2a.  Simple Form Data Entry'!E82)</f>
        <v xml:space="preserve">  </v>
      </c>
      <c r="I36" s="72">
        <f>'2a.  Simple Form Data Entry'!O82</f>
        <v>0</v>
      </c>
      <c r="J36" s="72">
        <f>'2a.  Simple Form Data Entry'!G82</f>
        <v>0</v>
      </c>
      <c r="K36" s="313">
        <f>'2a.  Simple Form Data Entry'!H82</f>
        <v>0</v>
      </c>
      <c r="L36" s="72">
        <f>'2a.  Simple Form Data Entry'!I82</f>
        <v>0</v>
      </c>
      <c r="M36" s="72">
        <f>K36+L36</f>
        <v>0</v>
      </c>
      <c r="N36" s="72">
        <f>'2a.  Simple Form Data Entry'!J82</f>
        <v>0</v>
      </c>
      <c r="O36" s="72">
        <f>'2a.  Simple Form Data Entry'!K82</f>
        <v>0</v>
      </c>
      <c r="P36" s="72">
        <f t="shared" ref="P36:P43" si="5">N36+O36</f>
        <v>0</v>
      </c>
      <c r="Q36" s="72">
        <f>'2a.  Simple Form Data Entry'!L82</f>
        <v>0</v>
      </c>
      <c r="R36" s="72">
        <f>'2a.  Simple Form Data Entry'!M82</f>
        <v>0</v>
      </c>
      <c r="S36" s="72">
        <f t="shared" ref="S36:S43" si="6">Q36+R36</f>
        <v>0</v>
      </c>
      <c r="T36" s="74">
        <f>'2a.  Simple Form Data Entry'!N82</f>
        <v>0</v>
      </c>
      <c r="U36" s="383"/>
    </row>
    <row r="37" spans="1:21" ht="13.5" customHeight="1">
      <c r="A37" s="14"/>
      <c r="B37" s="46" t="s">
        <v>76</v>
      </c>
      <c r="C37" s="18"/>
      <c r="D37" s="41"/>
      <c r="E37" s="41"/>
      <c r="F37" s="41"/>
      <c r="G37" s="41"/>
      <c r="H37" s="170" t="str">
        <f>IF('2a.  Simple Form Data Entry'!E83="", "  ", '2a.  Simple Form Data Entry'!E83)</f>
        <v xml:space="preserve">  </v>
      </c>
      <c r="I37" s="72">
        <f>'2a.  Simple Form Data Entry'!O83</f>
        <v>0</v>
      </c>
      <c r="J37" s="72">
        <f>'2a.  Simple Form Data Entry'!G83</f>
        <v>0</v>
      </c>
      <c r="K37" s="313">
        <f>'2a.  Simple Form Data Entry'!H83</f>
        <v>0</v>
      </c>
      <c r="L37" s="72">
        <f>'2a.  Simple Form Data Entry'!I83</f>
        <v>0</v>
      </c>
      <c r="M37" s="72">
        <f t="shared" ref="M37:M43" si="7">K37+L37</f>
        <v>0</v>
      </c>
      <c r="N37" s="72">
        <f>'2a.  Simple Form Data Entry'!J83</f>
        <v>0</v>
      </c>
      <c r="O37" s="72">
        <f>'2a.  Simple Form Data Entry'!K83</f>
        <v>0</v>
      </c>
      <c r="P37" s="72">
        <f t="shared" si="5"/>
        <v>0</v>
      </c>
      <c r="Q37" s="72">
        <f>'2a.  Simple Form Data Entry'!L83</f>
        <v>0</v>
      </c>
      <c r="R37" s="72">
        <f>'2a.  Simple Form Data Entry'!M83</f>
        <v>0</v>
      </c>
      <c r="S37" s="72">
        <f t="shared" si="6"/>
        <v>0</v>
      </c>
      <c r="T37" s="74">
        <f>'2a.  Simple Form Data Entry'!N83</f>
        <v>0</v>
      </c>
      <c r="U37" s="383"/>
    </row>
    <row r="38" spans="1:21" ht="43.15">
      <c r="A38" s="14"/>
      <c r="B38" s="46" t="s">
        <v>78</v>
      </c>
      <c r="C38" s="18"/>
      <c r="D38" s="41"/>
      <c r="E38" s="41"/>
      <c r="F38" s="41"/>
      <c r="G38" s="41"/>
      <c r="H38" s="170" t="str">
        <f>IF('2a.  Simple Form Data Entry'!E84="", "  ", '2a.  Simple Form Data Entry'!E84)</f>
        <v>Assumptions: 1) rent adjusted annually by 3%; 2) lease term 5/1/2025 - 12/31/2028; 3) 2025 cost includes additional due for 2024</v>
      </c>
      <c r="I38" s="72">
        <f>'2a.  Simple Form Data Entry'!O84</f>
        <v>6922.56</v>
      </c>
      <c r="J38" s="72">
        <f>'2a.  Simple Form Data Entry'!G84</f>
        <v>29617.439999999999</v>
      </c>
      <c r="K38" s="313">
        <f>'2a.  Simple Form Data Entry'!H84</f>
        <v>19096</v>
      </c>
      <c r="L38" s="72">
        <f>'2a.  Simple Form Data Entry'!I84</f>
        <v>19669.086000000003</v>
      </c>
      <c r="M38" s="72">
        <f t="shared" si="7"/>
        <v>38765.086000000003</v>
      </c>
      <c r="N38" s="72">
        <f>'2a.  Simple Form Data Entry'!J84</f>
        <v>20259.158580000003</v>
      </c>
      <c r="O38" s="72">
        <f>'2a.  Simple Form Data Entry'!K84</f>
        <v>0</v>
      </c>
      <c r="P38" s="72">
        <f t="shared" si="5"/>
        <v>20259.158580000003</v>
      </c>
      <c r="Q38" s="72">
        <f>'2a.  Simple Form Data Entry'!L84</f>
        <v>0</v>
      </c>
      <c r="R38" s="72">
        <f>'2a.  Simple Form Data Entry'!M84</f>
        <v>0</v>
      </c>
      <c r="S38" s="72">
        <f t="shared" si="6"/>
        <v>0</v>
      </c>
      <c r="T38" s="74">
        <f>'2a.  Simple Form Data Entry'!N84</f>
        <v>0</v>
      </c>
      <c r="U38" s="383"/>
    </row>
    <row r="39" spans="1:21" ht="13.5" customHeight="1">
      <c r="A39" s="14"/>
      <c r="B39" s="451" t="s">
        <v>80</v>
      </c>
      <c r="C39" s="452"/>
      <c r="D39" s="41"/>
      <c r="E39" s="41"/>
      <c r="F39" s="41"/>
      <c r="G39" s="41"/>
      <c r="H39" s="170" t="str">
        <f>IF('2a.  Simple Form Data Entry'!E85="", "  ", '2a.  Simple Form Data Entry'!E85)</f>
        <v xml:space="preserve">  </v>
      </c>
      <c r="I39" s="72">
        <f>'2a.  Simple Form Data Entry'!O85</f>
        <v>0</v>
      </c>
      <c r="J39" s="72">
        <f>'2a.  Simple Form Data Entry'!G85</f>
        <v>0</v>
      </c>
      <c r="K39" s="313">
        <f>'2a.  Simple Form Data Entry'!H85</f>
        <v>0</v>
      </c>
      <c r="L39" s="72">
        <f>'2a.  Simple Form Data Entry'!I85</f>
        <v>0</v>
      </c>
      <c r="M39" s="72">
        <f t="shared" si="7"/>
        <v>0</v>
      </c>
      <c r="N39" s="72">
        <f>'2a.  Simple Form Data Entry'!J85</f>
        <v>0</v>
      </c>
      <c r="O39" s="72">
        <f>'2a.  Simple Form Data Entry'!K85</f>
        <v>0</v>
      </c>
      <c r="P39" s="72">
        <f t="shared" si="5"/>
        <v>0</v>
      </c>
      <c r="Q39" s="72">
        <f>'2a.  Simple Form Data Entry'!L85</f>
        <v>0</v>
      </c>
      <c r="R39" s="72">
        <f>'2a.  Simple Form Data Entry'!M85</f>
        <v>0</v>
      </c>
      <c r="S39" s="72">
        <f t="shared" si="6"/>
        <v>0</v>
      </c>
      <c r="T39" s="74">
        <f>'2a.  Simple Form Data Entry'!N85</f>
        <v>0</v>
      </c>
      <c r="U39" s="383"/>
    </row>
    <row r="40" spans="1:21" ht="13.5" customHeight="1">
      <c r="A40" s="14"/>
      <c r="B40" s="438" t="s">
        <v>82</v>
      </c>
      <c r="C40" s="439"/>
      <c r="D40" s="41"/>
      <c r="E40" s="41"/>
      <c r="F40" s="41"/>
      <c r="G40" s="41"/>
      <c r="H40" s="170" t="str">
        <f>IF('2a.  Simple Form Data Entry'!E86="", "  ", '2a.  Simple Form Data Entry'!E86)</f>
        <v xml:space="preserve">  </v>
      </c>
      <c r="I40" s="72">
        <f>'2a.  Simple Form Data Entry'!O86</f>
        <v>0</v>
      </c>
      <c r="J40" s="72">
        <f>'2a.  Simple Form Data Entry'!G86</f>
        <v>0</v>
      </c>
      <c r="K40" s="313">
        <f>'2a.  Simple Form Data Entry'!H86</f>
        <v>0</v>
      </c>
      <c r="L40" s="72">
        <f>'2a.  Simple Form Data Entry'!I86</f>
        <v>0</v>
      </c>
      <c r="M40" s="72">
        <f t="shared" si="7"/>
        <v>0</v>
      </c>
      <c r="N40" s="72">
        <f>'2a.  Simple Form Data Entry'!J86</f>
        <v>0</v>
      </c>
      <c r="O40" s="72">
        <f>'2a.  Simple Form Data Entry'!K86</f>
        <v>0</v>
      </c>
      <c r="P40" s="72">
        <f t="shared" si="5"/>
        <v>0</v>
      </c>
      <c r="Q40" s="72">
        <f>'2a.  Simple Form Data Entry'!L86</f>
        <v>0</v>
      </c>
      <c r="R40" s="72">
        <f>'2a.  Simple Form Data Entry'!M86</f>
        <v>0</v>
      </c>
      <c r="S40" s="72">
        <f t="shared" si="6"/>
        <v>0</v>
      </c>
      <c r="T40" s="74">
        <f>'2a.  Simple Form Data Entry'!N86</f>
        <v>0</v>
      </c>
      <c r="U40" s="383"/>
    </row>
    <row r="41" spans="1:21" ht="13.5" customHeight="1">
      <c r="A41" s="14"/>
      <c r="B41" s="451" t="s">
        <v>84</v>
      </c>
      <c r="C41" s="452"/>
      <c r="D41" s="41"/>
      <c r="E41" s="41"/>
      <c r="F41" s="41"/>
      <c r="G41" s="41"/>
      <c r="H41" s="170" t="str">
        <f>IF('2a.  Simple Form Data Entry'!E87="", "  ", '2a.  Simple Form Data Entry'!E87)</f>
        <v xml:space="preserve">  </v>
      </c>
      <c r="I41" s="72">
        <f>'2a.  Simple Form Data Entry'!O87</f>
        <v>0</v>
      </c>
      <c r="J41" s="72">
        <f>'2a.  Simple Form Data Entry'!G87</f>
        <v>0</v>
      </c>
      <c r="K41" s="313">
        <f>'2a.  Simple Form Data Entry'!H87</f>
        <v>0</v>
      </c>
      <c r="L41" s="72">
        <f>'2a.  Simple Form Data Entry'!I87</f>
        <v>0</v>
      </c>
      <c r="M41" s="72">
        <f t="shared" si="7"/>
        <v>0</v>
      </c>
      <c r="N41" s="72">
        <f>'2a.  Simple Form Data Entry'!J87</f>
        <v>0</v>
      </c>
      <c r="O41" s="72">
        <f>'2a.  Simple Form Data Entry'!K87</f>
        <v>0</v>
      </c>
      <c r="P41" s="72">
        <f t="shared" si="5"/>
        <v>0</v>
      </c>
      <c r="Q41" s="72">
        <f>'2a.  Simple Form Data Entry'!L87</f>
        <v>0</v>
      </c>
      <c r="R41" s="72">
        <f>'2a.  Simple Form Data Entry'!M87</f>
        <v>0</v>
      </c>
      <c r="S41" s="72">
        <f t="shared" si="6"/>
        <v>0</v>
      </c>
      <c r="T41" s="74">
        <f>'2a.  Simple Form Data Entry'!N87</f>
        <v>0</v>
      </c>
      <c r="U41" s="383"/>
    </row>
    <row r="42" spans="1:21" ht="13.5" customHeight="1">
      <c r="A42" s="14"/>
      <c r="B42" s="440" t="s">
        <v>85</v>
      </c>
      <c r="C42" s="441"/>
      <c r="D42" s="41"/>
      <c r="E42" s="41"/>
      <c r="F42" s="41"/>
      <c r="G42" s="41"/>
      <c r="H42" s="170" t="str">
        <f>IF('2a.  Simple Form Data Entry'!E88="", "  ", '2a.  Simple Form Data Entry'!E88)</f>
        <v xml:space="preserve">  </v>
      </c>
      <c r="I42" s="72">
        <f>'2a.  Simple Form Data Entry'!O88</f>
        <v>0</v>
      </c>
      <c r="J42" s="72">
        <f>'2a.  Simple Form Data Entry'!G88</f>
        <v>0</v>
      </c>
      <c r="K42" s="313">
        <f>'2a.  Simple Form Data Entry'!H88</f>
        <v>0</v>
      </c>
      <c r="L42" s="72">
        <f>'2a.  Simple Form Data Entry'!I88</f>
        <v>0</v>
      </c>
      <c r="M42" s="72">
        <f t="shared" si="7"/>
        <v>0</v>
      </c>
      <c r="N42" s="72">
        <f>'2a.  Simple Form Data Entry'!J88</f>
        <v>0</v>
      </c>
      <c r="O42" s="72">
        <f>'2a.  Simple Form Data Entry'!K88</f>
        <v>0</v>
      </c>
      <c r="P42" s="72">
        <f t="shared" si="5"/>
        <v>0</v>
      </c>
      <c r="Q42" s="72">
        <f>'2a.  Simple Form Data Entry'!L88</f>
        <v>0</v>
      </c>
      <c r="R42" s="72">
        <f>'2a.  Simple Form Data Entry'!M88</f>
        <v>0</v>
      </c>
      <c r="S42" s="72">
        <f t="shared" si="6"/>
        <v>0</v>
      </c>
      <c r="T42" s="74">
        <f>'2a.  Simple Form Data Entry'!N88</f>
        <v>0</v>
      </c>
      <c r="U42" s="383"/>
    </row>
    <row r="43" spans="1:21" ht="14.45">
      <c r="A43" s="24"/>
      <c r="B43" s="25"/>
      <c r="C43" s="26" t="s">
        <v>146</v>
      </c>
      <c r="D43" s="27"/>
      <c r="E43" s="27"/>
      <c r="F43" s="27"/>
      <c r="G43" s="27"/>
      <c r="H43" s="171"/>
      <c r="I43" s="58">
        <f t="shared" ref="I43:T43" si="8">SUM(I36:I42)</f>
        <v>6922.56</v>
      </c>
      <c r="J43" s="58">
        <f t="shared" si="8"/>
        <v>29617.439999999999</v>
      </c>
      <c r="K43" s="320">
        <f t="shared" ref="K43" si="9">SUM(K36:K42)</f>
        <v>19096</v>
      </c>
      <c r="L43" s="72">
        <f>SUM(L36:L42)</f>
        <v>19669.086000000003</v>
      </c>
      <c r="M43" s="72">
        <f t="shared" si="7"/>
        <v>38765.086000000003</v>
      </c>
      <c r="N43" s="72">
        <f>SUM(N36:N42)</f>
        <v>20259.158580000003</v>
      </c>
      <c r="O43" s="72">
        <f>SUM(O36:O42)</f>
        <v>0</v>
      </c>
      <c r="P43" s="321">
        <f t="shared" si="5"/>
        <v>20259.158580000003</v>
      </c>
      <c r="Q43" s="72">
        <f>SUM(Q36:Q42)</f>
        <v>0</v>
      </c>
      <c r="R43" s="321">
        <f>SUM(R36:R42)</f>
        <v>0</v>
      </c>
      <c r="S43" s="58">
        <f t="shared" si="6"/>
        <v>0</v>
      </c>
      <c r="T43" s="59">
        <f t="shared" si="8"/>
        <v>0</v>
      </c>
      <c r="U43" s="383"/>
    </row>
    <row r="44" spans="1:21" ht="3" customHeight="1">
      <c r="A44" s="14"/>
      <c r="B44" s="16"/>
      <c r="C44" s="20"/>
      <c r="D44" s="21"/>
      <c r="E44" s="21"/>
      <c r="F44" s="21"/>
      <c r="G44" s="21"/>
      <c r="H44" s="167"/>
      <c r="I44" s="43"/>
      <c r="J44" s="22"/>
      <c r="K44" s="322"/>
      <c r="L44" s="72">
        <f>'2a.  Simple Form Data Entry'!I90</f>
        <v>0</v>
      </c>
      <c r="M44" s="344"/>
      <c r="N44" s="22"/>
      <c r="O44" s="22"/>
      <c r="P44" s="22"/>
      <c r="Q44" s="22"/>
      <c r="R44" s="22"/>
      <c r="S44" s="243"/>
      <c r="T44" s="23"/>
      <c r="U44" s="383"/>
    </row>
    <row r="45" spans="1:21" ht="14.45">
      <c r="A45" s="442" t="str">
        <f>IF('2a.  Simple Form Data Entry'!E91="", "   ", '2a.  Simple Form Data Entry'!E91)</f>
        <v>Public Health</v>
      </c>
      <c r="B45" s="443"/>
      <c r="C45" s="444"/>
      <c r="D45" s="157" t="str">
        <f>IF(A45="   ", "   ",  IF(A45='2a.  Simple Form Data Entry'!$G$21, '2a.  Simple Form Data Entry'!J$21, IF(A45='2a.  Simple Form Data Entry'!$G$22,'2a.  Simple Form Data Entry'!J$22, IF(A45='2a.  Simple Form Data Entry'!$G$23, '2a.  Simple Form Data Entry'!J$23, IF(A45='2a.  Simple Form Data Entry'!$G$24, '2a.  Simple Form Data Entry'!$J$24, IF(A45='2a.  Simple Form Data Entry'!$G$25,'2a.  Simple Form Data Entry'!J$25, IF(A45='2a.  Simple Form Data Entry'!$G$26,'2a.  Simple Form Data Entry'!J$26, "   ")))))))</f>
        <v>A830000</v>
      </c>
      <c r="E45" s="80" t="str">
        <f>IF(A45="   ", "   ",  IF(A45='2a.  Simple Form Data Entry'!$G$21, '2a.  Simple Form Data Entry'!K$21, IF(A45='2a.  Simple Form Data Entry'!$G$22,'2a.  Simple Form Data Entry'!K$22, IF(A45='2a.  Simple Form Data Entry'!$G$23, '2a.  Simple Form Data Entry'!K$23, IF(A45='2a.  Simple Form Data Entry'!$G$24, '2a.  Simple Form Data Entry'!$K$24, IF(A45='2a.  Simple Form Data Entry'!G$25,'2a.  Simple Form Data Entry'!K$25, IF(A45='2a.  Simple Form Data Entry'!G$26,'2a.  Simple Form Data Entry'!K$26, "   ")))))))</f>
        <v>DPH</v>
      </c>
      <c r="F45" s="157">
        <f>IF(A45="   ", "   ",  IF(A45='2a.  Simple Form Data Entry'!$G$21, '2a.  Simple Form Data Entry'!L$21, IF(A45='2a.  Simple Form Data Entry'!$G$22,'2a.  Simple Form Data Entry'!L$22, IF(A45='2a.  Simple Form Data Entry'!$G$23, '2a.  Simple Form Data Entry'!L$23, IF(A45='2a.  Simple Form Data Entry'!$G$24, '2a.  Simple Form Data Entry'!$L$24, IF(A45='2a.  Simple Form Data Entry'!G$25,'2a.  Simple Form Data Entry'!L$25, IF(A45='2a.  Simple Form Data Entry'!G$26,'2a.  Simple Form Data Entry'!L$26, "   ")))))))</f>
        <v>1190</v>
      </c>
      <c r="G45" s="71" t="str">
        <f>IF('2a.  Simple Form Data Entry'!I91="", "   ", '2a.  Simple Form Data Entry'!I91)</f>
        <v xml:space="preserve"> </v>
      </c>
      <c r="H45" s="168"/>
      <c r="I45" s="44"/>
      <c r="J45" s="35"/>
      <c r="K45" s="323"/>
      <c r="L45" s="345"/>
      <c r="M45" s="35"/>
      <c r="N45" s="35"/>
      <c r="O45" s="35"/>
      <c r="P45" s="35"/>
      <c r="Q45" s="35"/>
      <c r="R45" s="35"/>
      <c r="S45" s="244"/>
      <c r="T45" s="36"/>
      <c r="U45" s="383"/>
    </row>
    <row r="46" spans="1:21" ht="13.5" customHeight="1">
      <c r="A46" s="17"/>
      <c r="B46" s="46" t="s">
        <v>74</v>
      </c>
      <c r="C46" s="18"/>
      <c r="D46" s="41"/>
      <c r="E46" s="41"/>
      <c r="F46" s="41"/>
      <c r="G46" s="41"/>
      <c r="H46" s="170" t="str">
        <f>IF('2a.  Simple Form Data Entry'!E93="", "  ", '2a.  Simple Form Data Entry'!E93)</f>
        <v xml:space="preserve">  </v>
      </c>
      <c r="I46" s="295">
        <f>'2a.  Simple Form Data Entry'!O93</f>
        <v>0</v>
      </c>
      <c r="J46" s="295">
        <f>'2a.  Simple Form Data Entry'!G93</f>
        <v>0</v>
      </c>
      <c r="K46" s="324">
        <f>'2a.  Simple Form Data Entry'!H93</f>
        <v>0</v>
      </c>
      <c r="L46" s="295">
        <f>'2a.  Simple Form Data Entry'!I93</f>
        <v>0</v>
      </c>
      <c r="M46" s="72">
        <f>K46+L46</f>
        <v>0</v>
      </c>
      <c r="N46" s="295">
        <f>'2a.  Simple Form Data Entry'!J93</f>
        <v>0</v>
      </c>
      <c r="O46" s="295">
        <f>'2a.  Simple Form Data Entry'!K93</f>
        <v>0</v>
      </c>
      <c r="P46" s="72">
        <f t="shared" ref="P46:P94" si="10">N46+O46</f>
        <v>0</v>
      </c>
      <c r="Q46" s="295">
        <f>'2a.  Simple Form Data Entry'!L93</f>
        <v>0</v>
      </c>
      <c r="R46" s="295">
        <f>'2a.  Simple Form Data Entry'!M93</f>
        <v>0</v>
      </c>
      <c r="S46" s="72">
        <f t="shared" ref="S46:S94" si="11">Q46+R46</f>
        <v>0</v>
      </c>
      <c r="T46" s="74">
        <f>'2a.  Simple Form Data Entry'!N93</f>
        <v>0</v>
      </c>
      <c r="U46" s="383"/>
    </row>
    <row r="47" spans="1:21" ht="13.5" customHeight="1">
      <c r="A47" s="17"/>
      <c r="B47" s="46" t="s">
        <v>76</v>
      </c>
      <c r="C47" s="18"/>
      <c r="D47" s="41"/>
      <c r="E47" s="41"/>
      <c r="F47" s="41"/>
      <c r="G47" s="41"/>
      <c r="H47" s="170" t="str">
        <f>IF('2a.  Simple Form Data Entry'!E94="", "  ", '2a.  Simple Form Data Entry'!E94)</f>
        <v xml:space="preserve">  </v>
      </c>
      <c r="I47" s="295">
        <f>'2a.  Simple Form Data Entry'!O94</f>
        <v>0</v>
      </c>
      <c r="J47" s="295">
        <f>'2a.  Simple Form Data Entry'!G94</f>
        <v>0</v>
      </c>
      <c r="K47" s="324">
        <f>'2a.  Simple Form Data Entry'!H94</f>
        <v>0</v>
      </c>
      <c r="L47" s="295">
        <f>'2a.  Simple Form Data Entry'!I94</f>
        <v>0</v>
      </c>
      <c r="M47" s="72">
        <f t="shared" ref="M47:M96" si="12">K47+L47</f>
        <v>0</v>
      </c>
      <c r="N47" s="295">
        <f>'2a.  Simple Form Data Entry'!J94</f>
        <v>0</v>
      </c>
      <c r="O47" s="295">
        <f>'2a.  Simple Form Data Entry'!K94</f>
        <v>0</v>
      </c>
      <c r="P47" s="72">
        <f t="shared" si="10"/>
        <v>0</v>
      </c>
      <c r="Q47" s="295">
        <f>'2a.  Simple Form Data Entry'!L94</f>
        <v>0</v>
      </c>
      <c r="R47" s="295">
        <f>'2a.  Simple Form Data Entry'!M94</f>
        <v>0</v>
      </c>
      <c r="S47" s="72">
        <f t="shared" si="11"/>
        <v>0</v>
      </c>
      <c r="T47" s="74">
        <f>'2a.  Simple Form Data Entry'!N94</f>
        <v>0</v>
      </c>
      <c r="U47" s="383"/>
    </row>
    <row r="48" spans="1:21" ht="13.5" customHeight="1">
      <c r="A48" s="17"/>
      <c r="B48" s="46" t="s">
        <v>78</v>
      </c>
      <c r="C48" s="18"/>
      <c r="D48" s="41"/>
      <c r="E48" s="41"/>
      <c r="F48" s="41"/>
      <c r="G48" s="41"/>
      <c r="H48" s="170" t="str">
        <f>IF('2a.  Simple Form Data Entry'!E95="", "  ", '2a.  Simple Form Data Entry'!E95)</f>
        <v>Operation costs per sec. 7.2 of lease</v>
      </c>
      <c r="I48" s="295">
        <f>'2a.  Simple Form Data Entry'!O95</f>
        <v>7888.2100000000009</v>
      </c>
      <c r="J48" s="295">
        <f>'2a.  Simple Form Data Entry'!G95</f>
        <v>8124.8563000000013</v>
      </c>
      <c r="K48" s="324">
        <f>'2a.  Simple Form Data Entry'!H95</f>
        <v>8368.6019890000007</v>
      </c>
      <c r="L48" s="295">
        <f>'2a.  Simple Form Data Entry'!I95</f>
        <v>8619.6600486700008</v>
      </c>
      <c r="M48" s="72">
        <f t="shared" si="12"/>
        <v>16988.26203767</v>
      </c>
      <c r="N48" s="295">
        <f>'2a.  Simple Form Data Entry'!J95</f>
        <v>8878.2498501301015</v>
      </c>
      <c r="O48" s="295">
        <f>'2a.  Simple Form Data Entry'!K95</f>
        <v>0</v>
      </c>
      <c r="P48" s="72">
        <f t="shared" si="10"/>
        <v>8878.2498501301015</v>
      </c>
      <c r="Q48" s="295">
        <f>'2a.  Simple Form Data Entry'!L95</f>
        <v>0</v>
      </c>
      <c r="R48" s="295">
        <f>'2a.  Simple Form Data Entry'!M95</f>
        <v>0</v>
      </c>
      <c r="S48" s="72">
        <f t="shared" si="11"/>
        <v>0</v>
      </c>
      <c r="T48" s="74">
        <f>'2a.  Simple Form Data Entry'!N96</f>
        <v>0</v>
      </c>
      <c r="U48" s="383"/>
    </row>
    <row r="49" spans="1:21" ht="13.5" customHeight="1">
      <c r="A49" s="17"/>
      <c r="B49" s="451" t="s">
        <v>80</v>
      </c>
      <c r="C49" s="452"/>
      <c r="D49" s="41"/>
      <c r="E49" s="41"/>
      <c r="F49" s="41"/>
      <c r="G49" s="41"/>
      <c r="H49" s="170" t="str">
        <f>IF('2a.  Simple Form Data Entry'!E96="", "  ", '2a.  Simple Form Data Entry'!E96)</f>
        <v xml:space="preserve">  </v>
      </c>
      <c r="I49" s="295">
        <f>'2a.  Simple Form Data Entry'!O96</f>
        <v>0</v>
      </c>
      <c r="J49" s="295">
        <f>'2a.  Simple Form Data Entry'!G96</f>
        <v>0</v>
      </c>
      <c r="K49" s="324">
        <f>'2a.  Simple Form Data Entry'!H96</f>
        <v>0</v>
      </c>
      <c r="L49" s="295">
        <f>'2a.  Simple Form Data Entry'!I96</f>
        <v>0</v>
      </c>
      <c r="M49" s="72">
        <f t="shared" si="12"/>
        <v>0</v>
      </c>
      <c r="N49" s="295">
        <f>'2a.  Simple Form Data Entry'!J96</f>
        <v>0</v>
      </c>
      <c r="O49" s="295">
        <f>'2a.  Simple Form Data Entry'!K96</f>
        <v>0</v>
      </c>
      <c r="P49" s="72">
        <f t="shared" si="10"/>
        <v>0</v>
      </c>
      <c r="Q49" s="295">
        <f>'2a.  Simple Form Data Entry'!L96</f>
        <v>0</v>
      </c>
      <c r="R49" s="295">
        <f>'2a.  Simple Form Data Entry'!M96</f>
        <v>0</v>
      </c>
      <c r="S49" s="72">
        <f t="shared" si="11"/>
        <v>0</v>
      </c>
      <c r="T49" s="74">
        <f>'2a.  Simple Form Data Entry'!N97</f>
        <v>0</v>
      </c>
      <c r="U49" s="383"/>
    </row>
    <row r="50" spans="1:21" ht="13.5" customHeight="1">
      <c r="A50" s="17"/>
      <c r="B50" s="438" t="s">
        <v>82</v>
      </c>
      <c r="C50" s="439"/>
      <c r="D50" s="41"/>
      <c r="E50" s="41"/>
      <c r="F50" s="41"/>
      <c r="G50" s="41"/>
      <c r="H50" s="170" t="str">
        <f>IF('2a.  Simple Form Data Entry'!E97="", "  ", '2a.  Simple Form Data Entry'!E97)</f>
        <v xml:space="preserve">  </v>
      </c>
      <c r="I50" s="295">
        <f>'2a.  Simple Form Data Entry'!O97</f>
        <v>0</v>
      </c>
      <c r="J50" s="295">
        <f>'2a.  Simple Form Data Entry'!G97</f>
        <v>0</v>
      </c>
      <c r="K50" s="324">
        <f>'2a.  Simple Form Data Entry'!H97</f>
        <v>0</v>
      </c>
      <c r="L50" s="295">
        <f>'2a.  Simple Form Data Entry'!I97</f>
        <v>0</v>
      </c>
      <c r="M50" s="72">
        <f t="shared" si="12"/>
        <v>0</v>
      </c>
      <c r="N50" s="295">
        <f>'2a.  Simple Form Data Entry'!J97</f>
        <v>0</v>
      </c>
      <c r="O50" s="295">
        <f>'2a.  Simple Form Data Entry'!K97</f>
        <v>0</v>
      </c>
      <c r="P50" s="72">
        <f t="shared" si="10"/>
        <v>0</v>
      </c>
      <c r="Q50" s="295">
        <f>'2a.  Simple Form Data Entry'!L97</f>
        <v>0</v>
      </c>
      <c r="R50" s="295">
        <f>'2a.  Simple Form Data Entry'!M97</f>
        <v>0</v>
      </c>
      <c r="S50" s="72">
        <f t="shared" si="11"/>
        <v>0</v>
      </c>
      <c r="T50" s="74">
        <f>'2a.  Simple Form Data Entry'!N97</f>
        <v>0</v>
      </c>
      <c r="U50" s="383"/>
    </row>
    <row r="51" spans="1:21" ht="13.5" customHeight="1">
      <c r="A51" s="17"/>
      <c r="B51" s="451" t="s">
        <v>84</v>
      </c>
      <c r="C51" s="452"/>
      <c r="D51" s="41"/>
      <c r="E51" s="41"/>
      <c r="F51" s="41"/>
      <c r="G51" s="41"/>
      <c r="H51" s="170" t="str">
        <f>IF('2a.  Simple Form Data Entry'!E98="", "  ", '2a.  Simple Form Data Entry'!E98)</f>
        <v xml:space="preserve">  </v>
      </c>
      <c r="I51" s="295">
        <f>'2a.  Simple Form Data Entry'!O98</f>
        <v>0</v>
      </c>
      <c r="J51" s="295">
        <f>'2a.  Simple Form Data Entry'!G98</f>
        <v>0</v>
      </c>
      <c r="K51" s="324">
        <f>'2a.  Simple Form Data Entry'!H98</f>
        <v>0</v>
      </c>
      <c r="L51" s="295">
        <f>'2a.  Simple Form Data Entry'!I98</f>
        <v>0</v>
      </c>
      <c r="M51" s="72">
        <f t="shared" si="12"/>
        <v>0</v>
      </c>
      <c r="N51" s="295">
        <f>'2a.  Simple Form Data Entry'!J98</f>
        <v>0</v>
      </c>
      <c r="O51" s="295">
        <f>'2a.  Simple Form Data Entry'!K98</f>
        <v>0</v>
      </c>
      <c r="P51" s="72">
        <f t="shared" si="10"/>
        <v>0</v>
      </c>
      <c r="Q51" s="295">
        <f>'2a.  Simple Form Data Entry'!L98</f>
        <v>0</v>
      </c>
      <c r="R51" s="295">
        <f>'2a.  Simple Form Data Entry'!M98</f>
        <v>0</v>
      </c>
      <c r="S51" s="72">
        <f t="shared" si="11"/>
        <v>0</v>
      </c>
      <c r="T51" s="74">
        <f>'2a.  Simple Form Data Entry'!N98</f>
        <v>0</v>
      </c>
      <c r="U51" s="383"/>
    </row>
    <row r="52" spans="1:21" ht="13.5" customHeight="1">
      <c r="A52" s="17"/>
      <c r="B52" s="440" t="s">
        <v>85</v>
      </c>
      <c r="C52" s="441"/>
      <c r="D52" s="41"/>
      <c r="E52" s="41"/>
      <c r="F52" s="41"/>
      <c r="G52" s="41"/>
      <c r="H52" s="170" t="str">
        <f>IF('2a.  Simple Form Data Entry'!E99="", "  ", '2a.  Simple Form Data Entry'!E99)</f>
        <v xml:space="preserve">  </v>
      </c>
      <c r="I52" s="295">
        <f>'2a.  Simple Form Data Entry'!O99</f>
        <v>0</v>
      </c>
      <c r="J52" s="295">
        <f>'2a.  Simple Form Data Entry'!G99</f>
        <v>0</v>
      </c>
      <c r="K52" s="324">
        <f>'2a.  Simple Form Data Entry'!H99</f>
        <v>0</v>
      </c>
      <c r="L52" s="295">
        <f>'2a.  Simple Form Data Entry'!I99</f>
        <v>0</v>
      </c>
      <c r="M52" s="72">
        <f t="shared" si="12"/>
        <v>0</v>
      </c>
      <c r="N52" s="295">
        <f>'2a.  Simple Form Data Entry'!J99</f>
        <v>0</v>
      </c>
      <c r="O52" s="295">
        <f>'2a.  Simple Form Data Entry'!K99</f>
        <v>0</v>
      </c>
      <c r="P52" s="72">
        <f t="shared" si="10"/>
        <v>0</v>
      </c>
      <c r="Q52" s="295">
        <f>'2a.  Simple Form Data Entry'!L99</f>
        <v>0</v>
      </c>
      <c r="R52" s="295">
        <f>'2a.  Simple Form Data Entry'!M99</f>
        <v>0</v>
      </c>
      <c r="S52" s="72">
        <f t="shared" si="11"/>
        <v>0</v>
      </c>
      <c r="T52" s="74">
        <f>'2a.  Simple Form Data Entry'!N99</f>
        <v>0</v>
      </c>
      <c r="U52" s="383"/>
    </row>
    <row r="53" spans="1:21" s="357" customFormat="1" ht="16.5" customHeight="1">
      <c r="A53" s="346"/>
      <c r="B53" s="347"/>
      <c r="C53" s="348" t="s">
        <v>146</v>
      </c>
      <c r="D53" s="349"/>
      <c r="E53" s="349"/>
      <c r="F53" s="349"/>
      <c r="G53" s="349"/>
      <c r="H53" s="350"/>
      <c r="I53" s="351">
        <f t="shared" ref="I53:T53" si="13">SUM(I46:I52)</f>
        <v>7888.2100000000009</v>
      </c>
      <c r="J53" s="351">
        <f t="shared" si="13"/>
        <v>8124.8563000000013</v>
      </c>
      <c r="K53" s="352">
        <f t="shared" ref="K53" si="14">SUM(K46:K52)</f>
        <v>8368.6019890000007</v>
      </c>
      <c r="L53" s="353">
        <f>SUM(L46:L52)</f>
        <v>8619.6600486700008</v>
      </c>
      <c r="M53" s="354">
        <f t="shared" si="12"/>
        <v>16988.26203767</v>
      </c>
      <c r="N53" s="353">
        <f>SUM(N46:N52)</f>
        <v>8878.2498501301015</v>
      </c>
      <c r="O53" s="353">
        <f>SUM(O46:O52)</f>
        <v>0</v>
      </c>
      <c r="P53" s="351">
        <f t="shared" si="10"/>
        <v>8878.2498501301015</v>
      </c>
      <c r="Q53" s="353">
        <f>SUM(Q46:Q52)</f>
        <v>0</v>
      </c>
      <c r="R53" s="351">
        <f t="shared" ref="R53" si="15">SUM(R46:R52)</f>
        <v>0</v>
      </c>
      <c r="S53" s="351">
        <f t="shared" si="11"/>
        <v>0</v>
      </c>
      <c r="T53" s="355">
        <f t="shared" si="13"/>
        <v>0</v>
      </c>
      <c r="U53" s="356"/>
    </row>
    <row r="54" spans="1:21" ht="1.5" customHeight="1">
      <c r="A54" s="14"/>
      <c r="B54" s="16"/>
      <c r="C54" s="11"/>
      <c r="D54" s="21"/>
      <c r="E54" s="21"/>
      <c r="F54" s="21"/>
      <c r="G54" s="21"/>
      <c r="H54" s="172"/>
      <c r="I54" s="54"/>
      <c r="J54" s="55"/>
      <c r="K54" s="325"/>
      <c r="L54" s="295">
        <f>'2a.  Simple Form Data Entry'!I101</f>
        <v>0</v>
      </c>
      <c r="M54" s="72">
        <f t="shared" si="12"/>
        <v>0</v>
      </c>
      <c r="N54" s="295">
        <f>'2a.  Simple Form Data Entry'!J101</f>
        <v>0</v>
      </c>
      <c r="O54" s="295">
        <f>'2a.  Simple Form Data Entry'!K101</f>
        <v>0</v>
      </c>
      <c r="P54" s="72">
        <f t="shared" si="10"/>
        <v>0</v>
      </c>
      <c r="Q54" s="295">
        <f>'2a.  Simple Form Data Entry'!L101</f>
        <v>0</v>
      </c>
      <c r="R54" s="326"/>
      <c r="S54" s="72">
        <f t="shared" si="11"/>
        <v>0</v>
      </c>
      <c r="T54" s="57"/>
      <c r="U54" s="383"/>
    </row>
    <row r="55" spans="1:21" ht="14.45" hidden="1">
      <c r="A55" s="442" t="str">
        <f>IF('2a.  Simple Form Data Entry'!E102="", "   ", '2a.  Simple Form Data Entry'!E102)</f>
        <v xml:space="preserve">   </v>
      </c>
      <c r="B55" s="443"/>
      <c r="C55" s="444"/>
      <c r="D55" s="157" t="str">
        <f>IF(A55="   ", "   ",  IF(A55='2a.  Simple Form Data Entry'!$G$21, '2a.  Simple Form Data Entry'!J$21, IF(A55='2a.  Simple Form Data Entry'!$G$22,'2a.  Simple Form Data Entry'!J$22, IF(A55='2a.  Simple Form Data Entry'!$G$23, '2a.  Simple Form Data Entry'!J$23, IF(A55='2a.  Simple Form Data Entry'!$G$24, '2a.  Simple Form Data Entry'!$J$24, IF(A55='2a.  Simple Form Data Entry'!$G$25,'2a.  Simple Form Data Entry'!J$25, IF(A55='2a.  Simple Form Data Entry'!$G$26,'2a.  Simple Form Data Entry'!J$26, "   ")))))))</f>
        <v xml:space="preserve">   </v>
      </c>
      <c r="E55" s="80" t="str">
        <f>IF(A55="   ", "   ",  IF(A55='2a.  Simple Form Data Entry'!$G$21, '2a.  Simple Form Data Entry'!K$21, IF(A55='2a.  Simple Form Data Entry'!$G$22,'2a.  Simple Form Data Entry'!K$22, IF(A55='2a.  Simple Form Data Entry'!$G$23, '2a.  Simple Form Data Entry'!K$23, IF(A55='2a.  Simple Form Data Entry'!$G$24, '2a.  Simple Form Data Entry'!$K$24, IF(A55='2a.  Simple Form Data Entry'!G$25,'2a.  Simple Form Data Entry'!K$25, IF(A55='2a.  Simple Form Data Entry'!G$26,'2a.  Simple Form Data Entry'!K$26, "   ")))))))</f>
        <v xml:space="preserve">   </v>
      </c>
      <c r="F55" s="157" t="str">
        <f>IF(A55="   ", "   ",  IF(A55='2a.  Simple Form Data Entry'!$G$21, '2a.  Simple Form Data Entry'!L$21, IF(A55='2a.  Simple Form Data Entry'!$G$22,'2a.  Simple Form Data Entry'!L$22, IF(A55='2a.  Simple Form Data Entry'!$G$23, '2a.  Simple Form Data Entry'!L$23, IF(A55='2a.  Simple Form Data Entry'!$G$24, '2a.  Simple Form Data Entry'!$L$24, IF(A55='2a.  Simple Form Data Entry'!$G$25,'2a.  Simple Form Data Entry'!$L$25, IF(A55='2a.  Simple Form Data Entry'!$G$26,'2a.  Simple Form Data Entry'!$L$26, "   ")))))))</f>
        <v xml:space="preserve">   </v>
      </c>
      <c r="G55" s="71" t="str">
        <f>IF('2a.  Simple Form Data Entry'!I102="", "   ", '2a.  Simple Form Data Entry'!I102)</f>
        <v xml:space="preserve"> </v>
      </c>
      <c r="H55" s="168"/>
      <c r="I55" s="44"/>
      <c r="J55" s="35"/>
      <c r="K55" s="323"/>
      <c r="L55" s="295" t="str">
        <f>'2a.  Simple Form Data Entry'!I102</f>
        <v xml:space="preserve"> </v>
      </c>
      <c r="M55" s="72" t="e">
        <f t="shared" si="12"/>
        <v>#VALUE!</v>
      </c>
      <c r="N55" s="295">
        <f>'2a.  Simple Form Data Entry'!J102</f>
        <v>0</v>
      </c>
      <c r="O55" s="295">
        <f>'2a.  Simple Form Data Entry'!K102</f>
        <v>0</v>
      </c>
      <c r="P55" s="72">
        <f t="shared" si="10"/>
        <v>0</v>
      </c>
      <c r="Q55" s="295">
        <f>'2a.  Simple Form Data Entry'!L102</f>
        <v>0</v>
      </c>
      <c r="R55" s="35"/>
      <c r="S55" s="72">
        <f t="shared" si="11"/>
        <v>0</v>
      </c>
      <c r="T55" s="36"/>
      <c r="U55" s="383"/>
    </row>
    <row r="56" spans="1:21" ht="13.5" hidden="1" customHeight="1">
      <c r="A56" s="17"/>
      <c r="B56" s="46" t="s">
        <v>74</v>
      </c>
      <c r="C56" s="18"/>
      <c r="D56" s="41"/>
      <c r="E56" s="41"/>
      <c r="F56" s="41"/>
      <c r="G56" s="41"/>
      <c r="H56" s="170" t="str">
        <f>IF('2a.  Simple Form Data Entry'!E104="", "  ", '2a.  Simple Form Data Entry'!E104)</f>
        <v xml:space="preserve">  </v>
      </c>
      <c r="I56" s="295">
        <f>'2a.  Simple Form Data Entry'!O104</f>
        <v>0</v>
      </c>
      <c r="J56" s="295">
        <f>'2a.  Simple Form Data Entry'!G104</f>
        <v>0</v>
      </c>
      <c r="K56" s="324">
        <f>'2a.  Simple Form Data Entry'!H104</f>
        <v>0</v>
      </c>
      <c r="L56" s="295">
        <f>'2a.  Simple Form Data Entry'!I103</f>
        <v>2027</v>
      </c>
      <c r="M56" s="72">
        <f t="shared" si="12"/>
        <v>2027</v>
      </c>
      <c r="N56" s="295">
        <f>'2a.  Simple Form Data Entry'!J103</f>
        <v>2028</v>
      </c>
      <c r="O56" s="295">
        <f>'2a.  Simple Form Data Entry'!K103</f>
        <v>0</v>
      </c>
      <c r="P56" s="72">
        <f t="shared" si="10"/>
        <v>2028</v>
      </c>
      <c r="Q56" s="295">
        <f>'2a.  Simple Form Data Entry'!L103</f>
        <v>0</v>
      </c>
      <c r="R56" s="295">
        <f>'2a.  Simple Form Data Entry'!L104</f>
        <v>0</v>
      </c>
      <c r="S56" s="72">
        <f t="shared" si="11"/>
        <v>0</v>
      </c>
      <c r="T56" s="74">
        <f>'2a.  Simple Form Data Entry'!N104</f>
        <v>0</v>
      </c>
      <c r="U56" s="383"/>
    </row>
    <row r="57" spans="1:21" ht="13.5" hidden="1" customHeight="1">
      <c r="A57" s="17"/>
      <c r="B57" s="46" t="s">
        <v>76</v>
      </c>
      <c r="C57" s="18"/>
      <c r="D57" s="41"/>
      <c r="E57" s="41"/>
      <c r="F57" s="41"/>
      <c r="G57" s="41"/>
      <c r="H57" s="170" t="str">
        <f>IF('2a.  Simple Form Data Entry'!E105="", "  ", '2a.  Simple Form Data Entry'!E105)</f>
        <v xml:space="preserve">  </v>
      </c>
      <c r="I57" s="295">
        <f>'2a.  Simple Form Data Entry'!O105</f>
        <v>0</v>
      </c>
      <c r="J57" s="295">
        <f>'2a.  Simple Form Data Entry'!G105</f>
        <v>0</v>
      </c>
      <c r="K57" s="324">
        <f>'2a.  Simple Form Data Entry'!H105</f>
        <v>0</v>
      </c>
      <c r="L57" s="295">
        <f>'2a.  Simple Form Data Entry'!I104</f>
        <v>0</v>
      </c>
      <c r="M57" s="72">
        <f t="shared" si="12"/>
        <v>0</v>
      </c>
      <c r="N57" s="295">
        <f>'2a.  Simple Form Data Entry'!J104</f>
        <v>0</v>
      </c>
      <c r="O57" s="295">
        <f>'2a.  Simple Form Data Entry'!K104</f>
        <v>0</v>
      </c>
      <c r="P57" s="72">
        <f t="shared" si="10"/>
        <v>0</v>
      </c>
      <c r="Q57" s="295">
        <f>'2a.  Simple Form Data Entry'!L104</f>
        <v>0</v>
      </c>
      <c r="R57" s="295">
        <f>'2a.  Simple Form Data Entry'!L105</f>
        <v>0</v>
      </c>
      <c r="S57" s="72">
        <f t="shared" si="11"/>
        <v>0</v>
      </c>
      <c r="T57" s="74">
        <f>'2a.  Simple Form Data Entry'!N105</f>
        <v>0</v>
      </c>
      <c r="U57" s="383"/>
    </row>
    <row r="58" spans="1:21" ht="13.5" hidden="1" customHeight="1">
      <c r="A58" s="17"/>
      <c r="B58" s="46" t="s">
        <v>78</v>
      </c>
      <c r="C58" s="18"/>
      <c r="D58" s="41"/>
      <c r="E58" s="41"/>
      <c r="F58" s="41"/>
      <c r="G58" s="41"/>
      <c r="H58" s="170" t="str">
        <f>IF('2a.  Simple Form Data Entry'!E106="", "  ", '2a.  Simple Form Data Entry'!E106)</f>
        <v xml:space="preserve">  </v>
      </c>
      <c r="I58" s="295">
        <f>'2a.  Simple Form Data Entry'!O106</f>
        <v>0</v>
      </c>
      <c r="J58" s="295">
        <f>'2a.  Simple Form Data Entry'!G106</f>
        <v>0</v>
      </c>
      <c r="K58" s="324">
        <f>'2a.  Simple Form Data Entry'!H106</f>
        <v>0</v>
      </c>
      <c r="L58" s="295">
        <f>'2a.  Simple Form Data Entry'!I105</f>
        <v>0</v>
      </c>
      <c r="M58" s="72">
        <f t="shared" si="12"/>
        <v>0</v>
      </c>
      <c r="N58" s="295">
        <f>'2a.  Simple Form Data Entry'!J105</f>
        <v>0</v>
      </c>
      <c r="O58" s="295">
        <f>'2a.  Simple Form Data Entry'!K105</f>
        <v>0</v>
      </c>
      <c r="P58" s="72">
        <f t="shared" si="10"/>
        <v>0</v>
      </c>
      <c r="Q58" s="295">
        <f>'2a.  Simple Form Data Entry'!L105</f>
        <v>0</v>
      </c>
      <c r="R58" s="295">
        <f>'2a.  Simple Form Data Entry'!L106</f>
        <v>0</v>
      </c>
      <c r="S58" s="72">
        <f t="shared" si="11"/>
        <v>0</v>
      </c>
      <c r="T58" s="74">
        <f>'2a.  Simple Form Data Entry'!N106</f>
        <v>0</v>
      </c>
      <c r="U58" s="383"/>
    </row>
    <row r="59" spans="1:21" ht="13.5" hidden="1" customHeight="1">
      <c r="A59" s="17"/>
      <c r="B59" s="451" t="s">
        <v>80</v>
      </c>
      <c r="C59" s="452"/>
      <c r="D59" s="41"/>
      <c r="E59" s="41"/>
      <c r="F59" s="41"/>
      <c r="G59" s="41"/>
      <c r="H59" s="170" t="str">
        <f>IF('2a.  Simple Form Data Entry'!E107="", "  ", '2a.  Simple Form Data Entry'!E107)</f>
        <v xml:space="preserve">  </v>
      </c>
      <c r="I59" s="295">
        <f>'2a.  Simple Form Data Entry'!O107</f>
        <v>0</v>
      </c>
      <c r="J59" s="295">
        <f>'2a.  Simple Form Data Entry'!G107</f>
        <v>0</v>
      </c>
      <c r="K59" s="324">
        <f>'2a.  Simple Form Data Entry'!H107</f>
        <v>0</v>
      </c>
      <c r="L59" s="295">
        <f>'2a.  Simple Form Data Entry'!I106</f>
        <v>0</v>
      </c>
      <c r="M59" s="72">
        <f t="shared" si="12"/>
        <v>0</v>
      </c>
      <c r="N59" s="295">
        <f>'2a.  Simple Form Data Entry'!J106</f>
        <v>0</v>
      </c>
      <c r="O59" s="295">
        <f>'2a.  Simple Form Data Entry'!K106</f>
        <v>0</v>
      </c>
      <c r="P59" s="72">
        <f t="shared" si="10"/>
        <v>0</v>
      </c>
      <c r="Q59" s="295">
        <f>'2a.  Simple Form Data Entry'!L106</f>
        <v>0</v>
      </c>
      <c r="R59" s="295">
        <f>'2a.  Simple Form Data Entry'!L107</f>
        <v>0</v>
      </c>
      <c r="S59" s="72">
        <f t="shared" si="11"/>
        <v>0</v>
      </c>
      <c r="T59" s="74">
        <f>'2a.  Simple Form Data Entry'!N107</f>
        <v>0</v>
      </c>
      <c r="U59" s="383"/>
    </row>
    <row r="60" spans="1:21" ht="13.5" hidden="1" customHeight="1">
      <c r="A60" s="17"/>
      <c r="B60" s="438" t="s">
        <v>82</v>
      </c>
      <c r="C60" s="439"/>
      <c r="D60" s="41"/>
      <c r="E60" s="41"/>
      <c r="F60" s="41"/>
      <c r="G60" s="41"/>
      <c r="H60" s="170" t="str">
        <f>IF('2a.  Simple Form Data Entry'!E108="", "  ", '2a.  Simple Form Data Entry'!E108)</f>
        <v xml:space="preserve">  </v>
      </c>
      <c r="I60" s="295">
        <f>'2a.  Simple Form Data Entry'!O108</f>
        <v>0</v>
      </c>
      <c r="J60" s="295">
        <f>'2a.  Simple Form Data Entry'!G108</f>
        <v>0</v>
      </c>
      <c r="K60" s="324">
        <f>'2a.  Simple Form Data Entry'!H108</f>
        <v>0</v>
      </c>
      <c r="L60" s="295">
        <f>'2a.  Simple Form Data Entry'!I107</f>
        <v>0</v>
      </c>
      <c r="M60" s="72">
        <f t="shared" si="12"/>
        <v>0</v>
      </c>
      <c r="N60" s="295">
        <f>'2a.  Simple Form Data Entry'!J107</f>
        <v>0</v>
      </c>
      <c r="O60" s="295">
        <f>'2a.  Simple Form Data Entry'!K107</f>
        <v>0</v>
      </c>
      <c r="P60" s="72">
        <f t="shared" si="10"/>
        <v>0</v>
      </c>
      <c r="Q60" s="295">
        <f>'2a.  Simple Form Data Entry'!L107</f>
        <v>0</v>
      </c>
      <c r="R60" s="295">
        <f>'2a.  Simple Form Data Entry'!L108</f>
        <v>0</v>
      </c>
      <c r="S60" s="72">
        <f t="shared" si="11"/>
        <v>0</v>
      </c>
      <c r="T60" s="74">
        <f>'2a.  Simple Form Data Entry'!N108</f>
        <v>0</v>
      </c>
      <c r="U60" s="383"/>
    </row>
    <row r="61" spans="1:21" ht="13.5" hidden="1" customHeight="1">
      <c r="A61" s="17"/>
      <c r="B61" s="451" t="s">
        <v>84</v>
      </c>
      <c r="C61" s="452"/>
      <c r="D61" s="41"/>
      <c r="E61" s="41"/>
      <c r="F61" s="41"/>
      <c r="G61" s="41"/>
      <c r="H61" s="170" t="str">
        <f>IF('2a.  Simple Form Data Entry'!E109="", "  ", '2a.  Simple Form Data Entry'!E109)</f>
        <v xml:space="preserve">  </v>
      </c>
      <c r="I61" s="295">
        <f>'2a.  Simple Form Data Entry'!O109</f>
        <v>0</v>
      </c>
      <c r="J61" s="295">
        <f>'2a.  Simple Form Data Entry'!G109</f>
        <v>0</v>
      </c>
      <c r="K61" s="324">
        <f>'2a.  Simple Form Data Entry'!H109</f>
        <v>0</v>
      </c>
      <c r="L61" s="295">
        <f>'2a.  Simple Form Data Entry'!I108</f>
        <v>0</v>
      </c>
      <c r="M61" s="72">
        <f t="shared" si="12"/>
        <v>0</v>
      </c>
      <c r="N61" s="295">
        <f>'2a.  Simple Form Data Entry'!J108</f>
        <v>0</v>
      </c>
      <c r="O61" s="295">
        <f>'2a.  Simple Form Data Entry'!K108</f>
        <v>0</v>
      </c>
      <c r="P61" s="72">
        <f t="shared" si="10"/>
        <v>0</v>
      </c>
      <c r="Q61" s="295">
        <f>'2a.  Simple Form Data Entry'!L108</f>
        <v>0</v>
      </c>
      <c r="R61" s="295">
        <f>'2a.  Simple Form Data Entry'!L109</f>
        <v>0</v>
      </c>
      <c r="S61" s="72">
        <f t="shared" si="11"/>
        <v>0</v>
      </c>
      <c r="T61" s="74">
        <f>'2a.  Simple Form Data Entry'!N109</f>
        <v>0</v>
      </c>
      <c r="U61" s="383"/>
    </row>
    <row r="62" spans="1:21" ht="13.5" hidden="1" customHeight="1">
      <c r="A62" s="17"/>
      <c r="B62" s="440" t="s">
        <v>85</v>
      </c>
      <c r="C62" s="441"/>
      <c r="D62" s="41"/>
      <c r="E62" s="41"/>
      <c r="F62" s="41"/>
      <c r="G62" s="41"/>
      <c r="H62" s="170" t="str">
        <f>IF('2a.  Simple Form Data Entry'!E110="", "  ", '2a.  Simple Form Data Entry'!E110)</f>
        <v xml:space="preserve">  </v>
      </c>
      <c r="I62" s="295">
        <f>'2a.  Simple Form Data Entry'!O110</f>
        <v>0</v>
      </c>
      <c r="J62" s="295">
        <f>'2a.  Simple Form Data Entry'!G110</f>
        <v>0</v>
      </c>
      <c r="K62" s="324">
        <f>'2a.  Simple Form Data Entry'!H110</f>
        <v>0</v>
      </c>
      <c r="L62" s="295">
        <f>'2a.  Simple Form Data Entry'!I109</f>
        <v>0</v>
      </c>
      <c r="M62" s="72">
        <f t="shared" si="12"/>
        <v>0</v>
      </c>
      <c r="N62" s="295">
        <f>'2a.  Simple Form Data Entry'!J109</f>
        <v>0</v>
      </c>
      <c r="O62" s="295">
        <f>'2a.  Simple Form Data Entry'!K109</f>
        <v>0</v>
      </c>
      <c r="P62" s="72">
        <f t="shared" si="10"/>
        <v>0</v>
      </c>
      <c r="Q62" s="295">
        <f>'2a.  Simple Form Data Entry'!L109</f>
        <v>0</v>
      </c>
      <c r="R62" s="295">
        <f>'2a.  Simple Form Data Entry'!L110</f>
        <v>0</v>
      </c>
      <c r="S62" s="72">
        <f t="shared" si="11"/>
        <v>0</v>
      </c>
      <c r="T62" s="74">
        <f>'2a.  Simple Form Data Entry'!N110</f>
        <v>0</v>
      </c>
      <c r="U62" s="383"/>
    </row>
    <row r="63" spans="1:21" ht="14.45" hidden="1">
      <c r="A63" s="24"/>
      <c r="B63" s="25"/>
      <c r="C63" s="26" t="s">
        <v>146</v>
      </c>
      <c r="D63" s="27"/>
      <c r="E63" s="27"/>
      <c r="F63" s="27"/>
      <c r="G63" s="27"/>
      <c r="H63" s="171"/>
      <c r="I63" s="58">
        <f t="shared" ref="I63:T63" si="16">SUM(I56:I62)</f>
        <v>0</v>
      </c>
      <c r="J63" s="58">
        <f t="shared" si="16"/>
        <v>0</v>
      </c>
      <c r="K63" s="320">
        <f t="shared" ref="K63" si="17">SUM(K56:K62)</f>
        <v>0</v>
      </c>
      <c r="L63" s="295">
        <f>'2a.  Simple Form Data Entry'!I110</f>
        <v>0</v>
      </c>
      <c r="M63" s="72">
        <f t="shared" si="12"/>
        <v>0</v>
      </c>
      <c r="N63" s="295">
        <f>'2a.  Simple Form Data Entry'!J110</f>
        <v>0</v>
      </c>
      <c r="O63" s="295">
        <f>'2a.  Simple Form Data Entry'!K110</f>
        <v>0</v>
      </c>
      <c r="P63" s="72">
        <f t="shared" si="10"/>
        <v>0</v>
      </c>
      <c r="Q63" s="295">
        <f>'2a.  Simple Form Data Entry'!L110</f>
        <v>0</v>
      </c>
      <c r="R63" s="321">
        <f t="shared" ref="R63" si="18">SUM(R56:R62)</f>
        <v>0</v>
      </c>
      <c r="S63" s="72">
        <f t="shared" si="11"/>
        <v>0</v>
      </c>
      <c r="T63" s="59">
        <f t="shared" si="16"/>
        <v>0</v>
      </c>
      <c r="U63" s="383"/>
    </row>
    <row r="64" spans="1:21" ht="3" hidden="1" customHeight="1">
      <c r="A64" s="52"/>
      <c r="B64" s="53"/>
      <c r="C64" s="2"/>
      <c r="D64" s="21"/>
      <c r="E64" s="21"/>
      <c r="F64" s="21"/>
      <c r="G64" s="21"/>
      <c r="H64" s="172"/>
      <c r="I64" s="54"/>
      <c r="J64" s="55"/>
      <c r="K64" s="325"/>
      <c r="L64" s="295">
        <f>'2a.  Simple Form Data Entry'!I111</f>
        <v>0</v>
      </c>
      <c r="M64" s="72">
        <f t="shared" si="12"/>
        <v>0</v>
      </c>
      <c r="N64" s="295">
        <f>'2a.  Simple Form Data Entry'!J111</f>
        <v>0</v>
      </c>
      <c r="O64" s="295">
        <f>'2a.  Simple Form Data Entry'!K111</f>
        <v>0</v>
      </c>
      <c r="P64" s="72">
        <f t="shared" si="10"/>
        <v>0</v>
      </c>
      <c r="Q64" s="295">
        <f>'2a.  Simple Form Data Entry'!L111</f>
        <v>0</v>
      </c>
      <c r="R64" s="326"/>
      <c r="S64" s="72">
        <f t="shared" si="11"/>
        <v>0</v>
      </c>
      <c r="T64" s="57"/>
      <c r="U64" s="383"/>
    </row>
    <row r="65" spans="1:21" ht="14.45" hidden="1">
      <c r="A65" s="442" t="str">
        <f>IF('2a.  Simple Form Data Entry'!E113="", "   ", '2a.  Simple Form Data Entry'!E113)</f>
        <v xml:space="preserve">   </v>
      </c>
      <c r="B65" s="443"/>
      <c r="C65" s="444"/>
      <c r="D65" s="157" t="str">
        <f>IF(A65="   ", "   ",  IF(A65='2a.  Simple Form Data Entry'!$G$21, '2a.  Simple Form Data Entry'!J$21, IF(A65='2a.  Simple Form Data Entry'!$G$22,'2a.  Simple Form Data Entry'!J$22, IF(A65='2a.  Simple Form Data Entry'!$G$23, '2a.  Simple Form Data Entry'!J$23, IF(A65='2a.  Simple Form Data Entry'!$G$24, '2a.  Simple Form Data Entry'!$J$24, IF(A65='2a.  Simple Form Data Entry'!$G$25,'2a.  Simple Form Data Entry'!J$25, IF(A65='2a.  Simple Form Data Entry'!$G$26,'2a.  Simple Form Data Entry'!J$26, "   ")))))))</f>
        <v xml:space="preserve">   </v>
      </c>
      <c r="E65" s="80" t="str">
        <f>IF(A65="   ", "   ",  IF(A65='2a.  Simple Form Data Entry'!$G$21, '2a.  Simple Form Data Entry'!K$21, IF(A65='2a.  Simple Form Data Entry'!$G$22,'2a.  Simple Form Data Entry'!K$22, IF(A65='2a.  Simple Form Data Entry'!$G$23, '2a.  Simple Form Data Entry'!K$23, IF(A65='2a.  Simple Form Data Entry'!$G$24, '2a.  Simple Form Data Entry'!$K$24, IF(A65='2a.  Simple Form Data Entry'!G$25,'2a.  Simple Form Data Entry'!K$25, IF(A65='2a.  Simple Form Data Entry'!G$26,'2a.  Simple Form Data Entry'!K$26, "   ")))))))</f>
        <v xml:space="preserve">   </v>
      </c>
      <c r="F65" s="157" t="str">
        <f>IF(A65="   ", "   ",  IF(A65='2a.  Simple Form Data Entry'!$G$21, '2a.  Simple Form Data Entry'!L$21, IF(A65='2a.  Simple Form Data Entry'!$G$22,'2a.  Simple Form Data Entry'!L$22, IF(A65='2a.  Simple Form Data Entry'!$G$23, '2a.  Simple Form Data Entry'!L$23, IF(A65='2a.  Simple Form Data Entry'!$G$24, '2a.  Simple Form Data Entry'!$L$24, IF(A65='2a.  Simple Form Data Entry'!$G$25,'2a.  Simple Form Data Entry'!$L$25, IF(A65='2a.  Simple Form Data Entry'!$G$26,'2a.  Simple Form Data Entry'!$L$26, "   ")))))))</f>
        <v xml:space="preserve">   </v>
      </c>
      <c r="G65" s="71" t="str">
        <f>IF('2a.  Simple Form Data Entry'!I113="", "   ", '2a.  Simple Form Data Entry'!I113)</f>
        <v xml:space="preserve"> </v>
      </c>
      <c r="H65" s="168"/>
      <c r="I65" s="44"/>
      <c r="J65" s="35"/>
      <c r="K65" s="323"/>
      <c r="L65" s="295">
        <f>'2a.  Simple Form Data Entry'!I112</f>
        <v>0</v>
      </c>
      <c r="M65" s="72">
        <f t="shared" si="12"/>
        <v>0</v>
      </c>
      <c r="N65" s="295">
        <f>'2a.  Simple Form Data Entry'!J112</f>
        <v>0</v>
      </c>
      <c r="O65" s="295">
        <f>'2a.  Simple Form Data Entry'!K112</f>
        <v>0</v>
      </c>
      <c r="P65" s="72">
        <f t="shared" si="10"/>
        <v>0</v>
      </c>
      <c r="Q65" s="295">
        <f>'2a.  Simple Form Data Entry'!L112</f>
        <v>0</v>
      </c>
      <c r="R65" s="35"/>
      <c r="S65" s="72">
        <f t="shared" si="11"/>
        <v>0</v>
      </c>
      <c r="T65" s="36"/>
      <c r="U65" s="383"/>
    </row>
    <row r="66" spans="1:21" ht="13.5" hidden="1" customHeight="1">
      <c r="A66" s="17"/>
      <c r="B66" s="46" t="s">
        <v>74</v>
      </c>
      <c r="C66" s="18"/>
      <c r="D66" s="41"/>
      <c r="E66" s="41"/>
      <c r="F66" s="41"/>
      <c r="G66" s="41"/>
      <c r="H66" s="170" t="str">
        <f>IF('2a.  Simple Form Data Entry'!E115="", "  ", '2a.  Simple Form Data Entry'!E115)</f>
        <v xml:space="preserve">  </v>
      </c>
      <c r="I66" s="295">
        <f>'2a.  Simple Form Data Entry'!O115</f>
        <v>0</v>
      </c>
      <c r="J66" s="295">
        <f>'2a.  Simple Form Data Entry'!G115</f>
        <v>0</v>
      </c>
      <c r="K66" s="324">
        <f>'2a.  Simple Form Data Entry'!H115</f>
        <v>0</v>
      </c>
      <c r="L66" s="295" t="str">
        <f>'2a.  Simple Form Data Entry'!I113</f>
        <v xml:space="preserve"> </v>
      </c>
      <c r="M66" s="72" t="e">
        <f t="shared" si="12"/>
        <v>#VALUE!</v>
      </c>
      <c r="N66" s="295">
        <f>'2a.  Simple Form Data Entry'!J113</f>
        <v>0</v>
      </c>
      <c r="O66" s="295">
        <f>'2a.  Simple Form Data Entry'!K113</f>
        <v>0</v>
      </c>
      <c r="P66" s="72">
        <f t="shared" si="10"/>
        <v>0</v>
      </c>
      <c r="Q66" s="295">
        <f>'2a.  Simple Form Data Entry'!L113</f>
        <v>0</v>
      </c>
      <c r="R66" s="295">
        <f>'2a.  Simple Form Data Entry'!L115</f>
        <v>0</v>
      </c>
      <c r="S66" s="72">
        <f t="shared" si="11"/>
        <v>0</v>
      </c>
      <c r="T66" s="74">
        <f>'2a.  Simple Form Data Entry'!N115</f>
        <v>0</v>
      </c>
      <c r="U66" s="383"/>
    </row>
    <row r="67" spans="1:21" ht="13.5" hidden="1" customHeight="1">
      <c r="A67" s="17"/>
      <c r="B67" s="46" t="s">
        <v>76</v>
      </c>
      <c r="C67" s="18"/>
      <c r="D67" s="41"/>
      <c r="E67" s="41"/>
      <c r="F67" s="41"/>
      <c r="G67" s="41"/>
      <c r="H67" s="170" t="str">
        <f>IF('2a.  Simple Form Data Entry'!E116="", "  ", '2a.  Simple Form Data Entry'!E116)</f>
        <v xml:space="preserve">  </v>
      </c>
      <c r="I67" s="295">
        <f>'2a.  Simple Form Data Entry'!O116</f>
        <v>0</v>
      </c>
      <c r="J67" s="295">
        <f>'2a.  Simple Form Data Entry'!G116</f>
        <v>0</v>
      </c>
      <c r="K67" s="324">
        <f>'2a.  Simple Form Data Entry'!H116</f>
        <v>0</v>
      </c>
      <c r="L67" s="295">
        <f>'2a.  Simple Form Data Entry'!I114</f>
        <v>2027</v>
      </c>
      <c r="M67" s="72">
        <f t="shared" si="12"/>
        <v>2027</v>
      </c>
      <c r="N67" s="295">
        <f>'2a.  Simple Form Data Entry'!J114</f>
        <v>2028</v>
      </c>
      <c r="O67" s="295">
        <f>'2a.  Simple Form Data Entry'!K114</f>
        <v>0</v>
      </c>
      <c r="P67" s="72">
        <f t="shared" si="10"/>
        <v>2028</v>
      </c>
      <c r="Q67" s="295">
        <f>'2a.  Simple Form Data Entry'!L114</f>
        <v>0</v>
      </c>
      <c r="R67" s="295">
        <f>'2a.  Simple Form Data Entry'!L116</f>
        <v>0</v>
      </c>
      <c r="S67" s="72">
        <f t="shared" si="11"/>
        <v>0</v>
      </c>
      <c r="T67" s="74">
        <f>'2a.  Simple Form Data Entry'!N116</f>
        <v>0</v>
      </c>
      <c r="U67" s="383"/>
    </row>
    <row r="68" spans="1:21" ht="13.5" hidden="1" customHeight="1">
      <c r="A68" s="17"/>
      <c r="B68" s="46" t="s">
        <v>78</v>
      </c>
      <c r="C68" s="18"/>
      <c r="D68" s="41"/>
      <c r="E68" s="41"/>
      <c r="F68" s="41"/>
      <c r="G68" s="41"/>
      <c r="H68" s="170" t="str">
        <f>IF('2a.  Simple Form Data Entry'!E117="", "  ", '2a.  Simple Form Data Entry'!E117)</f>
        <v xml:space="preserve">  </v>
      </c>
      <c r="I68" s="295">
        <f>'2a.  Simple Form Data Entry'!O117</f>
        <v>0</v>
      </c>
      <c r="J68" s="295">
        <f>'2a.  Simple Form Data Entry'!G117</f>
        <v>0</v>
      </c>
      <c r="K68" s="324">
        <f>'2a.  Simple Form Data Entry'!H117</f>
        <v>0</v>
      </c>
      <c r="L68" s="295">
        <f>'2a.  Simple Form Data Entry'!I115</f>
        <v>0</v>
      </c>
      <c r="M68" s="72">
        <f t="shared" si="12"/>
        <v>0</v>
      </c>
      <c r="N68" s="295">
        <f>'2a.  Simple Form Data Entry'!J115</f>
        <v>0</v>
      </c>
      <c r="O68" s="295">
        <f>'2a.  Simple Form Data Entry'!K115</f>
        <v>0</v>
      </c>
      <c r="P68" s="72">
        <f t="shared" si="10"/>
        <v>0</v>
      </c>
      <c r="Q68" s="295">
        <f>'2a.  Simple Form Data Entry'!L115</f>
        <v>0</v>
      </c>
      <c r="R68" s="295">
        <f>'2a.  Simple Form Data Entry'!L117</f>
        <v>0</v>
      </c>
      <c r="S68" s="72">
        <f t="shared" si="11"/>
        <v>0</v>
      </c>
      <c r="T68" s="74">
        <f>'2a.  Simple Form Data Entry'!N117</f>
        <v>0</v>
      </c>
      <c r="U68" s="383"/>
    </row>
    <row r="69" spans="1:21" ht="13.5" hidden="1" customHeight="1">
      <c r="A69" s="17"/>
      <c r="B69" s="451" t="s">
        <v>80</v>
      </c>
      <c r="C69" s="452"/>
      <c r="D69" s="41"/>
      <c r="E69" s="41"/>
      <c r="F69" s="41"/>
      <c r="G69" s="41"/>
      <c r="H69" s="170" t="str">
        <f>IF('2a.  Simple Form Data Entry'!E118="", "  ", '2a.  Simple Form Data Entry'!E118)</f>
        <v xml:space="preserve">  </v>
      </c>
      <c r="I69" s="295">
        <f>'2a.  Simple Form Data Entry'!O118</f>
        <v>0</v>
      </c>
      <c r="J69" s="295">
        <f>'2a.  Simple Form Data Entry'!G118</f>
        <v>0</v>
      </c>
      <c r="K69" s="324">
        <f>'2a.  Simple Form Data Entry'!H118</f>
        <v>0</v>
      </c>
      <c r="L69" s="295">
        <f>'2a.  Simple Form Data Entry'!I116</f>
        <v>0</v>
      </c>
      <c r="M69" s="72">
        <f t="shared" si="12"/>
        <v>0</v>
      </c>
      <c r="N69" s="295">
        <f>'2a.  Simple Form Data Entry'!J116</f>
        <v>0</v>
      </c>
      <c r="O69" s="295">
        <f>'2a.  Simple Form Data Entry'!K116</f>
        <v>0</v>
      </c>
      <c r="P69" s="72">
        <f t="shared" si="10"/>
        <v>0</v>
      </c>
      <c r="Q69" s="295">
        <f>'2a.  Simple Form Data Entry'!L116</f>
        <v>0</v>
      </c>
      <c r="R69" s="295">
        <f>'2a.  Simple Form Data Entry'!L118</f>
        <v>0</v>
      </c>
      <c r="S69" s="72">
        <f t="shared" si="11"/>
        <v>0</v>
      </c>
      <c r="T69" s="74">
        <f>'2a.  Simple Form Data Entry'!N118</f>
        <v>0</v>
      </c>
      <c r="U69" s="383"/>
    </row>
    <row r="70" spans="1:21" ht="13.5" hidden="1" customHeight="1">
      <c r="A70" s="17"/>
      <c r="B70" s="438" t="s">
        <v>82</v>
      </c>
      <c r="C70" s="439"/>
      <c r="D70" s="41"/>
      <c r="E70" s="41"/>
      <c r="F70" s="41"/>
      <c r="G70" s="41"/>
      <c r="H70" s="170" t="str">
        <f>IF('2a.  Simple Form Data Entry'!E119="", "  ", '2a.  Simple Form Data Entry'!E119)</f>
        <v xml:space="preserve">  </v>
      </c>
      <c r="I70" s="295">
        <f>'2a.  Simple Form Data Entry'!O119</f>
        <v>0</v>
      </c>
      <c r="J70" s="295">
        <f>'2a.  Simple Form Data Entry'!G119</f>
        <v>0</v>
      </c>
      <c r="K70" s="324">
        <f>'2a.  Simple Form Data Entry'!H119</f>
        <v>0</v>
      </c>
      <c r="L70" s="295">
        <f>'2a.  Simple Form Data Entry'!I117</f>
        <v>0</v>
      </c>
      <c r="M70" s="72">
        <f t="shared" si="12"/>
        <v>0</v>
      </c>
      <c r="N70" s="295">
        <f>'2a.  Simple Form Data Entry'!J117</f>
        <v>0</v>
      </c>
      <c r="O70" s="295">
        <f>'2a.  Simple Form Data Entry'!K117</f>
        <v>0</v>
      </c>
      <c r="P70" s="72">
        <f t="shared" si="10"/>
        <v>0</v>
      </c>
      <c r="Q70" s="295">
        <f>'2a.  Simple Form Data Entry'!L117</f>
        <v>0</v>
      </c>
      <c r="R70" s="295">
        <f>'2a.  Simple Form Data Entry'!L119</f>
        <v>0</v>
      </c>
      <c r="S70" s="72">
        <f t="shared" si="11"/>
        <v>0</v>
      </c>
      <c r="T70" s="74">
        <f>'2a.  Simple Form Data Entry'!N119</f>
        <v>0</v>
      </c>
      <c r="U70" s="383"/>
    </row>
    <row r="71" spans="1:21" ht="13.5" hidden="1" customHeight="1">
      <c r="A71" s="17"/>
      <c r="B71" s="451" t="s">
        <v>84</v>
      </c>
      <c r="C71" s="452"/>
      <c r="D71" s="41"/>
      <c r="E71" s="41"/>
      <c r="F71" s="41"/>
      <c r="G71" s="41"/>
      <c r="H71" s="170" t="str">
        <f>IF('2a.  Simple Form Data Entry'!E120="", "  ", '2a.  Simple Form Data Entry'!E120)</f>
        <v xml:space="preserve">  </v>
      </c>
      <c r="I71" s="295">
        <f>'2a.  Simple Form Data Entry'!O120</f>
        <v>0</v>
      </c>
      <c r="J71" s="295">
        <f>'2a.  Simple Form Data Entry'!G120</f>
        <v>0</v>
      </c>
      <c r="K71" s="324">
        <f>'2a.  Simple Form Data Entry'!H120</f>
        <v>0</v>
      </c>
      <c r="L71" s="295">
        <f>'2a.  Simple Form Data Entry'!I118</f>
        <v>0</v>
      </c>
      <c r="M71" s="72">
        <f t="shared" si="12"/>
        <v>0</v>
      </c>
      <c r="N71" s="295">
        <f>'2a.  Simple Form Data Entry'!J118</f>
        <v>0</v>
      </c>
      <c r="O71" s="295">
        <f>'2a.  Simple Form Data Entry'!K118</f>
        <v>0</v>
      </c>
      <c r="P71" s="72">
        <f t="shared" si="10"/>
        <v>0</v>
      </c>
      <c r="Q71" s="295">
        <f>'2a.  Simple Form Data Entry'!L118</f>
        <v>0</v>
      </c>
      <c r="R71" s="295">
        <f>'2a.  Simple Form Data Entry'!L120</f>
        <v>0</v>
      </c>
      <c r="S71" s="72">
        <f t="shared" si="11"/>
        <v>0</v>
      </c>
      <c r="T71" s="74">
        <f>'2a.  Simple Form Data Entry'!N120</f>
        <v>0</v>
      </c>
      <c r="U71" s="383"/>
    </row>
    <row r="72" spans="1:21" ht="13.5" hidden="1" customHeight="1">
      <c r="A72" s="17"/>
      <c r="B72" s="440" t="s">
        <v>85</v>
      </c>
      <c r="C72" s="441"/>
      <c r="D72" s="41"/>
      <c r="E72" s="41"/>
      <c r="F72" s="41"/>
      <c r="G72" s="41"/>
      <c r="H72" s="170" t="str">
        <f>IF('2a.  Simple Form Data Entry'!E121="", "  ", '2a.  Simple Form Data Entry'!E121)</f>
        <v xml:space="preserve">  </v>
      </c>
      <c r="I72" s="295">
        <f>'2a.  Simple Form Data Entry'!O121</f>
        <v>0</v>
      </c>
      <c r="J72" s="295">
        <f>'2a.  Simple Form Data Entry'!G121</f>
        <v>0</v>
      </c>
      <c r="K72" s="324">
        <f>'2a.  Simple Form Data Entry'!H121</f>
        <v>0</v>
      </c>
      <c r="L72" s="295">
        <f>'2a.  Simple Form Data Entry'!I119</f>
        <v>0</v>
      </c>
      <c r="M72" s="72">
        <f t="shared" si="12"/>
        <v>0</v>
      </c>
      <c r="N72" s="295">
        <f>'2a.  Simple Form Data Entry'!J119</f>
        <v>0</v>
      </c>
      <c r="O72" s="295">
        <f>'2a.  Simple Form Data Entry'!K119</f>
        <v>0</v>
      </c>
      <c r="P72" s="72">
        <f t="shared" si="10"/>
        <v>0</v>
      </c>
      <c r="Q72" s="295">
        <f>'2a.  Simple Form Data Entry'!L119</f>
        <v>0</v>
      </c>
      <c r="R72" s="295">
        <f>'2a.  Simple Form Data Entry'!L121</f>
        <v>0</v>
      </c>
      <c r="S72" s="72">
        <f t="shared" si="11"/>
        <v>0</v>
      </c>
      <c r="T72" s="74">
        <f>'2a.  Simple Form Data Entry'!N121</f>
        <v>0</v>
      </c>
      <c r="U72" s="383"/>
    </row>
    <row r="73" spans="1:21" ht="14.45" hidden="1">
      <c r="A73" s="24"/>
      <c r="B73" s="25"/>
      <c r="C73" s="26" t="s">
        <v>146</v>
      </c>
      <c r="D73" s="27"/>
      <c r="E73" s="27"/>
      <c r="F73" s="27"/>
      <c r="G73" s="27"/>
      <c r="H73" s="171"/>
      <c r="I73" s="58">
        <f t="shared" ref="I73:T73" si="19">SUM(I66:I72)</f>
        <v>0</v>
      </c>
      <c r="J73" s="58">
        <f t="shared" si="19"/>
        <v>0</v>
      </c>
      <c r="K73" s="320">
        <f t="shared" ref="K73" si="20">SUM(K66:K72)</f>
        <v>0</v>
      </c>
      <c r="L73" s="295">
        <f>'2a.  Simple Form Data Entry'!I120</f>
        <v>0</v>
      </c>
      <c r="M73" s="72">
        <f t="shared" si="12"/>
        <v>0</v>
      </c>
      <c r="N73" s="295">
        <f>'2a.  Simple Form Data Entry'!J120</f>
        <v>0</v>
      </c>
      <c r="O73" s="295">
        <f>'2a.  Simple Form Data Entry'!K120</f>
        <v>0</v>
      </c>
      <c r="P73" s="72">
        <f t="shared" si="10"/>
        <v>0</v>
      </c>
      <c r="Q73" s="295">
        <f>'2a.  Simple Form Data Entry'!L120</f>
        <v>0</v>
      </c>
      <c r="R73" s="321">
        <f t="shared" ref="R73" si="21">SUM(R66:R72)</f>
        <v>0</v>
      </c>
      <c r="S73" s="72">
        <f t="shared" si="11"/>
        <v>0</v>
      </c>
      <c r="T73" s="59">
        <f t="shared" si="19"/>
        <v>0</v>
      </c>
      <c r="U73" s="383"/>
    </row>
    <row r="74" spans="1:21" ht="3" hidden="1" customHeight="1">
      <c r="A74" s="52"/>
      <c r="B74" s="53"/>
      <c r="C74" s="2"/>
      <c r="D74" s="21"/>
      <c r="E74" s="21"/>
      <c r="F74" s="21"/>
      <c r="G74" s="21"/>
      <c r="H74" s="172"/>
      <c r="I74" s="54"/>
      <c r="J74" s="55"/>
      <c r="K74" s="325"/>
      <c r="L74" s="295">
        <f>'2a.  Simple Form Data Entry'!I121</f>
        <v>0</v>
      </c>
      <c r="M74" s="72">
        <f t="shared" si="12"/>
        <v>0</v>
      </c>
      <c r="N74" s="295">
        <f>'2a.  Simple Form Data Entry'!J121</f>
        <v>0</v>
      </c>
      <c r="O74" s="295">
        <f>'2a.  Simple Form Data Entry'!K121</f>
        <v>0</v>
      </c>
      <c r="P74" s="72">
        <f t="shared" si="10"/>
        <v>0</v>
      </c>
      <c r="Q74" s="295">
        <f>'2a.  Simple Form Data Entry'!L121</f>
        <v>0</v>
      </c>
      <c r="R74" s="326"/>
      <c r="S74" s="72">
        <f t="shared" si="11"/>
        <v>0</v>
      </c>
      <c r="T74" s="57"/>
      <c r="U74" s="383"/>
    </row>
    <row r="75" spans="1:21" ht="14.45" hidden="1">
      <c r="A75" s="442" t="str">
        <f>IF('2a.  Simple Form Data Entry'!E124="", "   ", '2a.  Simple Form Data Entry'!E124)</f>
        <v xml:space="preserve">   </v>
      </c>
      <c r="B75" s="443"/>
      <c r="C75" s="444"/>
      <c r="D75" s="157" t="str">
        <f>IF(A75="   ", "   ",  IF(A75='2a.  Simple Form Data Entry'!$G$21, '2a.  Simple Form Data Entry'!J$21, IF(A75='2a.  Simple Form Data Entry'!$G$22,'2a.  Simple Form Data Entry'!J$22, IF(A75='2a.  Simple Form Data Entry'!$G$23, '2a.  Simple Form Data Entry'!J$23, IF(A75='2a.  Simple Form Data Entry'!$G$24, '2a.  Simple Form Data Entry'!$J$24, IF(A75='2a.  Simple Form Data Entry'!$G$25,'2a.  Simple Form Data Entry'!J$25, IF(A75='2a.  Simple Form Data Entry'!$G$26,'2a.  Simple Form Data Entry'!J$26, "   ")))))))</f>
        <v xml:space="preserve">   </v>
      </c>
      <c r="E75" s="80" t="str">
        <f>IF(A75="   ", "   ",  IF(A75='2a.  Simple Form Data Entry'!$G$21, '2a.  Simple Form Data Entry'!K$21, IF(A75='2a.  Simple Form Data Entry'!$G$22,'2a.  Simple Form Data Entry'!K$22, IF(A75='2a.  Simple Form Data Entry'!$G$23, '2a.  Simple Form Data Entry'!K$23, IF(A75='2a.  Simple Form Data Entry'!$G$24, '2a.  Simple Form Data Entry'!$K$24, IF(A75='2a.  Simple Form Data Entry'!G$25,'2a.  Simple Form Data Entry'!K$25, IF(A75='2a.  Simple Form Data Entry'!G$26,'2a.  Simple Form Data Entry'!K$26, "   ")))))))</f>
        <v xml:space="preserve">   </v>
      </c>
      <c r="F75" s="157" t="str">
        <f>IF(A75="   ", "   ",  IF(A75='2a.  Simple Form Data Entry'!$G$21, '2a.  Simple Form Data Entry'!L$21, IF(A75='2a.  Simple Form Data Entry'!$G$22,'2a.  Simple Form Data Entry'!L$22, IF(A75='2a.  Simple Form Data Entry'!$G$23, '2a.  Simple Form Data Entry'!L$23, IF(A75='2a.  Simple Form Data Entry'!$G$24, '2a.  Simple Form Data Entry'!$L$24, IF(A75='2a.  Simple Form Data Entry'!$G$25,'2a.  Simple Form Data Entry'!$L$25, IF(A75='2a.  Simple Form Data Entry'!$G$26,'2a.  Simple Form Data Entry'!$L$26, "   ")))))))</f>
        <v xml:space="preserve">   </v>
      </c>
      <c r="G75" s="71" t="str">
        <f>IF('2a.  Simple Form Data Entry'!I124="", "   ", '2a.  Simple Form Data Entry'!I124)</f>
        <v xml:space="preserve"> </v>
      </c>
      <c r="H75" s="168"/>
      <c r="I75" s="44"/>
      <c r="J75" s="35"/>
      <c r="K75" s="323"/>
      <c r="L75" s="295">
        <f>'2a.  Simple Form Data Entry'!I122</f>
        <v>0</v>
      </c>
      <c r="M75" s="72">
        <f t="shared" si="12"/>
        <v>0</v>
      </c>
      <c r="N75" s="295">
        <f>'2a.  Simple Form Data Entry'!J122</f>
        <v>0</v>
      </c>
      <c r="O75" s="295">
        <f>'2a.  Simple Form Data Entry'!K122</f>
        <v>0</v>
      </c>
      <c r="P75" s="72">
        <f t="shared" si="10"/>
        <v>0</v>
      </c>
      <c r="Q75" s="295">
        <f>'2a.  Simple Form Data Entry'!L122</f>
        <v>0</v>
      </c>
      <c r="R75" s="35"/>
      <c r="S75" s="72">
        <f t="shared" si="11"/>
        <v>0</v>
      </c>
      <c r="T75" s="36"/>
      <c r="U75" s="383"/>
    </row>
    <row r="76" spans="1:21" ht="14.45" hidden="1">
      <c r="A76" s="17"/>
      <c r="B76" s="46" t="s">
        <v>74</v>
      </c>
      <c r="C76" s="18"/>
      <c r="D76" s="41"/>
      <c r="E76" s="41"/>
      <c r="F76" s="41"/>
      <c r="G76" s="41"/>
      <c r="H76" s="170" t="str">
        <f>IF('2a.  Simple Form Data Entry'!E126="", "  ", '2a.  Simple Form Data Entry'!E126)</f>
        <v xml:space="preserve">  </v>
      </c>
      <c r="I76" s="295">
        <f>'2a.  Simple Form Data Entry'!O126</f>
        <v>0</v>
      </c>
      <c r="J76" s="295">
        <f>'2a.  Simple Form Data Entry'!G126</f>
        <v>0</v>
      </c>
      <c r="K76" s="324">
        <f>'2a.  Simple Form Data Entry'!H126</f>
        <v>0</v>
      </c>
      <c r="L76" s="295">
        <f>'2a.  Simple Form Data Entry'!I123</f>
        <v>0</v>
      </c>
      <c r="M76" s="72">
        <f t="shared" si="12"/>
        <v>0</v>
      </c>
      <c r="N76" s="295">
        <f>'2a.  Simple Form Data Entry'!J123</f>
        <v>0</v>
      </c>
      <c r="O76" s="295">
        <f>'2a.  Simple Form Data Entry'!K123</f>
        <v>0</v>
      </c>
      <c r="P76" s="72">
        <f t="shared" si="10"/>
        <v>0</v>
      </c>
      <c r="Q76" s="295">
        <f>'2a.  Simple Form Data Entry'!L123</f>
        <v>0</v>
      </c>
      <c r="R76" s="295">
        <f>'2a.  Simple Form Data Entry'!L126</f>
        <v>0</v>
      </c>
      <c r="S76" s="72">
        <f t="shared" si="11"/>
        <v>0</v>
      </c>
      <c r="T76" s="296">
        <f>'2a.  Simple Form Data Entry'!N126</f>
        <v>0</v>
      </c>
      <c r="U76" s="383"/>
    </row>
    <row r="77" spans="1:21" ht="14.45" hidden="1">
      <c r="A77" s="17"/>
      <c r="B77" s="46" t="s">
        <v>76</v>
      </c>
      <c r="C77" s="18"/>
      <c r="D77" s="41"/>
      <c r="E77" s="41"/>
      <c r="F77" s="41"/>
      <c r="G77" s="41"/>
      <c r="H77" s="170" t="str">
        <f>IF('2a.  Simple Form Data Entry'!E127="", "  ", '2a.  Simple Form Data Entry'!E127)</f>
        <v xml:space="preserve">  </v>
      </c>
      <c r="I77" s="295">
        <f>'2a.  Simple Form Data Entry'!O127</f>
        <v>0</v>
      </c>
      <c r="J77" s="295">
        <f>'2a.  Simple Form Data Entry'!G127</f>
        <v>0</v>
      </c>
      <c r="K77" s="324">
        <f>'2a.  Simple Form Data Entry'!H127</f>
        <v>0</v>
      </c>
      <c r="L77" s="295" t="str">
        <f>'2a.  Simple Form Data Entry'!I124</f>
        <v xml:space="preserve"> </v>
      </c>
      <c r="M77" s="72" t="e">
        <f t="shared" si="12"/>
        <v>#VALUE!</v>
      </c>
      <c r="N77" s="295">
        <f>'2a.  Simple Form Data Entry'!J124</f>
        <v>0</v>
      </c>
      <c r="O77" s="295">
        <f>'2a.  Simple Form Data Entry'!K124</f>
        <v>0</v>
      </c>
      <c r="P77" s="72">
        <f t="shared" si="10"/>
        <v>0</v>
      </c>
      <c r="Q77" s="295">
        <f>'2a.  Simple Form Data Entry'!L124</f>
        <v>0</v>
      </c>
      <c r="R77" s="295">
        <f>'2a.  Simple Form Data Entry'!L127</f>
        <v>0</v>
      </c>
      <c r="S77" s="72">
        <f t="shared" si="11"/>
        <v>0</v>
      </c>
      <c r="T77" s="296">
        <f>'2a.  Simple Form Data Entry'!N127</f>
        <v>0</v>
      </c>
      <c r="U77" s="383"/>
    </row>
    <row r="78" spans="1:21" ht="14.45" hidden="1">
      <c r="A78" s="17"/>
      <c r="B78" s="46" t="s">
        <v>78</v>
      </c>
      <c r="C78" s="18"/>
      <c r="D78" s="41"/>
      <c r="E78" s="41"/>
      <c r="F78" s="41"/>
      <c r="G78" s="41"/>
      <c r="H78" s="170" t="str">
        <f>IF('2a.  Simple Form Data Entry'!E128="", "  ", '2a.  Simple Form Data Entry'!E128)</f>
        <v xml:space="preserve">  </v>
      </c>
      <c r="I78" s="295">
        <f>'2a.  Simple Form Data Entry'!O128</f>
        <v>0</v>
      </c>
      <c r="J78" s="295">
        <f>'2a.  Simple Form Data Entry'!G128</f>
        <v>0</v>
      </c>
      <c r="K78" s="324">
        <f>'2a.  Simple Form Data Entry'!H128</f>
        <v>0</v>
      </c>
      <c r="L78" s="295">
        <f>'2a.  Simple Form Data Entry'!I125</f>
        <v>2027</v>
      </c>
      <c r="M78" s="72">
        <f t="shared" si="12"/>
        <v>2027</v>
      </c>
      <c r="N78" s="295">
        <f>'2a.  Simple Form Data Entry'!J125</f>
        <v>2028</v>
      </c>
      <c r="O78" s="295">
        <f>'2a.  Simple Form Data Entry'!K125</f>
        <v>0</v>
      </c>
      <c r="P78" s="72">
        <f t="shared" si="10"/>
        <v>2028</v>
      </c>
      <c r="Q78" s="295">
        <f>'2a.  Simple Form Data Entry'!L125</f>
        <v>0</v>
      </c>
      <c r="R78" s="295">
        <f>'2a.  Simple Form Data Entry'!L128</f>
        <v>0</v>
      </c>
      <c r="S78" s="72">
        <f t="shared" si="11"/>
        <v>0</v>
      </c>
      <c r="T78" s="296">
        <f>'2a.  Simple Form Data Entry'!N128</f>
        <v>0</v>
      </c>
      <c r="U78" s="383"/>
    </row>
    <row r="79" spans="1:21" ht="14.45" hidden="1">
      <c r="A79" s="17"/>
      <c r="B79" s="451" t="s">
        <v>80</v>
      </c>
      <c r="C79" s="452"/>
      <c r="D79" s="41"/>
      <c r="E79" s="41"/>
      <c r="F79" s="41"/>
      <c r="G79" s="41"/>
      <c r="H79" s="170" t="str">
        <f>IF('2a.  Simple Form Data Entry'!E129="", "  ", '2a.  Simple Form Data Entry'!E129)</f>
        <v xml:space="preserve">  </v>
      </c>
      <c r="I79" s="295">
        <f>'2a.  Simple Form Data Entry'!O129</f>
        <v>0</v>
      </c>
      <c r="J79" s="295">
        <f>'2a.  Simple Form Data Entry'!G129</f>
        <v>0</v>
      </c>
      <c r="K79" s="324">
        <f>'2a.  Simple Form Data Entry'!H129</f>
        <v>0</v>
      </c>
      <c r="L79" s="295">
        <f>'2a.  Simple Form Data Entry'!I126</f>
        <v>0</v>
      </c>
      <c r="M79" s="72">
        <f t="shared" si="12"/>
        <v>0</v>
      </c>
      <c r="N79" s="295">
        <f>'2a.  Simple Form Data Entry'!J126</f>
        <v>0</v>
      </c>
      <c r="O79" s="295">
        <f>'2a.  Simple Form Data Entry'!K126</f>
        <v>0</v>
      </c>
      <c r="P79" s="72">
        <f t="shared" si="10"/>
        <v>0</v>
      </c>
      <c r="Q79" s="295">
        <f>'2a.  Simple Form Data Entry'!L126</f>
        <v>0</v>
      </c>
      <c r="R79" s="295">
        <f>'2a.  Simple Form Data Entry'!L129</f>
        <v>0</v>
      </c>
      <c r="S79" s="72">
        <f t="shared" si="11"/>
        <v>0</v>
      </c>
      <c r="T79" s="296">
        <f>'2a.  Simple Form Data Entry'!N129</f>
        <v>0</v>
      </c>
      <c r="U79" s="383"/>
    </row>
    <row r="80" spans="1:21" ht="14.45" hidden="1">
      <c r="A80" s="17"/>
      <c r="B80" s="438" t="s">
        <v>82</v>
      </c>
      <c r="C80" s="439"/>
      <c r="D80" s="41"/>
      <c r="E80" s="41"/>
      <c r="F80" s="41"/>
      <c r="G80" s="41"/>
      <c r="H80" s="170" t="str">
        <f>IF('2a.  Simple Form Data Entry'!E130="", "  ", '2a.  Simple Form Data Entry'!E130)</f>
        <v xml:space="preserve">  </v>
      </c>
      <c r="I80" s="295">
        <f>'2a.  Simple Form Data Entry'!O130</f>
        <v>0</v>
      </c>
      <c r="J80" s="295">
        <f>'2a.  Simple Form Data Entry'!G130</f>
        <v>0</v>
      </c>
      <c r="K80" s="324">
        <f>'2a.  Simple Form Data Entry'!H130</f>
        <v>0</v>
      </c>
      <c r="L80" s="295">
        <f>'2a.  Simple Form Data Entry'!I127</f>
        <v>0</v>
      </c>
      <c r="M80" s="72">
        <f t="shared" si="12"/>
        <v>0</v>
      </c>
      <c r="N80" s="295">
        <f>'2a.  Simple Form Data Entry'!J127</f>
        <v>0</v>
      </c>
      <c r="O80" s="295">
        <f>'2a.  Simple Form Data Entry'!K127</f>
        <v>0</v>
      </c>
      <c r="P80" s="72">
        <f t="shared" si="10"/>
        <v>0</v>
      </c>
      <c r="Q80" s="295">
        <f>'2a.  Simple Form Data Entry'!L127</f>
        <v>0</v>
      </c>
      <c r="R80" s="295">
        <f>'2a.  Simple Form Data Entry'!L130</f>
        <v>0</v>
      </c>
      <c r="S80" s="72">
        <f t="shared" si="11"/>
        <v>0</v>
      </c>
      <c r="T80" s="296">
        <f>'2a.  Simple Form Data Entry'!N130</f>
        <v>0</v>
      </c>
      <c r="U80" s="383"/>
    </row>
    <row r="81" spans="1:21" ht="14.45" hidden="1">
      <c r="A81" s="17"/>
      <c r="B81" s="451" t="s">
        <v>84</v>
      </c>
      <c r="C81" s="452"/>
      <c r="D81" s="41"/>
      <c r="E81" s="41"/>
      <c r="F81" s="41"/>
      <c r="G81" s="41"/>
      <c r="H81" s="170" t="str">
        <f>IF('2a.  Simple Form Data Entry'!E131="", "  ", '2a.  Simple Form Data Entry'!E131)</f>
        <v xml:space="preserve">  </v>
      </c>
      <c r="I81" s="295">
        <f>'2a.  Simple Form Data Entry'!O131</f>
        <v>0</v>
      </c>
      <c r="J81" s="295">
        <f>'2a.  Simple Form Data Entry'!G131</f>
        <v>0</v>
      </c>
      <c r="K81" s="324">
        <f>'2a.  Simple Form Data Entry'!H131</f>
        <v>0</v>
      </c>
      <c r="L81" s="295">
        <f>'2a.  Simple Form Data Entry'!I128</f>
        <v>0</v>
      </c>
      <c r="M81" s="72">
        <f t="shared" si="12"/>
        <v>0</v>
      </c>
      <c r="N81" s="295">
        <f>'2a.  Simple Form Data Entry'!J128</f>
        <v>0</v>
      </c>
      <c r="O81" s="295">
        <f>'2a.  Simple Form Data Entry'!K128</f>
        <v>0</v>
      </c>
      <c r="P81" s="72">
        <f t="shared" si="10"/>
        <v>0</v>
      </c>
      <c r="Q81" s="295">
        <f>'2a.  Simple Form Data Entry'!L128</f>
        <v>0</v>
      </c>
      <c r="R81" s="295">
        <f>'2a.  Simple Form Data Entry'!L131</f>
        <v>0</v>
      </c>
      <c r="S81" s="72">
        <f t="shared" si="11"/>
        <v>0</v>
      </c>
      <c r="T81" s="296">
        <f>'2a.  Simple Form Data Entry'!N131</f>
        <v>0</v>
      </c>
      <c r="U81" s="383"/>
    </row>
    <row r="82" spans="1:21" ht="14.45" hidden="1">
      <c r="A82" s="17"/>
      <c r="B82" s="440" t="s">
        <v>85</v>
      </c>
      <c r="C82" s="441"/>
      <c r="D82" s="41"/>
      <c r="E82" s="41"/>
      <c r="F82" s="41"/>
      <c r="G82" s="41"/>
      <c r="H82" s="170" t="str">
        <f>IF('2a.  Simple Form Data Entry'!E132="", "  ", '2a.  Simple Form Data Entry'!E132)</f>
        <v xml:space="preserve">  </v>
      </c>
      <c r="I82" s="295">
        <f>'2a.  Simple Form Data Entry'!O132</f>
        <v>0</v>
      </c>
      <c r="J82" s="295">
        <f>'2a.  Simple Form Data Entry'!G132</f>
        <v>0</v>
      </c>
      <c r="K82" s="324">
        <f>'2a.  Simple Form Data Entry'!H132</f>
        <v>0</v>
      </c>
      <c r="L82" s="295">
        <f>'2a.  Simple Form Data Entry'!I129</f>
        <v>0</v>
      </c>
      <c r="M82" s="72">
        <f t="shared" si="12"/>
        <v>0</v>
      </c>
      <c r="N82" s="295">
        <f>'2a.  Simple Form Data Entry'!J129</f>
        <v>0</v>
      </c>
      <c r="O82" s="295">
        <f>'2a.  Simple Form Data Entry'!K129</f>
        <v>0</v>
      </c>
      <c r="P82" s="72">
        <f t="shared" si="10"/>
        <v>0</v>
      </c>
      <c r="Q82" s="295">
        <f>'2a.  Simple Form Data Entry'!L129</f>
        <v>0</v>
      </c>
      <c r="R82" s="295">
        <f>'2a.  Simple Form Data Entry'!L132</f>
        <v>0</v>
      </c>
      <c r="S82" s="72">
        <f t="shared" si="11"/>
        <v>0</v>
      </c>
      <c r="T82" s="296">
        <f>'2a.  Simple Form Data Entry'!N132</f>
        <v>0</v>
      </c>
      <c r="U82" s="383"/>
    </row>
    <row r="83" spans="1:21" ht="14.45" hidden="1">
      <c r="A83" s="24"/>
      <c r="B83" s="25"/>
      <c r="C83" s="26" t="s">
        <v>146</v>
      </c>
      <c r="D83" s="27"/>
      <c r="E83" s="27"/>
      <c r="F83" s="27"/>
      <c r="G83" s="27"/>
      <c r="H83" s="171"/>
      <c r="I83" s="58">
        <f t="shared" ref="I83:T83" si="22">SUM(I76:I82)</f>
        <v>0</v>
      </c>
      <c r="J83" s="58">
        <f t="shared" si="22"/>
        <v>0</v>
      </c>
      <c r="K83" s="320">
        <f t="shared" ref="K83" si="23">SUM(K76:K82)</f>
        <v>0</v>
      </c>
      <c r="L83" s="295">
        <f>'2a.  Simple Form Data Entry'!I130</f>
        <v>0</v>
      </c>
      <c r="M83" s="72">
        <f t="shared" si="12"/>
        <v>0</v>
      </c>
      <c r="N83" s="295">
        <f>'2a.  Simple Form Data Entry'!J130</f>
        <v>0</v>
      </c>
      <c r="O83" s="295">
        <f>'2a.  Simple Form Data Entry'!K130</f>
        <v>0</v>
      </c>
      <c r="P83" s="72">
        <f t="shared" si="10"/>
        <v>0</v>
      </c>
      <c r="Q83" s="295">
        <f>'2a.  Simple Form Data Entry'!L130</f>
        <v>0</v>
      </c>
      <c r="R83" s="321">
        <f t="shared" ref="R83" si="24">SUM(R76:R82)</f>
        <v>0</v>
      </c>
      <c r="S83" s="72">
        <f t="shared" si="11"/>
        <v>0</v>
      </c>
      <c r="T83" s="59">
        <f t="shared" si="22"/>
        <v>0</v>
      </c>
      <c r="U83" s="383"/>
    </row>
    <row r="84" spans="1:21" ht="3" hidden="1" customHeight="1">
      <c r="A84" s="52"/>
      <c r="B84" s="53"/>
      <c r="C84" s="2"/>
      <c r="D84" s="21"/>
      <c r="E84" s="21"/>
      <c r="F84" s="21"/>
      <c r="G84" s="21"/>
      <c r="H84" s="172"/>
      <c r="I84" s="54"/>
      <c r="J84" s="55"/>
      <c r="K84" s="325"/>
      <c r="L84" s="295">
        <f>'2a.  Simple Form Data Entry'!I131</f>
        <v>0</v>
      </c>
      <c r="M84" s="72">
        <f t="shared" si="12"/>
        <v>0</v>
      </c>
      <c r="N84" s="295">
        <f>'2a.  Simple Form Data Entry'!J131</f>
        <v>0</v>
      </c>
      <c r="O84" s="295">
        <f>'2a.  Simple Form Data Entry'!K131</f>
        <v>0</v>
      </c>
      <c r="P84" s="72">
        <f t="shared" si="10"/>
        <v>0</v>
      </c>
      <c r="Q84" s="295">
        <f>'2a.  Simple Form Data Entry'!L131</f>
        <v>0</v>
      </c>
      <c r="R84" s="326"/>
      <c r="S84" s="72">
        <f t="shared" si="11"/>
        <v>0</v>
      </c>
      <c r="T84" s="57"/>
      <c r="U84" s="383"/>
    </row>
    <row r="85" spans="1:21" ht="14.45" hidden="1">
      <c r="A85" s="442" t="str">
        <f>IF('2a.  Simple Form Data Entry'!E135="", "   ", '2a.  Simple Form Data Entry'!E135)</f>
        <v xml:space="preserve">   </v>
      </c>
      <c r="B85" s="443"/>
      <c r="C85" s="444"/>
      <c r="D85" s="157" t="str">
        <f>IF(A85="   ", "   ",  IF(A85='2a.  Simple Form Data Entry'!$G$21, '2a.  Simple Form Data Entry'!J$21, IF(A85='2a.  Simple Form Data Entry'!$G$22,'2a.  Simple Form Data Entry'!J$22, IF(A85='2a.  Simple Form Data Entry'!$G$23, '2a.  Simple Form Data Entry'!J$23, IF(A85='2a.  Simple Form Data Entry'!$G$24, '2a.  Simple Form Data Entry'!$J$24, IF(A85='2a.  Simple Form Data Entry'!$G$25,'2a.  Simple Form Data Entry'!J$25, IF(A85='2a.  Simple Form Data Entry'!$G$26,'2a.  Simple Form Data Entry'!J$26, "   ")))))))</f>
        <v xml:space="preserve">   </v>
      </c>
      <c r="E85" s="80" t="str">
        <f>IF(A85="   ", "   ",  IF(A85='2a.  Simple Form Data Entry'!$G$21, '2a.  Simple Form Data Entry'!K$21, IF(A85='2a.  Simple Form Data Entry'!$G$22,'2a.  Simple Form Data Entry'!K$22, IF(A85='2a.  Simple Form Data Entry'!$G$23, '2a.  Simple Form Data Entry'!K$23, IF(A85='2a.  Simple Form Data Entry'!$G$24, '2a.  Simple Form Data Entry'!$K$24, IF(A85='2a.  Simple Form Data Entry'!G$25,'2a.  Simple Form Data Entry'!K$25, IF(A85='2a.  Simple Form Data Entry'!G$26,'2a.  Simple Form Data Entry'!K$26, "   ")))))))</f>
        <v xml:space="preserve">   </v>
      </c>
      <c r="F85" s="157" t="str">
        <f>IF(A85="   ", "   ",  IF(A85='2a.  Simple Form Data Entry'!$G$21, '2a.  Simple Form Data Entry'!L$21, IF(A85='2a.  Simple Form Data Entry'!$G$22,'2a.  Simple Form Data Entry'!L$22, IF(A85='2a.  Simple Form Data Entry'!$G$23, '2a.  Simple Form Data Entry'!L$23, IF(A85='2a.  Simple Form Data Entry'!$G$24, '2a.  Simple Form Data Entry'!$L$24, IF(A85='2a.  Simple Form Data Entry'!$G$25,'2a.  Simple Form Data Entry'!$L$25, IF(A85='2a.  Simple Form Data Entry'!$G$26,'2a.  Simple Form Data Entry'!$L$26, "   ")))))))</f>
        <v xml:space="preserve">   </v>
      </c>
      <c r="G85" s="71" t="str">
        <f>IF('2a.  Simple Form Data Entry'!I135="", "   ", '2a.  Simple Form Data Entry'!I135)</f>
        <v xml:space="preserve"> </v>
      </c>
      <c r="H85" s="168"/>
      <c r="I85" s="44"/>
      <c r="J85" s="35"/>
      <c r="K85" s="323"/>
      <c r="L85" s="295">
        <f>'2a.  Simple Form Data Entry'!I132</f>
        <v>0</v>
      </c>
      <c r="M85" s="72">
        <f t="shared" si="12"/>
        <v>0</v>
      </c>
      <c r="N85" s="295">
        <f>'2a.  Simple Form Data Entry'!J132</f>
        <v>0</v>
      </c>
      <c r="O85" s="295">
        <f>'2a.  Simple Form Data Entry'!K132</f>
        <v>0</v>
      </c>
      <c r="P85" s="72">
        <f t="shared" si="10"/>
        <v>0</v>
      </c>
      <c r="Q85" s="295">
        <f>'2a.  Simple Form Data Entry'!L132</f>
        <v>0</v>
      </c>
      <c r="R85" s="35"/>
      <c r="S85" s="72">
        <f t="shared" si="11"/>
        <v>0</v>
      </c>
      <c r="T85" s="36"/>
      <c r="U85" s="383"/>
    </row>
    <row r="86" spans="1:21" ht="14.45" hidden="1">
      <c r="A86" s="17"/>
      <c r="B86" s="46" t="s">
        <v>74</v>
      </c>
      <c r="C86" s="18"/>
      <c r="D86" s="41"/>
      <c r="E86" s="41"/>
      <c r="F86" s="41"/>
      <c r="G86" s="41"/>
      <c r="H86" s="170" t="str">
        <f>IF('2a.  Simple Form Data Entry'!E137="", "  ", '2a.  Simple Form Data Entry'!E137)</f>
        <v xml:space="preserve">  </v>
      </c>
      <c r="I86" s="295">
        <f>'2a.  Simple Form Data Entry'!O137</f>
        <v>0</v>
      </c>
      <c r="J86" s="295">
        <f>'2a.  Simple Form Data Entry'!G137</f>
        <v>0</v>
      </c>
      <c r="K86" s="324">
        <f>'2a.  Simple Form Data Entry'!H137</f>
        <v>0</v>
      </c>
      <c r="L86" s="295">
        <f>'2a.  Simple Form Data Entry'!I133</f>
        <v>0</v>
      </c>
      <c r="M86" s="72">
        <f t="shared" si="12"/>
        <v>0</v>
      </c>
      <c r="N86" s="295">
        <f>'2a.  Simple Form Data Entry'!J133</f>
        <v>0</v>
      </c>
      <c r="O86" s="295">
        <f>'2a.  Simple Form Data Entry'!K133</f>
        <v>0</v>
      </c>
      <c r="P86" s="72">
        <f t="shared" si="10"/>
        <v>0</v>
      </c>
      <c r="Q86" s="295">
        <f>'2a.  Simple Form Data Entry'!L133</f>
        <v>0</v>
      </c>
      <c r="R86" s="295">
        <f>'2a.  Simple Form Data Entry'!L137</f>
        <v>0</v>
      </c>
      <c r="S86" s="72">
        <f t="shared" si="11"/>
        <v>0</v>
      </c>
      <c r="T86" s="296">
        <f>'2a.  Simple Form Data Entry'!N137</f>
        <v>0</v>
      </c>
      <c r="U86" s="383"/>
    </row>
    <row r="87" spans="1:21" ht="14.45" hidden="1">
      <c r="A87" s="17"/>
      <c r="B87" s="46" t="s">
        <v>76</v>
      </c>
      <c r="C87" s="18"/>
      <c r="D87" s="41"/>
      <c r="E87" s="41"/>
      <c r="F87" s="41"/>
      <c r="G87" s="41"/>
      <c r="H87" s="170" t="str">
        <f>IF('2a.  Simple Form Data Entry'!E138="", "  ", '2a.  Simple Form Data Entry'!E138)</f>
        <v xml:space="preserve">  </v>
      </c>
      <c r="I87" s="295">
        <f>'2a.  Simple Form Data Entry'!O138</f>
        <v>0</v>
      </c>
      <c r="J87" s="295">
        <f>'2a.  Simple Form Data Entry'!G138</f>
        <v>0</v>
      </c>
      <c r="K87" s="324">
        <f>'2a.  Simple Form Data Entry'!H138</f>
        <v>0</v>
      </c>
      <c r="L87" s="295">
        <f>'2a.  Simple Form Data Entry'!I134</f>
        <v>0</v>
      </c>
      <c r="M87" s="72">
        <f t="shared" si="12"/>
        <v>0</v>
      </c>
      <c r="N87" s="295">
        <f>'2a.  Simple Form Data Entry'!J134</f>
        <v>0</v>
      </c>
      <c r="O87" s="295">
        <f>'2a.  Simple Form Data Entry'!K134</f>
        <v>0</v>
      </c>
      <c r="P87" s="72">
        <f t="shared" si="10"/>
        <v>0</v>
      </c>
      <c r="Q87" s="295">
        <f>'2a.  Simple Form Data Entry'!L134</f>
        <v>0</v>
      </c>
      <c r="R87" s="295">
        <f>'2a.  Simple Form Data Entry'!L138</f>
        <v>0</v>
      </c>
      <c r="S87" s="72">
        <f t="shared" si="11"/>
        <v>0</v>
      </c>
      <c r="T87" s="296">
        <f>'2a.  Simple Form Data Entry'!N138</f>
        <v>0</v>
      </c>
      <c r="U87" s="383"/>
    </row>
    <row r="88" spans="1:21" ht="14.45" hidden="1">
      <c r="A88" s="17"/>
      <c r="B88" s="46" t="s">
        <v>78</v>
      </c>
      <c r="C88" s="18"/>
      <c r="D88" s="41"/>
      <c r="E88" s="41"/>
      <c r="F88" s="41"/>
      <c r="G88" s="41"/>
      <c r="H88" s="170" t="str">
        <f>IF('2a.  Simple Form Data Entry'!E139="", "  ", '2a.  Simple Form Data Entry'!E139)</f>
        <v xml:space="preserve">  </v>
      </c>
      <c r="I88" s="295">
        <f>'2a.  Simple Form Data Entry'!O139</f>
        <v>0</v>
      </c>
      <c r="J88" s="295">
        <f>'2a.  Simple Form Data Entry'!G139</f>
        <v>0</v>
      </c>
      <c r="K88" s="324">
        <f>'2a.  Simple Form Data Entry'!H139</f>
        <v>0</v>
      </c>
      <c r="L88" s="295" t="str">
        <f>'2a.  Simple Form Data Entry'!I135</f>
        <v xml:space="preserve"> </v>
      </c>
      <c r="M88" s="72" t="e">
        <f t="shared" si="12"/>
        <v>#VALUE!</v>
      </c>
      <c r="N88" s="295">
        <f>'2a.  Simple Form Data Entry'!J135</f>
        <v>0</v>
      </c>
      <c r="O88" s="295">
        <f>'2a.  Simple Form Data Entry'!K135</f>
        <v>0</v>
      </c>
      <c r="P88" s="72">
        <f t="shared" si="10"/>
        <v>0</v>
      </c>
      <c r="Q88" s="295">
        <f>'2a.  Simple Form Data Entry'!L135</f>
        <v>0</v>
      </c>
      <c r="R88" s="295">
        <f>'2a.  Simple Form Data Entry'!L139</f>
        <v>0</v>
      </c>
      <c r="S88" s="72">
        <f t="shared" si="11"/>
        <v>0</v>
      </c>
      <c r="T88" s="296">
        <f>'2a.  Simple Form Data Entry'!N139</f>
        <v>0</v>
      </c>
      <c r="U88" s="383"/>
    </row>
    <row r="89" spans="1:21" ht="14.45" hidden="1">
      <c r="A89" s="17"/>
      <c r="B89" s="451" t="s">
        <v>80</v>
      </c>
      <c r="C89" s="452"/>
      <c r="D89" s="41"/>
      <c r="E89" s="41"/>
      <c r="F89" s="41"/>
      <c r="G89" s="41"/>
      <c r="H89" s="170" t="str">
        <f>IF('2a.  Simple Form Data Entry'!E140="", "  ", '2a.  Simple Form Data Entry'!E140)</f>
        <v xml:space="preserve">  </v>
      </c>
      <c r="I89" s="295">
        <f>'2a.  Simple Form Data Entry'!O140</f>
        <v>0</v>
      </c>
      <c r="J89" s="295">
        <f>'2a.  Simple Form Data Entry'!G140</f>
        <v>0</v>
      </c>
      <c r="K89" s="324">
        <f>'2a.  Simple Form Data Entry'!H140</f>
        <v>0</v>
      </c>
      <c r="L89" s="295">
        <f>'2a.  Simple Form Data Entry'!I136</f>
        <v>2027</v>
      </c>
      <c r="M89" s="72">
        <f t="shared" si="12"/>
        <v>2027</v>
      </c>
      <c r="N89" s="295">
        <f>'2a.  Simple Form Data Entry'!J136</f>
        <v>2028</v>
      </c>
      <c r="O89" s="295">
        <f>'2a.  Simple Form Data Entry'!K136</f>
        <v>0</v>
      </c>
      <c r="P89" s="72">
        <f t="shared" si="10"/>
        <v>2028</v>
      </c>
      <c r="Q89" s="295">
        <f>'2a.  Simple Form Data Entry'!L136</f>
        <v>0</v>
      </c>
      <c r="R89" s="295">
        <f>'2a.  Simple Form Data Entry'!L140</f>
        <v>0</v>
      </c>
      <c r="S89" s="72">
        <f t="shared" si="11"/>
        <v>0</v>
      </c>
      <c r="T89" s="296">
        <f>'2a.  Simple Form Data Entry'!N140</f>
        <v>0</v>
      </c>
      <c r="U89" s="383"/>
    </row>
    <row r="90" spans="1:21" ht="14.45" hidden="1">
      <c r="A90" s="17"/>
      <c r="B90" s="438" t="s">
        <v>82</v>
      </c>
      <c r="C90" s="439"/>
      <c r="D90" s="41"/>
      <c r="E90" s="41"/>
      <c r="F90" s="41"/>
      <c r="G90" s="41"/>
      <c r="H90" s="170" t="str">
        <f>IF('2a.  Simple Form Data Entry'!E141="", "  ", '2a.  Simple Form Data Entry'!E141)</f>
        <v xml:space="preserve">  </v>
      </c>
      <c r="I90" s="295">
        <f>'2a.  Simple Form Data Entry'!O141</f>
        <v>0</v>
      </c>
      <c r="J90" s="295">
        <f>'2a.  Simple Form Data Entry'!G141</f>
        <v>0</v>
      </c>
      <c r="K90" s="324">
        <f>'2a.  Simple Form Data Entry'!H141</f>
        <v>0</v>
      </c>
      <c r="L90" s="295">
        <f>'2a.  Simple Form Data Entry'!I137</f>
        <v>0</v>
      </c>
      <c r="M90" s="72">
        <f t="shared" si="12"/>
        <v>0</v>
      </c>
      <c r="N90" s="295">
        <f>'2a.  Simple Form Data Entry'!J137</f>
        <v>0</v>
      </c>
      <c r="O90" s="295">
        <f>'2a.  Simple Form Data Entry'!K137</f>
        <v>0</v>
      </c>
      <c r="P90" s="72">
        <f t="shared" si="10"/>
        <v>0</v>
      </c>
      <c r="Q90" s="295">
        <f>'2a.  Simple Form Data Entry'!L137</f>
        <v>0</v>
      </c>
      <c r="R90" s="295">
        <f>'2a.  Simple Form Data Entry'!L141</f>
        <v>0</v>
      </c>
      <c r="S90" s="72">
        <f t="shared" si="11"/>
        <v>0</v>
      </c>
      <c r="T90" s="296">
        <f>'2a.  Simple Form Data Entry'!N141</f>
        <v>0</v>
      </c>
      <c r="U90" s="383"/>
    </row>
    <row r="91" spans="1:21" ht="14.45" hidden="1">
      <c r="A91" s="17"/>
      <c r="B91" s="451" t="s">
        <v>84</v>
      </c>
      <c r="C91" s="452"/>
      <c r="D91" s="41"/>
      <c r="E91" s="41"/>
      <c r="F91" s="41"/>
      <c r="G91" s="41"/>
      <c r="H91" s="170" t="str">
        <f>IF('2a.  Simple Form Data Entry'!E142="", "  ", '2a.  Simple Form Data Entry'!E142)</f>
        <v xml:space="preserve">  </v>
      </c>
      <c r="I91" s="295">
        <f>'2a.  Simple Form Data Entry'!O142</f>
        <v>0</v>
      </c>
      <c r="J91" s="295">
        <f>'2a.  Simple Form Data Entry'!G142</f>
        <v>0</v>
      </c>
      <c r="K91" s="324">
        <f>'2a.  Simple Form Data Entry'!H142</f>
        <v>0</v>
      </c>
      <c r="L91" s="295">
        <f>'2a.  Simple Form Data Entry'!I138</f>
        <v>0</v>
      </c>
      <c r="M91" s="72">
        <f t="shared" si="12"/>
        <v>0</v>
      </c>
      <c r="N91" s="295">
        <f>'2a.  Simple Form Data Entry'!J138</f>
        <v>0</v>
      </c>
      <c r="O91" s="295">
        <f>'2a.  Simple Form Data Entry'!K138</f>
        <v>0</v>
      </c>
      <c r="P91" s="72">
        <f t="shared" si="10"/>
        <v>0</v>
      </c>
      <c r="Q91" s="295">
        <f>'2a.  Simple Form Data Entry'!L138</f>
        <v>0</v>
      </c>
      <c r="R91" s="295">
        <f>'2a.  Simple Form Data Entry'!L142</f>
        <v>0</v>
      </c>
      <c r="S91" s="72">
        <f t="shared" si="11"/>
        <v>0</v>
      </c>
      <c r="T91" s="296">
        <f>'2a.  Simple Form Data Entry'!N142</f>
        <v>0</v>
      </c>
      <c r="U91" s="383"/>
    </row>
    <row r="92" spans="1:21" ht="14.45" hidden="1">
      <c r="A92" s="17"/>
      <c r="B92" s="440" t="s">
        <v>85</v>
      </c>
      <c r="C92" s="441"/>
      <c r="D92" s="41"/>
      <c r="E92" s="41"/>
      <c r="F92" s="41"/>
      <c r="G92" s="41"/>
      <c r="H92" s="173" t="str">
        <f>IF('2a.  Simple Form Data Entry'!E143="", "  ", '2a.  Simple Form Data Entry'!E143)</f>
        <v xml:space="preserve">  </v>
      </c>
      <c r="I92" s="295">
        <f>'2a.  Simple Form Data Entry'!O143</f>
        <v>0</v>
      </c>
      <c r="J92" s="295">
        <f>'2a.  Simple Form Data Entry'!G143</f>
        <v>0</v>
      </c>
      <c r="K92" s="324">
        <f>'2a.  Simple Form Data Entry'!H143</f>
        <v>0</v>
      </c>
      <c r="L92" s="295">
        <f>'2a.  Simple Form Data Entry'!I139</f>
        <v>0</v>
      </c>
      <c r="M92" s="72">
        <f t="shared" si="12"/>
        <v>0</v>
      </c>
      <c r="N92" s="295">
        <f>'2a.  Simple Form Data Entry'!J139</f>
        <v>0</v>
      </c>
      <c r="O92" s="295">
        <f>'2a.  Simple Form Data Entry'!K139</f>
        <v>0</v>
      </c>
      <c r="P92" s="72">
        <f t="shared" si="10"/>
        <v>0</v>
      </c>
      <c r="Q92" s="295">
        <f>'2a.  Simple Form Data Entry'!L139</f>
        <v>0</v>
      </c>
      <c r="R92" s="295">
        <f>'2a.  Simple Form Data Entry'!L143</f>
        <v>0</v>
      </c>
      <c r="S92" s="72">
        <f t="shared" si="11"/>
        <v>0</v>
      </c>
      <c r="T92" s="296">
        <f>'2a.  Simple Form Data Entry'!N143</f>
        <v>0</v>
      </c>
      <c r="U92" s="383"/>
    </row>
    <row r="93" spans="1:21" ht="12" hidden="1" customHeight="1">
      <c r="A93" s="24"/>
      <c r="B93" s="25"/>
      <c r="C93" s="26" t="s">
        <v>146</v>
      </c>
      <c r="D93" s="27"/>
      <c r="E93" s="27"/>
      <c r="F93" s="27"/>
      <c r="G93" s="27"/>
      <c r="H93" s="174"/>
      <c r="I93" s="58">
        <f t="shared" ref="I93:T93" si="25">SUM(I86:I92)</f>
        <v>0</v>
      </c>
      <c r="J93" s="58">
        <f t="shared" si="25"/>
        <v>0</v>
      </c>
      <c r="K93" s="320">
        <f t="shared" ref="K93" si="26">SUM(K86:K92)</f>
        <v>0</v>
      </c>
      <c r="L93" s="295">
        <f>'2a.  Simple Form Data Entry'!I140</f>
        <v>0</v>
      </c>
      <c r="M93" s="72">
        <f t="shared" si="12"/>
        <v>0</v>
      </c>
      <c r="N93" s="295">
        <f>'2a.  Simple Form Data Entry'!J140</f>
        <v>0</v>
      </c>
      <c r="O93" s="295">
        <f>'2a.  Simple Form Data Entry'!K140</f>
        <v>0</v>
      </c>
      <c r="P93" s="72">
        <f t="shared" si="10"/>
        <v>0</v>
      </c>
      <c r="Q93" s="295">
        <f>'2a.  Simple Form Data Entry'!L140</f>
        <v>0</v>
      </c>
      <c r="R93" s="321">
        <f t="shared" ref="R93" si="27">SUM(R86:R92)</f>
        <v>0</v>
      </c>
      <c r="S93" s="72">
        <f t="shared" si="11"/>
        <v>0</v>
      </c>
      <c r="T93" s="59">
        <f t="shared" si="25"/>
        <v>0</v>
      </c>
      <c r="U93" s="383"/>
    </row>
    <row r="94" spans="1:21" ht="18.75" hidden="1" customHeight="1">
      <c r="A94" s="28"/>
      <c r="B94" s="2"/>
      <c r="C94" s="2"/>
      <c r="D94" s="29"/>
      <c r="E94" s="29"/>
      <c r="F94" s="29"/>
      <c r="G94" s="30"/>
      <c r="H94" s="175"/>
      <c r="I94" s="31"/>
      <c r="J94" s="32"/>
      <c r="K94" s="327"/>
      <c r="L94" s="295">
        <f>'2a.  Simple Form Data Entry'!I141</f>
        <v>0</v>
      </c>
      <c r="M94" s="72">
        <f t="shared" si="12"/>
        <v>0</v>
      </c>
      <c r="N94" s="295">
        <f>'2a.  Simple Form Data Entry'!J141</f>
        <v>0</v>
      </c>
      <c r="O94" s="295">
        <f>'2a.  Simple Form Data Entry'!K141</f>
        <v>0</v>
      </c>
      <c r="P94" s="72">
        <f t="shared" si="10"/>
        <v>0</v>
      </c>
      <c r="Q94" s="295">
        <f>'2a.  Simple Form Data Entry'!L141</f>
        <v>0</v>
      </c>
      <c r="R94" s="328"/>
      <c r="S94" s="72">
        <f t="shared" si="11"/>
        <v>0</v>
      </c>
      <c r="T94" s="34"/>
    </row>
    <row r="95" spans="1:21" ht="15" thickBot="1">
      <c r="A95" s="5"/>
      <c r="B95" s="6"/>
      <c r="C95" s="242" t="s">
        <v>147</v>
      </c>
      <c r="D95" s="7"/>
      <c r="E95" s="7"/>
      <c r="F95" s="7"/>
      <c r="G95" s="19"/>
      <c r="H95" s="176"/>
      <c r="I95" s="51">
        <f t="shared" ref="I95:T95" si="28">I73+I63+I53+I43+I83+I93</f>
        <v>14810.77</v>
      </c>
      <c r="J95" s="51">
        <f>J73+J63+J53+J43+J83+J93</f>
        <v>37742.296300000002</v>
      </c>
      <c r="K95" s="315">
        <f>K73+K63+K53+K43+K83+K93</f>
        <v>27464.601989000003</v>
      </c>
      <c r="L95" s="295">
        <f>L73+L63+L53+L43+L83+L93</f>
        <v>28288.746048670004</v>
      </c>
      <c r="M95" s="72">
        <f>K95+L95</f>
        <v>55753.348037670003</v>
      </c>
      <c r="N95" s="359">
        <f>N73+N63+N53+N43+N83+N93</f>
        <v>29137.408430130105</v>
      </c>
      <c r="O95" s="360">
        <f>O73+O63+O53+O43+O83+O93</f>
        <v>0</v>
      </c>
      <c r="P95" s="316">
        <f>N95+O95</f>
        <v>29137.408430130105</v>
      </c>
      <c r="Q95" s="358">
        <f>Q73+Q63+Q53+Q43+Q83+Q93</f>
        <v>0</v>
      </c>
      <c r="R95" s="316">
        <f>R73+R63+R53+R43+R83+R93</f>
        <v>0</v>
      </c>
      <c r="S95" s="51">
        <f>Q95+R95</f>
        <v>0</v>
      </c>
      <c r="T95" s="60">
        <f t="shared" si="28"/>
        <v>0</v>
      </c>
      <c r="U95" s="4"/>
    </row>
    <row r="96" spans="1:21" ht="3" customHeight="1" thickBot="1">
      <c r="A96" s="2"/>
      <c r="B96" s="2"/>
      <c r="C96" s="2"/>
      <c r="D96" s="2"/>
      <c r="E96" s="2"/>
      <c r="F96" s="2"/>
      <c r="G96" s="38"/>
      <c r="H96" s="38"/>
      <c r="I96" s="38"/>
      <c r="J96" s="39"/>
      <c r="K96" s="329"/>
      <c r="L96" s="329"/>
      <c r="M96" s="72">
        <f t="shared" si="12"/>
        <v>0</v>
      </c>
      <c r="N96" s="329"/>
      <c r="O96" s="329"/>
      <c r="P96" s="329"/>
      <c r="Q96" s="329"/>
      <c r="R96" s="329"/>
      <c r="S96" s="4"/>
      <c r="T96" s="4"/>
    </row>
    <row r="97" spans="1:20" ht="22.5" customHeight="1">
      <c r="A97" s="467" t="s">
        <v>148</v>
      </c>
      <c r="B97" s="467"/>
      <c r="C97" s="467"/>
      <c r="D97" s="467"/>
      <c r="E97" s="467"/>
      <c r="F97" s="467"/>
      <c r="G97" s="467"/>
      <c r="H97" s="467"/>
      <c r="I97" s="467"/>
      <c r="J97" s="467"/>
      <c r="K97" s="467"/>
      <c r="L97" s="467"/>
      <c r="M97" s="467"/>
      <c r="N97" s="467"/>
      <c r="O97" s="467"/>
      <c r="P97" s="467"/>
      <c r="Q97" s="467"/>
      <c r="R97" s="467"/>
      <c r="S97" s="467"/>
      <c r="T97" s="4"/>
    </row>
    <row r="98" spans="1:20" ht="3" customHeight="1" thickTop="1">
      <c r="A98" s="2"/>
      <c r="B98" s="2"/>
      <c r="C98" s="2"/>
      <c r="D98" s="2"/>
      <c r="E98" s="2"/>
      <c r="F98" s="2"/>
      <c r="G98" s="38"/>
      <c r="H98" s="38"/>
      <c r="I98" s="38"/>
      <c r="J98" s="39"/>
      <c r="K98" s="329"/>
      <c r="L98" s="329"/>
      <c r="M98" s="329"/>
      <c r="N98" s="329"/>
      <c r="O98" s="329"/>
      <c r="P98" s="329"/>
      <c r="Q98" s="329"/>
      <c r="R98" s="329"/>
      <c r="S98" s="4"/>
      <c r="T98" s="4"/>
    </row>
    <row r="99" spans="1:20" ht="16.149999999999999">
      <c r="A99" s="2" t="s">
        <v>149</v>
      </c>
      <c r="B99" s="2"/>
      <c r="C99" s="2"/>
      <c r="D99" s="2"/>
      <c r="E99" s="2"/>
      <c r="F99" s="2"/>
      <c r="G99" s="38"/>
      <c r="H99" s="38"/>
      <c r="I99" s="38"/>
      <c r="J99" s="39"/>
      <c r="K99" s="329"/>
      <c r="L99" s="329"/>
      <c r="M99" s="329"/>
      <c r="N99" s="329"/>
      <c r="O99" s="329"/>
      <c r="P99" s="329"/>
      <c r="Q99" s="329"/>
      <c r="R99" s="329"/>
      <c r="S99" s="39"/>
      <c r="T99" s="39"/>
    </row>
    <row r="100" spans="1:20" ht="3" customHeight="1">
      <c r="A100" s="2"/>
      <c r="B100" s="2"/>
      <c r="C100" s="2"/>
      <c r="D100" s="2"/>
      <c r="E100" s="2"/>
      <c r="F100" s="2"/>
      <c r="G100" s="38"/>
      <c r="H100" s="38"/>
      <c r="I100" s="38"/>
      <c r="J100" s="39"/>
      <c r="K100" s="329"/>
      <c r="L100" s="329"/>
      <c r="M100" s="329"/>
      <c r="N100" s="329"/>
      <c r="O100" s="329"/>
      <c r="P100" s="329"/>
      <c r="Q100" s="329"/>
      <c r="R100" s="329"/>
      <c r="S100" s="39"/>
      <c r="T100" s="39"/>
    </row>
    <row r="101" spans="1:20" ht="15" customHeight="1">
      <c r="A101" s="445" t="s">
        <v>88</v>
      </c>
      <c r="B101" s="446"/>
      <c r="C101" s="447"/>
      <c r="D101" s="479" t="s">
        <v>150</v>
      </c>
      <c r="E101" s="479" t="s">
        <v>38</v>
      </c>
      <c r="F101" s="501" t="s">
        <v>39</v>
      </c>
      <c r="G101" s="479" t="s">
        <v>89</v>
      </c>
      <c r="H101" s="492" t="s">
        <v>105</v>
      </c>
      <c r="I101" s="297"/>
      <c r="J101" s="298">
        <f>'2a.  Simple Form Data Entry'!G19</f>
        <v>2025</v>
      </c>
      <c r="K101" s="378"/>
      <c r="L101" s="378"/>
      <c r="M101" s="503" t="str">
        <f>CONCATENATE(M24, " Appropriation Change")</f>
        <v>2026 / 2027 Appropriation Change</v>
      </c>
      <c r="P101" s="329"/>
      <c r="Q101" s="330"/>
      <c r="R101" s="485" t="s">
        <v>151</v>
      </c>
      <c r="S101" s="486"/>
      <c r="T101" s="39"/>
    </row>
    <row r="102" spans="1:20" ht="27.75" customHeight="1">
      <c r="A102" s="448"/>
      <c r="B102" s="449"/>
      <c r="C102" s="450"/>
      <c r="D102" s="480"/>
      <c r="E102" s="480"/>
      <c r="F102" s="502"/>
      <c r="G102" s="480"/>
      <c r="H102" s="493"/>
      <c r="I102" s="299"/>
      <c r="J102" s="300" t="s">
        <v>107</v>
      </c>
      <c r="K102" s="379" t="str">
        <f>'2a.  Simple Form Data Entry'!H156</f>
        <v xml:space="preserve"> </v>
      </c>
      <c r="L102" s="379"/>
      <c r="M102" s="504"/>
      <c r="P102" s="329"/>
      <c r="Q102" s="330"/>
      <c r="R102" s="487"/>
      <c r="S102" s="488"/>
      <c r="T102" s="39"/>
    </row>
    <row r="103" spans="1:20" ht="47.25" customHeight="1">
      <c r="A103" s="89" t="str">
        <f>IF('2a.  Simple Form Data Entry'!C157="", "   ",'2a.  Simple Form Data Entry'!C157)</f>
        <v xml:space="preserve">   </v>
      </c>
      <c r="B103" s="70"/>
      <c r="C103" s="70"/>
      <c r="D103" s="157" t="str">
        <f>IF(A103="   ", "   ",  IF(A103='2a.  Simple Form Data Entry'!$G$21, '2a.  Simple Form Data Entry'!J$21, IF(A103='2a.  Simple Form Data Entry'!$G$22,'2a.  Simple Form Data Entry'!J$22, IF(A103='2a.  Simple Form Data Entry'!$G$23, '2a.  Simple Form Data Entry'!J$23, IF(A103='2a.  Simple Form Data Entry'!$G$24, '2a.  Simple Form Data Entry'!$J$24, IF(A103='2a.  Simple Form Data Entry'!$G$25,'2a.  Simple Form Data Entry'!J$25, IF(A103='2a.  Simple Form Data Entry'!$G$26,'2a.  Simple Form Data Entry'!J$26, "   ")))))))</f>
        <v xml:space="preserve">   </v>
      </c>
      <c r="E103" s="80" t="str">
        <f>IF(A103="   ", "   ",  IF(A103='2a.  Simple Form Data Entry'!$G$21, '2a.  Simple Form Data Entry'!K$21, IF(A103='2a.  Simple Form Data Entry'!$G$22,'2a.  Simple Form Data Entry'!K$22, IF(A103='2a.  Simple Form Data Entry'!$G$23, '2a.  Simple Form Data Entry'!K$23, IF(A103='2a.  Simple Form Data Entry'!$G$24, '2a.  Simple Form Data Entry'!$K$24, IF(A103='2a.  Simple Form Data Entry'!G$25,'2a.  Simple Form Data Entry'!K$25, IF(A103='2a.  Simple Form Data Entry'!G$26,'2a.  Simple Form Data Entry'!K$26, "   ")))))))</f>
        <v xml:space="preserve">   </v>
      </c>
      <c r="F103" s="157" t="str">
        <f>IF(A103="   ", "   ",  IF(A103='2a.  Simple Form Data Entry'!$G$21, '2a.  Simple Form Data Entry'!L$21, IF(A103='2a.  Simple Form Data Entry'!$G$22,'2a.  Simple Form Data Entry'!L$22, IF(A103='2a.  Simple Form Data Entry'!$G$23, '2a.  Simple Form Data Entry'!L$23, IF(A103='2a.  Simple Form Data Entry'!$G$24, '2a.  Simple Form Data Entry'!$L$24, IF(A103='2a.  Simple Form Data Entry'!G$25,'2a.  Simple Form Data Entry'!L$25, IF(A103='2a.  Simple Form Data Entry'!G$26,'2a.  Simple Form Data Entry'!L$26, "   ")))))))</f>
        <v xml:space="preserve">   </v>
      </c>
      <c r="G103" s="81" t="str">
        <f>IF('2a.  Simple Form Data Entry'!C157="", "   ", '2a.  Simple Form Data Entry'!D157)</f>
        <v xml:space="preserve">   </v>
      </c>
      <c r="H103" s="301">
        <f>IF('2a.  Simple Form Data Entry'!F151="Y", "The transaction was anticipated in the current budget; no supplemental appropriation is required.", IF(A103="", "", IF('2a.  Simple Form Data Entry'!F152="Y", "The cost of the transaction can be accommodated within existing appropriation authority; no supplemental appropriation is required",  '2a.  Simple Form Data Entry'!E157)))</f>
        <v>0</v>
      </c>
      <c r="I103" s="250"/>
      <c r="J103" s="90">
        <f>'2a.  Simple Form Data Entry'!G157</f>
        <v>0</v>
      </c>
      <c r="K103" s="90"/>
      <c r="L103" s="90"/>
      <c r="M103" s="248">
        <f t="shared" ref="M103:M109" si="29">J103+K103</f>
        <v>0</v>
      </c>
      <c r="P103" s="329"/>
      <c r="Q103" s="331"/>
      <c r="R103" s="481">
        <f>'2a.  Simple Form Data Entry'!J157</f>
        <v>0</v>
      </c>
      <c r="S103" s="482"/>
      <c r="T103" s="39"/>
    </row>
    <row r="104" spans="1:20" ht="14.45">
      <c r="A104" s="89" t="str">
        <f>IF('2a.  Simple Form Data Entry'!C158="", "   ",'2a.  Simple Form Data Entry'!C158)</f>
        <v xml:space="preserve">   </v>
      </c>
      <c r="B104" s="67"/>
      <c r="C104" s="67"/>
      <c r="D104" s="157" t="str">
        <f>IF(A104="   ", "   ",  IF(A104='2a.  Simple Form Data Entry'!$G$21, '2a.  Simple Form Data Entry'!J$21, IF(A104='2a.  Simple Form Data Entry'!$G$22,'2a.  Simple Form Data Entry'!J$22, IF(A104='2a.  Simple Form Data Entry'!$G$23, '2a.  Simple Form Data Entry'!J$23, IF(A104='2a.  Simple Form Data Entry'!$G$24, '2a.  Simple Form Data Entry'!$J$24, IF(A104='2a.  Simple Form Data Entry'!$G$25,'2a.  Simple Form Data Entry'!J$25, IF(A104='2a.  Simple Form Data Entry'!$G$26,'2a.  Simple Form Data Entry'!J$26, "   ")))))))</f>
        <v xml:space="preserve">   </v>
      </c>
      <c r="E104" s="80" t="str">
        <f>IF(A104="   ", "   ",  IF(A104='2a.  Simple Form Data Entry'!$G$21, '2a.  Simple Form Data Entry'!K$21, IF(A104='2a.  Simple Form Data Entry'!$G$22,'2a.  Simple Form Data Entry'!K$22, IF(A104='2a.  Simple Form Data Entry'!$G$23, '2a.  Simple Form Data Entry'!K$23, IF(A104='2a.  Simple Form Data Entry'!$G$24, '2a.  Simple Form Data Entry'!$K$24, IF(A104='2a.  Simple Form Data Entry'!G$25,'2a.  Simple Form Data Entry'!K$25, IF(A104='2a.  Simple Form Data Entry'!G$26,'2a.  Simple Form Data Entry'!K$26, "   ")))))))</f>
        <v xml:space="preserve">   </v>
      </c>
      <c r="F104" s="157" t="str">
        <f>IF(A104="   ", "   ",  IF(A104='2a.  Simple Form Data Entry'!$G$21, '2a.  Simple Form Data Entry'!L$21, IF(A104='2a.  Simple Form Data Entry'!$G$22,'2a.  Simple Form Data Entry'!L$22, IF(A104='2a.  Simple Form Data Entry'!$G$23, '2a.  Simple Form Data Entry'!L$23, IF(A104='2a.  Simple Form Data Entry'!$G$24, '2a.  Simple Form Data Entry'!$L$24, IF(A104='2a.  Simple Form Data Entry'!G$25,'2a.  Simple Form Data Entry'!L$25, IF(A104='2a.  Simple Form Data Entry'!G$26,'2a.  Simple Form Data Entry'!L$26, "   ")))))))</f>
        <v xml:space="preserve">   </v>
      </c>
      <c r="G104" s="81" t="str">
        <f>IF('2a.  Simple Form Data Entry'!C158="", "   ", '2a.  Simple Form Data Entry'!D158)</f>
        <v xml:space="preserve">   </v>
      </c>
      <c r="H104" s="170" t="str">
        <f>IF('2a.  Simple Form Data Entry'!E158=0, "  ", '2a.  Simple Form Data Entry'!E158)</f>
        <v xml:space="preserve">  </v>
      </c>
      <c r="I104" s="250"/>
      <c r="J104" s="73">
        <f>'2a.  Simple Form Data Entry'!G158</f>
        <v>0</v>
      </c>
      <c r="K104" s="73"/>
      <c r="L104" s="73"/>
      <c r="M104" s="248">
        <f t="shared" si="29"/>
        <v>0</v>
      </c>
      <c r="P104" s="329"/>
      <c r="Q104" s="332"/>
      <c r="R104" s="483">
        <f>'2a.  Simple Form Data Entry'!J158</f>
        <v>0</v>
      </c>
      <c r="S104" s="484"/>
      <c r="T104" s="39"/>
    </row>
    <row r="105" spans="1:20" ht="14.45">
      <c r="A105" s="89" t="str">
        <f>IF('2a.  Simple Form Data Entry'!C159="", "   ",'2a.  Simple Form Data Entry'!C159)</f>
        <v xml:space="preserve">   </v>
      </c>
      <c r="B105" s="67"/>
      <c r="C105" s="67"/>
      <c r="D105" s="157" t="str">
        <f>IF(A105="   ", "   ",  IF(A105='2a.  Simple Form Data Entry'!$G$21, '2a.  Simple Form Data Entry'!J$21, IF(A105='2a.  Simple Form Data Entry'!$G$22,'2a.  Simple Form Data Entry'!J$22, IF(A105='2a.  Simple Form Data Entry'!$G$23, '2a.  Simple Form Data Entry'!J$23, IF(A105='2a.  Simple Form Data Entry'!$G$24, '2a.  Simple Form Data Entry'!$J$24, IF(A105='2a.  Simple Form Data Entry'!$G$25,'2a.  Simple Form Data Entry'!J$25, IF(A105='2a.  Simple Form Data Entry'!$G$26,'2a.  Simple Form Data Entry'!J$26, "   ")))))))</f>
        <v xml:space="preserve">   </v>
      </c>
      <c r="E105" s="80" t="str">
        <f>IF(A105="   ", "   ",  IF(A105='2a.  Simple Form Data Entry'!$G$21, '2a.  Simple Form Data Entry'!K$21, IF(A105='2a.  Simple Form Data Entry'!$G$22,'2a.  Simple Form Data Entry'!K$22, IF(A105='2a.  Simple Form Data Entry'!$G$23, '2a.  Simple Form Data Entry'!K$23, IF(A105='2a.  Simple Form Data Entry'!$G$24, '2a.  Simple Form Data Entry'!$K$24, IF(A105='2a.  Simple Form Data Entry'!G$25,'2a.  Simple Form Data Entry'!K$25, IF(A105='2a.  Simple Form Data Entry'!G$26,'2a.  Simple Form Data Entry'!K$26, "   ")))))))</f>
        <v xml:space="preserve">   </v>
      </c>
      <c r="F105" s="157" t="str">
        <f>IF(A105="   ", "   ",  IF(A105='2a.  Simple Form Data Entry'!$G$21, '2a.  Simple Form Data Entry'!L$21, IF(A105='2a.  Simple Form Data Entry'!$G$22,'2a.  Simple Form Data Entry'!L$22, IF(A105='2a.  Simple Form Data Entry'!$G$23, '2a.  Simple Form Data Entry'!L$23, IF(A105='2a.  Simple Form Data Entry'!$G$24, '2a.  Simple Form Data Entry'!$L$24, IF(A105='2a.  Simple Form Data Entry'!G$25,'2a.  Simple Form Data Entry'!L$25, IF(A105='2a.  Simple Form Data Entry'!G$26,'2a.  Simple Form Data Entry'!L$26, "   ")))))))</f>
        <v xml:space="preserve">   </v>
      </c>
      <c r="G105" s="81" t="str">
        <f>IF('2a.  Simple Form Data Entry'!C159="", "   ", '2a.  Simple Form Data Entry'!D159)</f>
        <v xml:space="preserve">   </v>
      </c>
      <c r="H105" s="170" t="str">
        <f>IF('2a.  Simple Form Data Entry'!E159=0, "  ", '2a.  Simple Form Data Entry'!E159)</f>
        <v xml:space="preserve">  </v>
      </c>
      <c r="I105" s="250"/>
      <c r="J105" s="73">
        <f>'2a.  Simple Form Data Entry'!G159</f>
        <v>0</v>
      </c>
      <c r="K105" s="73"/>
      <c r="L105" s="73"/>
      <c r="M105" s="248">
        <f t="shared" si="29"/>
        <v>0</v>
      </c>
      <c r="P105" s="329"/>
      <c r="Q105" s="331"/>
      <c r="R105" s="483">
        <f>'2a.  Simple Form Data Entry'!J159</f>
        <v>0</v>
      </c>
      <c r="S105" s="484"/>
      <c r="T105" s="39"/>
    </row>
    <row r="106" spans="1:20" ht="14.45" hidden="1">
      <c r="A106" s="89" t="str">
        <f>IF('2a.  Simple Form Data Entry'!C160="", "   ",'2a.  Simple Form Data Entry'!C160)</f>
        <v xml:space="preserve">   </v>
      </c>
      <c r="B106" s="67"/>
      <c r="C106" s="67"/>
      <c r="D106" s="157" t="str">
        <f>IF(A106="   ", "   ",  IF(A106='2a.  Simple Form Data Entry'!$G$21, '2a.  Simple Form Data Entry'!J$21, IF(A106='2a.  Simple Form Data Entry'!$G$22,'2a.  Simple Form Data Entry'!J$22, IF(A106='2a.  Simple Form Data Entry'!$G$23, '2a.  Simple Form Data Entry'!J$23, IF(A106='2a.  Simple Form Data Entry'!$G$24, '2a.  Simple Form Data Entry'!$J$24, IF(A106='2a.  Simple Form Data Entry'!$G$25,'2a.  Simple Form Data Entry'!J$25, IF(A106='2a.  Simple Form Data Entry'!$G$26,'2a.  Simple Form Data Entry'!J$26, "   ")))))))</f>
        <v xml:space="preserve">   </v>
      </c>
      <c r="E106" s="80" t="str">
        <f>IF(A106="   ", "   ",  IF(A106='2a.  Simple Form Data Entry'!$G$21, '2a.  Simple Form Data Entry'!K$21, IF(A106='2a.  Simple Form Data Entry'!$G$22,'2a.  Simple Form Data Entry'!K$22, IF(A106='2a.  Simple Form Data Entry'!$G$23, '2a.  Simple Form Data Entry'!K$23, IF(A106='2a.  Simple Form Data Entry'!$G$24, '2a.  Simple Form Data Entry'!$K$24, IF(A106='2a.  Simple Form Data Entry'!G$25,'2a.  Simple Form Data Entry'!K$25, IF(A106='2a.  Simple Form Data Entry'!G$26,'2a.  Simple Form Data Entry'!K$26, "   ")))))))</f>
        <v xml:space="preserve">   </v>
      </c>
      <c r="F106" s="157" t="str">
        <f>IF(A106="   ", "   ",  IF(A106='2a.  Simple Form Data Entry'!$G$21, '2a.  Simple Form Data Entry'!L$21, IF(A106='2a.  Simple Form Data Entry'!$G$22,'2a.  Simple Form Data Entry'!L$22, IF(A106='2a.  Simple Form Data Entry'!$G$23, '2a.  Simple Form Data Entry'!L$23, IF(A106='2a.  Simple Form Data Entry'!$G$24, '2a.  Simple Form Data Entry'!$L$24, IF(A106='2a.  Simple Form Data Entry'!G$25,'2a.  Simple Form Data Entry'!L$25, IF(A106='2a.  Simple Form Data Entry'!G$26,'2a.  Simple Form Data Entry'!L$26, "   ")))))))</f>
        <v xml:space="preserve">   </v>
      </c>
      <c r="G106" s="81" t="str">
        <f>IF('2a.  Simple Form Data Entry'!C160="", "   ", '2a.  Simple Form Data Entry'!D160)</f>
        <v xml:space="preserve">   </v>
      </c>
      <c r="H106" s="170" t="str">
        <f>IF('2a.  Simple Form Data Entry'!E160=0, "  ", '2a.  Simple Form Data Entry'!E160)</f>
        <v xml:space="preserve">  </v>
      </c>
      <c r="I106" s="250"/>
      <c r="J106" s="73">
        <f>'2a.  Simple Form Data Entry'!G160</f>
        <v>0</v>
      </c>
      <c r="K106" s="73">
        <f>'2a.  Simple Form Data Entry'!H160</f>
        <v>0</v>
      </c>
      <c r="L106" s="73">
        <f>'2a.  Simple Form Data Entry'!I160</f>
        <v>0</v>
      </c>
      <c r="M106" s="248">
        <f t="shared" si="29"/>
        <v>0</v>
      </c>
      <c r="P106" s="329"/>
      <c r="Q106" s="331"/>
      <c r="R106" s="483">
        <f>'2a.  Simple Form Data Entry'!J160</f>
        <v>0</v>
      </c>
      <c r="S106" s="484"/>
      <c r="T106" s="39"/>
    </row>
    <row r="107" spans="1:20" ht="14.45" hidden="1">
      <c r="A107" s="89" t="str">
        <f>IF('2a.  Simple Form Data Entry'!C161="", "   ",'2a.  Simple Form Data Entry'!C161)</f>
        <v xml:space="preserve">   </v>
      </c>
      <c r="B107" s="67"/>
      <c r="C107" s="67"/>
      <c r="D107" s="157" t="str">
        <f>IF(A107="   ", "   ",  IF(A107='2a.  Simple Form Data Entry'!$G$21, '2a.  Simple Form Data Entry'!J$21, IF(A107='2a.  Simple Form Data Entry'!$G$22,'2a.  Simple Form Data Entry'!J$22, IF(A107='2a.  Simple Form Data Entry'!$G$23, '2a.  Simple Form Data Entry'!J$23, IF(A107='2a.  Simple Form Data Entry'!$G$24, '2a.  Simple Form Data Entry'!$J$24, IF(A107='2a.  Simple Form Data Entry'!$G$25,'2a.  Simple Form Data Entry'!J$25, IF(A107='2a.  Simple Form Data Entry'!$G$26,'2a.  Simple Form Data Entry'!J$26, "   ")))))))</f>
        <v xml:space="preserve">   </v>
      </c>
      <c r="E107" s="80" t="str">
        <f>IF(A107="   ", "   ",  IF(A107='2a.  Simple Form Data Entry'!$G$21, '2a.  Simple Form Data Entry'!K$21, IF(A107='2a.  Simple Form Data Entry'!$G$22,'2a.  Simple Form Data Entry'!K$22, IF(A107='2a.  Simple Form Data Entry'!$G$23, '2a.  Simple Form Data Entry'!K$23, IF(A107='2a.  Simple Form Data Entry'!$G$24, '2a.  Simple Form Data Entry'!$K$24, IF(A107='2a.  Simple Form Data Entry'!G$25,'2a.  Simple Form Data Entry'!K$25, IF(A107='2a.  Simple Form Data Entry'!G$26,'2a.  Simple Form Data Entry'!K$26, "   ")))))))</f>
        <v xml:space="preserve">   </v>
      </c>
      <c r="F107" s="157" t="str">
        <f>IF(A107="   ", "   ",  IF(A107='2a.  Simple Form Data Entry'!$G$21, '2a.  Simple Form Data Entry'!L$21, IF(A107='2a.  Simple Form Data Entry'!$G$22,'2a.  Simple Form Data Entry'!L$22, IF(A107='2a.  Simple Form Data Entry'!$G$23, '2a.  Simple Form Data Entry'!L$23, IF(A107='2a.  Simple Form Data Entry'!$G$24, '2a.  Simple Form Data Entry'!$L$24, IF(A107='2a.  Simple Form Data Entry'!G$25,'2a.  Simple Form Data Entry'!L$25, IF(A107='2a.  Simple Form Data Entry'!G$26,'2a.  Simple Form Data Entry'!L$26, "   ")))))))</f>
        <v xml:space="preserve">   </v>
      </c>
      <c r="G107" s="81" t="str">
        <f>IF('2a.  Simple Form Data Entry'!C161="", "   ", '2a.  Simple Form Data Entry'!D161)</f>
        <v xml:space="preserve">   </v>
      </c>
      <c r="H107" s="170" t="str">
        <f>IF('2a.  Simple Form Data Entry'!E161=0, "  ", '2a.  Simple Form Data Entry'!E161)</f>
        <v xml:space="preserve">  </v>
      </c>
      <c r="I107" s="250"/>
      <c r="J107" s="73">
        <f>'2a.  Simple Form Data Entry'!G161</f>
        <v>0</v>
      </c>
      <c r="K107" s="73">
        <f>'2a.  Simple Form Data Entry'!H161</f>
        <v>0</v>
      </c>
      <c r="L107" s="73">
        <f>'2a.  Simple Form Data Entry'!I161</f>
        <v>0</v>
      </c>
      <c r="M107" s="248">
        <f t="shared" si="29"/>
        <v>0</v>
      </c>
      <c r="P107" s="329"/>
      <c r="Q107" s="331"/>
      <c r="R107" s="483">
        <f>'2a.  Simple Form Data Entry'!J161</f>
        <v>0</v>
      </c>
      <c r="S107" s="484"/>
      <c r="T107" s="39"/>
    </row>
    <row r="108" spans="1:20" ht="14.45" hidden="1">
      <c r="A108" s="89" t="str">
        <f>IF('2a.  Simple Form Data Entry'!C162="", "   ",'2a.  Simple Form Data Entry'!C162)</f>
        <v xml:space="preserve">   </v>
      </c>
      <c r="B108" s="67"/>
      <c r="C108" s="67"/>
      <c r="D108" s="157" t="str">
        <f>IF(A108="   ", "   ",  IF(A108='2a.  Simple Form Data Entry'!$G$21, '2a.  Simple Form Data Entry'!J$21, IF(A108='2a.  Simple Form Data Entry'!$G$22,'2a.  Simple Form Data Entry'!J$22, IF(A108='2a.  Simple Form Data Entry'!$G$23, '2a.  Simple Form Data Entry'!J$23, IF(A108='2a.  Simple Form Data Entry'!$G$24, '2a.  Simple Form Data Entry'!$J$24, IF(A108='2a.  Simple Form Data Entry'!$G$25,'2a.  Simple Form Data Entry'!J$25, IF(A108='2a.  Simple Form Data Entry'!$G$26,'2a.  Simple Form Data Entry'!J$26, "   ")))))))</f>
        <v xml:space="preserve">   </v>
      </c>
      <c r="E108" s="80" t="str">
        <f>IF(A108="   ", "   ",  IF(A108='2a.  Simple Form Data Entry'!$G$21, '2a.  Simple Form Data Entry'!K$21, IF(A108='2a.  Simple Form Data Entry'!$G$22,'2a.  Simple Form Data Entry'!K$22, IF(A108='2a.  Simple Form Data Entry'!$G$23, '2a.  Simple Form Data Entry'!K$23, IF(A108='2a.  Simple Form Data Entry'!$G$24, '2a.  Simple Form Data Entry'!$K$24, IF(A108='2a.  Simple Form Data Entry'!G$25,'2a.  Simple Form Data Entry'!K$25, IF(A108='2a.  Simple Form Data Entry'!G$26,'2a.  Simple Form Data Entry'!K$26, "   ")))))))</f>
        <v xml:space="preserve">   </v>
      </c>
      <c r="F108" s="157" t="str">
        <f>IF(A108="   ", "   ",  IF(A108='2a.  Simple Form Data Entry'!$G$21, '2a.  Simple Form Data Entry'!L$21, IF(A108='2a.  Simple Form Data Entry'!$G$22,'2a.  Simple Form Data Entry'!L$22, IF(A108='2a.  Simple Form Data Entry'!$G$23, '2a.  Simple Form Data Entry'!L$23, IF(A108='2a.  Simple Form Data Entry'!$G$24, '2a.  Simple Form Data Entry'!$L$24, IF(A108='2a.  Simple Form Data Entry'!G$25,'2a.  Simple Form Data Entry'!L$25, IF(A108='2a.  Simple Form Data Entry'!G$26,'2a.  Simple Form Data Entry'!L$26, "   ")))))))</f>
        <v xml:space="preserve">   </v>
      </c>
      <c r="G108" s="81" t="str">
        <f>IF('2a.  Simple Form Data Entry'!C162="", "   ", '2a.  Simple Form Data Entry'!D162)</f>
        <v xml:space="preserve">   </v>
      </c>
      <c r="H108" s="170" t="str">
        <f>IF('2a.  Simple Form Data Entry'!E162=0, "  ", '2a.  Simple Form Data Entry'!E162)</f>
        <v xml:space="preserve">  </v>
      </c>
      <c r="I108" s="250"/>
      <c r="J108" s="73">
        <f>'2a.  Simple Form Data Entry'!G162</f>
        <v>0</v>
      </c>
      <c r="K108" s="73">
        <f>'2a.  Simple Form Data Entry'!H162</f>
        <v>0</v>
      </c>
      <c r="L108" s="73">
        <f>'2a.  Simple Form Data Entry'!I162</f>
        <v>0</v>
      </c>
      <c r="M108" s="248">
        <f t="shared" si="29"/>
        <v>0</v>
      </c>
      <c r="P108" s="329"/>
      <c r="Q108" s="331"/>
      <c r="R108" s="483">
        <f>'2a.  Simple Form Data Entry'!J162</f>
        <v>0</v>
      </c>
      <c r="S108" s="484"/>
      <c r="T108" s="39"/>
    </row>
    <row r="109" spans="1:20" ht="15" thickBot="1">
      <c r="A109" s="5"/>
      <c r="B109" s="6"/>
      <c r="C109" s="303" t="s">
        <v>143</v>
      </c>
      <c r="D109" s="40"/>
      <c r="E109" s="40"/>
      <c r="F109" s="40"/>
      <c r="G109" s="40"/>
      <c r="H109" s="177"/>
      <c r="I109" s="251"/>
      <c r="J109" s="61">
        <f>SUM(J103:J108)</f>
        <v>0</v>
      </c>
      <c r="K109" s="333"/>
      <c r="L109" s="333"/>
      <c r="M109" s="334">
        <f t="shared" si="29"/>
        <v>0</v>
      </c>
      <c r="P109" s="329"/>
      <c r="Q109" s="335"/>
      <c r="R109" s="496">
        <f>SUM(R103:S107)</f>
        <v>0</v>
      </c>
      <c r="S109" s="497"/>
      <c r="T109" s="39"/>
    </row>
    <row r="110" spans="1:20" ht="3" customHeight="1">
      <c r="A110" s="2"/>
      <c r="B110" s="2"/>
      <c r="C110" s="2"/>
      <c r="D110" s="2"/>
      <c r="E110" s="2"/>
      <c r="F110" s="2"/>
      <c r="G110" s="38"/>
      <c r="H110" s="38"/>
      <c r="I110" s="38"/>
      <c r="J110" s="39"/>
      <c r="K110" s="329"/>
      <c r="L110" s="329"/>
      <c r="M110" s="329"/>
      <c r="N110" s="329"/>
      <c r="O110" s="329"/>
      <c r="P110" s="329"/>
      <c r="Q110" s="329"/>
      <c r="R110" s="329"/>
      <c r="S110" s="39"/>
      <c r="T110" s="39"/>
    </row>
    <row r="111" spans="1:20" ht="14.45">
      <c r="A111" s="253" t="s">
        <v>152</v>
      </c>
      <c r="B111" s="262"/>
      <c r="C111" s="262"/>
      <c r="D111" s="262"/>
      <c r="E111" s="262"/>
      <c r="F111" s="262"/>
      <c r="G111" s="262"/>
      <c r="H111" s="262"/>
      <c r="I111" s="262"/>
      <c r="J111" s="3"/>
      <c r="K111" s="318"/>
      <c r="L111" s="318"/>
      <c r="M111" s="318"/>
      <c r="N111" s="318"/>
      <c r="O111" s="318"/>
      <c r="P111" s="318"/>
      <c r="Q111" s="318"/>
      <c r="R111" s="318"/>
      <c r="S111" s="4"/>
      <c r="T111" s="4"/>
    </row>
    <row r="112" spans="1:20" ht="23.25" customHeight="1">
      <c r="A112" s="252" t="s">
        <v>153</v>
      </c>
      <c r="B112" s="494" t="str">
        <f>IF('2a.  Simple Form Data Entry'!G39="Y", "See note 5 below.", '2a.  Simple Form Data Entry'!D43)</f>
        <v>An NPV analysis was not performed because this is a renewal of an existing lease. The site is located in the area convenient to providing emergency services to Southeast King County.</v>
      </c>
      <c r="C112" s="494"/>
      <c r="D112" s="494"/>
      <c r="E112" s="494"/>
      <c r="F112" s="494"/>
      <c r="G112" s="494"/>
      <c r="H112" s="494"/>
      <c r="I112" s="494"/>
      <c r="J112" s="494"/>
      <c r="K112" s="494"/>
      <c r="L112" s="494"/>
      <c r="M112" s="494"/>
      <c r="N112" s="494"/>
      <c r="O112" s="494"/>
      <c r="P112" s="494"/>
      <c r="Q112" s="494"/>
      <c r="R112" s="494"/>
      <c r="S112" s="494"/>
      <c r="T112" s="4"/>
    </row>
    <row r="113" spans="1:20" s="307" customFormat="1" ht="14.45">
      <c r="A113" s="365" t="s">
        <v>154</v>
      </c>
      <c r="B113" s="489" t="s">
        <v>155</v>
      </c>
      <c r="C113" s="489"/>
      <c r="D113" s="489"/>
      <c r="E113" s="489"/>
      <c r="F113" s="489"/>
      <c r="G113" s="489"/>
      <c r="H113" s="489"/>
      <c r="I113" s="489"/>
      <c r="J113" s="489"/>
      <c r="K113" s="489"/>
      <c r="L113" s="489"/>
      <c r="M113" s="489"/>
      <c r="N113" s="489"/>
      <c r="O113" s="489"/>
      <c r="P113" s="489"/>
      <c r="Q113" s="489"/>
      <c r="R113" s="489"/>
      <c r="S113" s="489"/>
      <c r="T113" s="366"/>
    </row>
    <row r="114" spans="1:20" s="307" customFormat="1" ht="15" customHeight="1">
      <c r="A114" s="64" t="s">
        <v>156</v>
      </c>
      <c r="B114" s="490" t="s">
        <v>157</v>
      </c>
      <c r="C114" s="490"/>
      <c r="D114" s="490"/>
      <c r="E114" s="490"/>
      <c r="F114" s="490"/>
      <c r="G114" s="490"/>
      <c r="H114" s="490"/>
      <c r="I114" s="490"/>
      <c r="J114" s="490"/>
      <c r="K114" s="490"/>
      <c r="L114" s="490"/>
      <c r="M114" s="490"/>
      <c r="N114" s="490"/>
      <c r="O114" s="490"/>
      <c r="P114" s="490"/>
      <c r="Q114" s="490"/>
      <c r="R114" s="490"/>
      <c r="S114" s="490"/>
      <c r="T114" s="366"/>
    </row>
    <row r="115" spans="1:20" ht="13.9">
      <c r="A115" s="64" t="s">
        <v>158</v>
      </c>
      <c r="B115" s="491" t="str">
        <f>IF(OR('2a.  Simple Form Data Entry'!D52="Y",'2a.  Simple Form Data Entry'!D54="Y"), CONCATENATE('2a.  Simple Form Data Entry'!E204,'2a.  Simple Form Data Entry'!E205), "This transaction does not require the use of fund balance or reallocated grant funding.")</f>
        <v>This transaction does not require the use of fund balance or reallocated grant funding.</v>
      </c>
      <c r="C115" s="491"/>
      <c r="D115" s="491"/>
      <c r="E115" s="491"/>
      <c r="F115" s="491"/>
      <c r="G115" s="491"/>
      <c r="H115" s="491"/>
      <c r="I115" s="491"/>
      <c r="J115" s="491"/>
      <c r="K115" s="491"/>
      <c r="L115" s="491"/>
      <c r="M115" s="491"/>
      <c r="N115" s="491"/>
      <c r="O115" s="491"/>
      <c r="P115" s="491"/>
      <c r="Q115" s="491"/>
      <c r="R115" s="491"/>
      <c r="S115" s="491"/>
      <c r="T115" s="4"/>
    </row>
    <row r="116" spans="1:20" ht="13.5" customHeight="1">
      <c r="A116" s="62" t="s">
        <v>159</v>
      </c>
      <c r="B116" s="478" t="str">
        <f>IF('2a.  Simple Form Data Entry'!F166="Y", '2a.  Simple Form Data Entry'!C195, CONCATENATE('2a.  Simple Form Data Entry'!C196,'2a.  Simple Form Data Entry'!C197,'2a.  Simple Form Data Entry'!C198,'2a.  Simple Form Data Entry'!C199,'2a.  Simple Form Data Entry'!C200))</f>
        <v xml:space="preserve">The transaction is not backed by new revenue.    </v>
      </c>
      <c r="C116" s="478"/>
      <c r="D116" s="478"/>
      <c r="E116" s="478"/>
      <c r="F116" s="478"/>
      <c r="G116" s="478"/>
      <c r="H116" s="478"/>
      <c r="I116" s="478"/>
      <c r="J116" s="478"/>
      <c r="K116" s="478"/>
      <c r="L116" s="478"/>
      <c r="M116" s="478"/>
      <c r="N116" s="478"/>
      <c r="O116" s="478"/>
      <c r="P116" s="478"/>
      <c r="Q116" s="478"/>
      <c r="R116" s="478"/>
      <c r="S116" s="478"/>
      <c r="T116" s="4"/>
    </row>
    <row r="117" spans="1:20" ht="16.5" customHeight="1">
      <c r="A117" s="62" t="s">
        <v>160</v>
      </c>
      <c r="B117" s="477" t="s">
        <v>161</v>
      </c>
      <c r="C117" s="477"/>
      <c r="D117" s="477"/>
      <c r="E117" s="477"/>
      <c r="F117" s="477"/>
      <c r="G117" s="477"/>
      <c r="H117" s="477"/>
      <c r="I117" s="477"/>
      <c r="J117" s="477"/>
      <c r="K117" s="477"/>
      <c r="L117" s="477"/>
      <c r="M117" s="477"/>
      <c r="N117" s="477"/>
      <c r="O117" s="477"/>
      <c r="P117" s="477"/>
      <c r="Q117" s="477"/>
      <c r="R117" s="477"/>
      <c r="S117" s="477"/>
      <c r="T117" s="4"/>
    </row>
    <row r="118" spans="1:20" ht="14.25" customHeight="1">
      <c r="A118" s="62"/>
      <c r="B118" s="495" t="str">
        <f>'2a.  Simple Form Data Entry'!C174</f>
        <v>- Base rent starts at $18,540/year with annual increases each January 1st by the lesser of three percent or the CPI-W.</v>
      </c>
      <c r="C118" s="495"/>
      <c r="D118" s="495"/>
      <c r="E118" s="495"/>
      <c r="F118" s="495"/>
      <c r="G118" s="495"/>
      <c r="H118" s="495"/>
      <c r="I118" s="495"/>
      <c r="J118" s="495"/>
      <c r="K118" s="495"/>
      <c r="L118" s="495"/>
      <c r="M118" s="495"/>
      <c r="N118" s="495"/>
      <c r="O118" s="495"/>
      <c r="P118" s="495"/>
      <c r="Q118" s="495"/>
      <c r="R118" s="495"/>
      <c r="S118" s="495"/>
    </row>
    <row r="119" spans="1:20" ht="14.45">
      <c r="A119" s="62"/>
      <c r="B119" s="495" t="str">
        <f>'2a.  Simple Form Data Entry'!C175</f>
        <v>- Operation costs are not paid out of the long-term lease fund from Public Health, and are instead funded out of the Medic One levy funding source.</v>
      </c>
      <c r="C119" s="495"/>
      <c r="D119" s="495"/>
      <c r="E119" s="495"/>
      <c r="F119" s="495"/>
      <c r="G119" s="495"/>
      <c r="H119" s="495"/>
      <c r="I119" s="495"/>
      <c r="J119" s="495"/>
      <c r="K119" s="495"/>
      <c r="L119" s="495"/>
      <c r="M119" s="495"/>
      <c r="N119" s="495"/>
      <c r="O119" s="495"/>
      <c r="P119" s="495"/>
      <c r="Q119" s="495"/>
      <c r="R119" s="495"/>
      <c r="S119" s="495"/>
    </row>
    <row r="120" spans="1:20" ht="12.75" customHeight="1">
      <c r="A120" s="62"/>
      <c r="B120" s="495"/>
      <c r="C120" s="495"/>
      <c r="D120" s="495"/>
      <c r="E120" s="495"/>
      <c r="F120" s="495"/>
      <c r="G120" s="495"/>
      <c r="H120" s="495"/>
      <c r="I120" s="495"/>
      <c r="J120" s="495"/>
      <c r="K120" s="495"/>
      <c r="L120" s="495"/>
      <c r="M120" s="495"/>
      <c r="N120" s="495"/>
      <c r="O120" s="495"/>
      <c r="P120" s="495"/>
      <c r="Q120" s="495"/>
      <c r="R120" s="495"/>
      <c r="S120" s="495"/>
    </row>
    <row r="121" spans="1:20" ht="15" customHeight="1">
      <c r="A121" s="62"/>
      <c r="B121" s="495"/>
      <c r="C121" s="495"/>
      <c r="D121" s="495"/>
      <c r="E121" s="495"/>
      <c r="F121" s="495"/>
      <c r="G121" s="495"/>
      <c r="H121" s="495"/>
      <c r="I121" s="495"/>
      <c r="J121" s="495"/>
      <c r="K121" s="495"/>
      <c r="L121" s="495"/>
      <c r="M121" s="495"/>
      <c r="N121" s="495"/>
      <c r="O121" s="495"/>
      <c r="P121" s="495"/>
      <c r="Q121" s="495"/>
      <c r="R121" s="495"/>
      <c r="S121" s="495"/>
    </row>
    <row r="122" spans="1:20" ht="14.45">
      <c r="A122" s="62"/>
      <c r="B122" s="495"/>
      <c r="C122" s="495"/>
      <c r="D122" s="495"/>
      <c r="E122" s="495"/>
      <c r="F122" s="495"/>
      <c r="G122" s="495"/>
      <c r="H122" s="495"/>
      <c r="I122" s="495"/>
      <c r="J122" s="495"/>
      <c r="K122" s="495"/>
      <c r="L122" s="495"/>
      <c r="M122" s="495"/>
      <c r="N122" s="495"/>
      <c r="O122" s="495"/>
      <c r="P122" s="495"/>
      <c r="Q122" s="495"/>
      <c r="R122" s="495"/>
      <c r="S122" s="495"/>
      <c r="T122" s="4"/>
    </row>
    <row r="123" spans="1:20" ht="14.45">
      <c r="A123" s="62"/>
      <c r="B123" s="495"/>
      <c r="C123" s="495"/>
      <c r="D123" s="495"/>
      <c r="E123" s="495"/>
      <c r="F123" s="495"/>
      <c r="G123" s="495"/>
      <c r="H123" s="495"/>
      <c r="I123" s="495"/>
      <c r="J123" s="495"/>
      <c r="K123" s="495"/>
      <c r="L123" s="495"/>
      <c r="M123" s="495"/>
      <c r="N123" s="495"/>
      <c r="O123" s="495"/>
      <c r="P123" s="495"/>
      <c r="Q123" s="495"/>
      <c r="R123" s="495"/>
      <c r="S123" s="495"/>
    </row>
    <row r="124" spans="1:20" ht="13.9">
      <c r="A124" t="str">
        <f>IF('2a.  Simple Form Data Entry'!C180="", " ", "6.")</f>
        <v xml:space="preserve"> </v>
      </c>
      <c r="B124" s="495"/>
      <c r="C124" s="495"/>
      <c r="D124" s="495"/>
      <c r="E124" s="495"/>
      <c r="F124" s="495"/>
      <c r="G124" s="495"/>
      <c r="H124" s="495"/>
      <c r="I124" s="495"/>
      <c r="J124" s="495"/>
      <c r="K124" s="495"/>
      <c r="L124" s="495"/>
      <c r="M124" s="495"/>
      <c r="N124" s="495"/>
      <c r="O124" s="495"/>
      <c r="P124" s="495"/>
      <c r="Q124" s="495"/>
      <c r="R124" s="495"/>
      <c r="S124" s="495"/>
    </row>
    <row r="125" spans="1:20" ht="13.9">
      <c r="A125" s="64"/>
      <c r="B125" s="495"/>
      <c r="C125" s="495"/>
      <c r="D125" s="495"/>
      <c r="E125" s="495"/>
      <c r="F125" s="495"/>
      <c r="G125" s="495"/>
      <c r="H125" s="495"/>
      <c r="I125" s="495"/>
      <c r="J125" s="495"/>
      <c r="K125" s="495"/>
      <c r="L125" s="495"/>
      <c r="M125" s="495"/>
      <c r="N125" s="495"/>
      <c r="O125" s="495"/>
      <c r="P125" s="495"/>
      <c r="Q125" s="495"/>
      <c r="R125" s="495"/>
      <c r="S125" s="495"/>
    </row>
    <row r="126" spans="1:20" ht="13.9">
      <c r="A126" s="64"/>
      <c r="B126" s="495"/>
      <c r="C126" s="495"/>
      <c r="D126" s="495"/>
      <c r="E126" s="495"/>
      <c r="F126" s="495"/>
      <c r="G126" s="495"/>
      <c r="H126" s="495"/>
      <c r="I126" s="495"/>
      <c r="J126" s="495"/>
      <c r="K126" s="495"/>
      <c r="L126" s="495"/>
      <c r="M126" s="495"/>
      <c r="N126" s="495"/>
      <c r="O126" s="495"/>
      <c r="P126" s="495"/>
      <c r="Q126" s="495"/>
      <c r="R126" s="495"/>
      <c r="S126" s="495"/>
    </row>
    <row r="127" spans="1:20" ht="13.9">
      <c r="A127" s="64"/>
      <c r="D127" s="48"/>
      <c r="E127" s="45"/>
      <c r="F127" s="45"/>
    </row>
    <row r="128" spans="1:20">
      <c r="D128" s="48"/>
      <c r="E128" s="45"/>
      <c r="F128" s="45"/>
    </row>
    <row r="129" spans="3:6">
      <c r="C129" s="47"/>
      <c r="D129" s="48"/>
      <c r="E129" s="45"/>
      <c r="F129" s="45"/>
    </row>
  </sheetData>
  <mergeCells count="82">
    <mergeCell ref="A13:S13"/>
    <mergeCell ref="O17:S17"/>
    <mergeCell ref="B39:C39"/>
    <mergeCell ref="B40:C40"/>
    <mergeCell ref="H17:M17"/>
    <mergeCell ref="R108:S108"/>
    <mergeCell ref="R109:S109"/>
    <mergeCell ref="A35:C35"/>
    <mergeCell ref="A45:C45"/>
    <mergeCell ref="A55:C55"/>
    <mergeCell ref="A65:C65"/>
    <mergeCell ref="B41:C41"/>
    <mergeCell ref="B42:C42"/>
    <mergeCell ref="B49:C49"/>
    <mergeCell ref="F101:F102"/>
    <mergeCell ref="M101:M102"/>
    <mergeCell ref="B69:C69"/>
    <mergeCell ref="B70:C70"/>
    <mergeCell ref="B61:C61"/>
    <mergeCell ref="B71:C71"/>
    <mergeCell ref="B72:C72"/>
    <mergeCell ref="B125:S125"/>
    <mergeCell ref="B126:S126"/>
    <mergeCell ref="B118:S118"/>
    <mergeCell ref="B119:S119"/>
    <mergeCell ref="B121:S121"/>
    <mergeCell ref="B122:S122"/>
    <mergeCell ref="B123:S123"/>
    <mergeCell ref="B124:S124"/>
    <mergeCell ref="B120:S120"/>
    <mergeCell ref="B117:S117"/>
    <mergeCell ref="B116:S116"/>
    <mergeCell ref="D101:D102"/>
    <mergeCell ref="E101:E102"/>
    <mergeCell ref="G101:G102"/>
    <mergeCell ref="R103:S103"/>
    <mergeCell ref="R104:S104"/>
    <mergeCell ref="R101:S102"/>
    <mergeCell ref="B113:S113"/>
    <mergeCell ref="B114:S114"/>
    <mergeCell ref="B115:S115"/>
    <mergeCell ref="R105:S105"/>
    <mergeCell ref="R106:S106"/>
    <mergeCell ref="H101:H102"/>
    <mergeCell ref="B112:S112"/>
    <mergeCell ref="R107:S107"/>
    <mergeCell ref="A1:S1"/>
    <mergeCell ref="A97:S97"/>
    <mergeCell ref="B50:C50"/>
    <mergeCell ref="B51:C51"/>
    <mergeCell ref="B52:C52"/>
    <mergeCell ref="A3:S3"/>
    <mergeCell ref="B59:C59"/>
    <mergeCell ref="B60:C60"/>
    <mergeCell ref="A15:S15"/>
    <mergeCell ref="B91:C91"/>
    <mergeCell ref="B62:C62"/>
    <mergeCell ref="B80:C80"/>
    <mergeCell ref="A19:S19"/>
    <mergeCell ref="E17:G17"/>
    <mergeCell ref="A17:D17"/>
    <mergeCell ref="C10:S11"/>
    <mergeCell ref="A4:S4"/>
    <mergeCell ref="A8:B8"/>
    <mergeCell ref="A9:B9"/>
    <mergeCell ref="F8:G8"/>
    <mergeCell ref="F9:G9"/>
    <mergeCell ref="C6:J6"/>
    <mergeCell ref="A6:B6"/>
    <mergeCell ref="C5:S5"/>
    <mergeCell ref="A5:B5"/>
    <mergeCell ref="A7:B7"/>
    <mergeCell ref="C7:J7"/>
    <mergeCell ref="B90:C90"/>
    <mergeCell ref="B92:C92"/>
    <mergeCell ref="A75:C75"/>
    <mergeCell ref="A85:C85"/>
    <mergeCell ref="A101:C102"/>
    <mergeCell ref="B79:C79"/>
    <mergeCell ref="B81:C81"/>
    <mergeCell ref="B82:C82"/>
    <mergeCell ref="B89:C89"/>
  </mergeCells>
  <phoneticPr fontId="0" type="noConversion"/>
  <printOptions horizontalCentered="1"/>
  <pageMargins left="0.5" right="0.5" top="0.5" bottom="0.5" header="0.5" footer="0.25"/>
  <pageSetup scale="53" orientation="landscape" copies="2" r:id="rId1"/>
  <headerFooter alignWithMargins="0"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1:AJ343"/>
  <sheetViews>
    <sheetView showGridLines="0" topLeftCell="E36" zoomScale="120" zoomScaleNormal="120" workbookViewId="0">
      <selection activeCell="N143" sqref="N143"/>
    </sheetView>
  </sheetViews>
  <sheetFormatPr defaultColWidth="9.28515625" defaultRowHeight="13.15"/>
  <cols>
    <col min="1" max="1" width="2" style="93" customWidth="1"/>
    <col min="2" max="2" width="2.7109375" style="93" customWidth="1"/>
    <col min="3" max="3" width="41.7109375" style="93" customWidth="1"/>
    <col min="4" max="4" width="12.7109375" style="93" customWidth="1"/>
    <col min="5" max="5" width="63.28515625" style="93" customWidth="1"/>
    <col min="6" max="6" width="21.7109375" style="93" customWidth="1"/>
    <col min="7" max="7" width="15.7109375" style="93" customWidth="1"/>
    <col min="8" max="8" width="15.28515625" style="93" customWidth="1"/>
    <col min="9" max="9" width="17.28515625" style="93" customWidth="1"/>
    <col min="10" max="13" width="14.7109375" style="93" customWidth="1"/>
    <col min="14" max="15" width="13.7109375" style="93" customWidth="1"/>
    <col min="16" max="16" width="3" style="93" customWidth="1"/>
    <col min="17" max="16384" width="9.28515625" style="93"/>
  </cols>
  <sheetData>
    <row r="1" spans="2:16" ht="17.45">
      <c r="C1" s="95"/>
    </row>
    <row r="2" spans="2:16" ht="22.9">
      <c r="C2" s="421" t="s">
        <v>162</v>
      </c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370"/>
    </row>
    <row r="3" spans="2:16" ht="13.9">
      <c r="C3" s="100"/>
    </row>
    <row r="4" spans="2:16" ht="13.9">
      <c r="C4" s="201" t="s">
        <v>1</v>
      </c>
      <c r="I4" s="156"/>
      <c r="J4" s="100" t="s">
        <v>2</v>
      </c>
      <c r="K4" s="100"/>
      <c r="L4" s="100"/>
      <c r="M4" s="100"/>
    </row>
    <row r="5" spans="2:16" ht="13.9">
      <c r="C5" s="201" t="s">
        <v>3</v>
      </c>
      <c r="I5" s="155"/>
      <c r="J5" s="100" t="s">
        <v>4</v>
      </c>
      <c r="K5" s="100"/>
      <c r="L5" s="100"/>
      <c r="M5" s="100"/>
    </row>
    <row r="6" spans="2:16" ht="13.9" thickBot="1"/>
    <row r="7" spans="2:16" ht="18" thickTop="1">
      <c r="B7" s="178"/>
      <c r="C7" s="202" t="s">
        <v>5</v>
      </c>
      <c r="D7" s="203"/>
      <c r="E7" s="203"/>
      <c r="F7" s="203"/>
      <c r="G7" s="102"/>
      <c r="H7" s="102"/>
      <c r="I7" s="102"/>
      <c r="J7" s="102"/>
      <c r="K7" s="102"/>
      <c r="L7" s="102"/>
      <c r="M7" s="102"/>
      <c r="N7" s="102"/>
      <c r="O7" s="102"/>
      <c r="P7" s="179"/>
    </row>
    <row r="8" spans="2:16">
      <c r="B8" s="180"/>
      <c r="C8" s="204"/>
      <c r="D8" s="204"/>
      <c r="E8" s="204"/>
      <c r="F8" s="204"/>
      <c r="G8" s="103"/>
      <c r="H8" s="103"/>
      <c r="I8" s="103"/>
      <c r="J8" s="103"/>
      <c r="K8" s="103"/>
      <c r="L8" s="103"/>
      <c r="M8" s="103"/>
      <c r="N8" s="103"/>
      <c r="O8" s="103"/>
      <c r="P8" s="181"/>
    </row>
    <row r="9" spans="2:16" ht="13.9" thickBot="1">
      <c r="B9" s="180"/>
      <c r="C9" s="205" t="s">
        <v>6</v>
      </c>
      <c r="D9" s="205" t="s">
        <v>7</v>
      </c>
      <c r="E9" s="205"/>
      <c r="F9" s="205"/>
      <c r="G9" s="205" t="s">
        <v>8</v>
      </c>
      <c r="H9" s="111"/>
      <c r="I9" s="111"/>
      <c r="J9" s="111"/>
      <c r="K9" s="111"/>
      <c r="L9" s="111"/>
      <c r="M9" s="111"/>
      <c r="N9" s="111"/>
      <c r="O9" s="103"/>
      <c r="P9" s="181"/>
    </row>
    <row r="10" spans="2:16" ht="27" customHeight="1" thickTop="1" thickBot="1">
      <c r="B10" s="180"/>
      <c r="C10" s="219" t="s">
        <v>9</v>
      </c>
      <c r="D10" s="204"/>
      <c r="E10" s="204"/>
      <c r="F10" s="204"/>
      <c r="G10" s="125"/>
      <c r="H10" s="126"/>
      <c r="I10" s="126"/>
      <c r="J10" s="126"/>
      <c r="K10" s="126"/>
      <c r="L10" s="126"/>
      <c r="M10" s="126"/>
      <c r="N10" s="127"/>
      <c r="O10" s="103"/>
      <c r="P10" s="181"/>
    </row>
    <row r="11" spans="2:16" ht="15" thickBot="1">
      <c r="B11" s="180"/>
      <c r="C11" s="206" t="s">
        <v>11</v>
      </c>
      <c r="D11" s="405" t="s">
        <v>12</v>
      </c>
      <c r="E11" s="405"/>
      <c r="F11" s="406"/>
      <c r="G11" s="125"/>
      <c r="H11" s="126"/>
      <c r="I11" s="126"/>
      <c r="J11" s="126"/>
      <c r="K11" s="126"/>
      <c r="L11" s="126"/>
      <c r="M11" s="126"/>
      <c r="N11" s="127"/>
      <c r="O11" s="103"/>
      <c r="P11" s="182"/>
    </row>
    <row r="12" spans="2:16" ht="15" thickBot="1">
      <c r="B12" s="180"/>
      <c r="C12" s="207" t="s">
        <v>14</v>
      </c>
      <c r="D12" s="399" t="s">
        <v>15</v>
      </c>
      <c r="E12" s="399"/>
      <c r="F12" s="400"/>
      <c r="G12" s="125"/>
      <c r="H12" s="126"/>
      <c r="I12" s="126"/>
      <c r="J12" s="126"/>
      <c r="K12" s="126"/>
      <c r="L12" s="126"/>
      <c r="M12" s="126"/>
      <c r="N12" s="127"/>
      <c r="O12" s="103"/>
      <c r="P12" s="183"/>
    </row>
    <row r="13" spans="2:16" ht="15" thickBot="1">
      <c r="B13" s="180"/>
      <c r="C13" s="207" t="s">
        <v>17</v>
      </c>
      <c r="D13" s="399" t="s">
        <v>18</v>
      </c>
      <c r="E13" s="399"/>
      <c r="F13" s="400"/>
      <c r="G13" s="125"/>
      <c r="H13" s="126"/>
      <c r="I13" s="126"/>
      <c r="J13" s="126"/>
      <c r="K13" s="126"/>
      <c r="L13" s="126"/>
      <c r="M13" s="126"/>
      <c r="N13" s="127"/>
      <c r="O13" s="103"/>
      <c r="P13" s="184"/>
    </row>
    <row r="14" spans="2:16" ht="15" thickBot="1">
      <c r="B14" s="180"/>
      <c r="C14" s="207" t="s">
        <v>20</v>
      </c>
      <c r="D14" s="415" t="s">
        <v>21</v>
      </c>
      <c r="E14" s="399"/>
      <c r="F14" s="400"/>
      <c r="G14" s="125"/>
      <c r="H14" s="126"/>
      <c r="I14" s="126"/>
      <c r="J14" s="126"/>
      <c r="K14" s="126"/>
      <c r="L14" s="126"/>
      <c r="M14" s="126"/>
      <c r="N14" s="127"/>
      <c r="O14" s="103"/>
      <c r="P14" s="183"/>
    </row>
    <row r="15" spans="2:16" ht="15" thickBot="1">
      <c r="B15" s="180"/>
      <c r="C15" s="208" t="s">
        <v>23</v>
      </c>
      <c r="D15" s="399" t="s">
        <v>24</v>
      </c>
      <c r="E15" s="399"/>
      <c r="F15" s="400"/>
      <c r="G15" s="261"/>
      <c r="H15" s="126"/>
      <c r="I15" s="126"/>
      <c r="J15" s="126"/>
      <c r="K15" s="126"/>
      <c r="L15" s="126"/>
      <c r="M15" s="126"/>
      <c r="N15" s="127"/>
      <c r="O15" s="103"/>
      <c r="P15" s="184"/>
    </row>
    <row r="16" spans="2:16" ht="17.25" customHeight="1" thickBot="1">
      <c r="B16" s="180"/>
      <c r="C16" s="208" t="s">
        <v>26</v>
      </c>
      <c r="D16" s="399" t="s">
        <v>27</v>
      </c>
      <c r="E16" s="399"/>
      <c r="F16" s="373"/>
      <c r="G16" s="162"/>
      <c r="H16" s="104"/>
      <c r="I16" s="104"/>
      <c r="J16" s="105"/>
      <c r="K16" s="105"/>
      <c r="L16" s="105"/>
      <c r="M16" s="105"/>
      <c r="N16" s="105"/>
      <c r="O16" s="105"/>
      <c r="P16" s="184"/>
    </row>
    <row r="17" spans="2:17" ht="15" customHeight="1" thickBot="1">
      <c r="B17" s="180"/>
      <c r="C17" s="263" t="s">
        <v>29</v>
      </c>
      <c r="D17" s="399" t="s">
        <v>30</v>
      </c>
      <c r="E17" s="399"/>
      <c r="F17" s="400"/>
      <c r="G17" s="128"/>
      <c r="H17" s="104"/>
      <c r="I17" s="104"/>
      <c r="J17" s="105"/>
      <c r="K17" s="105"/>
      <c r="L17" s="105"/>
      <c r="M17" s="105"/>
      <c r="N17" s="105"/>
      <c r="O17" s="105"/>
      <c r="P17" s="181"/>
    </row>
    <row r="18" spans="2:17" ht="15" thickBot="1">
      <c r="B18" s="180"/>
      <c r="C18" s="264" t="s">
        <v>31</v>
      </c>
      <c r="D18" s="405" t="s">
        <v>32</v>
      </c>
      <c r="E18" s="405"/>
      <c r="F18" s="406"/>
      <c r="G18" s="129"/>
      <c r="H18" s="104"/>
      <c r="I18" s="104"/>
      <c r="J18" s="105"/>
      <c r="K18" s="105"/>
      <c r="L18" s="105"/>
      <c r="M18" s="105"/>
      <c r="N18" s="105"/>
      <c r="O18" s="105"/>
      <c r="P18" s="181"/>
    </row>
    <row r="19" spans="2:17" ht="15" customHeight="1" thickBot="1">
      <c r="B19" s="180"/>
      <c r="C19" s="264" t="s">
        <v>34</v>
      </c>
      <c r="D19" s="405" t="s">
        <v>35</v>
      </c>
      <c r="E19" s="405"/>
      <c r="F19" s="406"/>
      <c r="G19" s="163">
        <v>2025</v>
      </c>
      <c r="H19" s="104"/>
      <c r="I19" s="104"/>
      <c r="J19" s="105"/>
      <c r="K19" s="105"/>
      <c r="L19" s="105"/>
      <c r="M19" s="105"/>
      <c r="N19" s="105"/>
      <c r="O19" s="105"/>
      <c r="P19" s="181"/>
      <c r="Q19" s="185"/>
    </row>
    <row r="20" spans="2:17" ht="28.15" thickBot="1">
      <c r="B20" s="180"/>
      <c r="C20" s="209"/>
      <c r="D20" s="210"/>
      <c r="E20" s="210"/>
      <c r="F20" s="210"/>
      <c r="G20" s="423" t="s">
        <v>36</v>
      </c>
      <c r="H20" s="423"/>
      <c r="I20" s="423"/>
      <c r="J20" s="212" t="s">
        <v>37</v>
      </c>
      <c r="K20" s="369" t="s">
        <v>38</v>
      </c>
      <c r="L20" s="369" t="s">
        <v>39</v>
      </c>
      <c r="M20" s="369"/>
      <c r="P20" s="181"/>
    </row>
    <row r="21" spans="2:17" ht="15" thickBot="1">
      <c r="B21" s="180"/>
      <c r="C21" s="209" t="s">
        <v>40</v>
      </c>
      <c r="D21" s="211" t="s">
        <v>41</v>
      </c>
      <c r="E21" s="211"/>
      <c r="F21" s="211"/>
      <c r="G21" s="130"/>
      <c r="H21" s="131"/>
      <c r="I21" s="265"/>
      <c r="J21" s="266"/>
      <c r="K21" s="266"/>
      <c r="L21" s="266"/>
      <c r="M21" s="343"/>
      <c r="P21" s="181"/>
    </row>
    <row r="22" spans="2:17" ht="15" thickBot="1">
      <c r="B22" s="180"/>
      <c r="C22" s="209"/>
      <c r="D22" s="211"/>
      <c r="E22" s="211"/>
      <c r="F22" s="211"/>
      <c r="G22" s="130"/>
      <c r="H22" s="131"/>
      <c r="I22" s="265"/>
      <c r="J22" s="266"/>
      <c r="K22" s="266"/>
      <c r="L22" s="266"/>
      <c r="M22" s="343"/>
      <c r="P22" s="181"/>
    </row>
    <row r="23" spans="2:17" ht="15" thickBot="1">
      <c r="B23" s="180"/>
      <c r="C23" s="209"/>
      <c r="D23" s="211"/>
      <c r="E23" s="211"/>
      <c r="F23" s="211"/>
      <c r="G23" s="130"/>
      <c r="H23" s="131"/>
      <c r="I23" s="265"/>
      <c r="J23" s="266"/>
      <c r="K23" s="266"/>
      <c r="L23" s="266"/>
      <c r="M23" s="343"/>
      <c r="P23" s="181"/>
    </row>
    <row r="24" spans="2:17" ht="15" thickBot="1">
      <c r="B24" s="180"/>
      <c r="C24" s="209"/>
      <c r="D24" s="211"/>
      <c r="E24" s="211"/>
      <c r="F24" s="211"/>
      <c r="G24" s="130"/>
      <c r="H24" s="131"/>
      <c r="I24" s="265"/>
      <c r="J24" s="266"/>
      <c r="K24" s="266"/>
      <c r="L24" s="266"/>
      <c r="M24" s="343"/>
      <c r="P24" s="181"/>
    </row>
    <row r="25" spans="2:17" ht="15" thickBot="1">
      <c r="B25" s="180"/>
      <c r="C25" s="209"/>
      <c r="D25" s="211"/>
      <c r="E25" s="211"/>
      <c r="F25" s="211"/>
      <c r="G25" s="130"/>
      <c r="H25" s="131"/>
      <c r="I25" s="265"/>
      <c r="J25" s="266"/>
      <c r="K25" s="266"/>
      <c r="L25" s="266"/>
      <c r="M25" s="343"/>
      <c r="P25" s="181"/>
    </row>
    <row r="26" spans="2:17" ht="15" thickBot="1">
      <c r="B26" s="180"/>
      <c r="C26" s="209"/>
      <c r="D26" s="211"/>
      <c r="E26" s="211"/>
      <c r="F26" s="211"/>
      <c r="G26" s="130"/>
      <c r="H26" s="131"/>
      <c r="I26" s="265"/>
      <c r="J26" s="266"/>
      <c r="K26" s="266"/>
      <c r="L26" s="266"/>
      <c r="M26" s="343"/>
      <c r="P26" s="181"/>
    </row>
    <row r="27" spans="2:17" ht="14.45" hidden="1" thickBot="1">
      <c r="B27" s="180"/>
      <c r="C27" s="209"/>
      <c r="D27" s="198"/>
      <c r="E27" s="210"/>
      <c r="F27" s="210"/>
      <c r="G27" s="101"/>
      <c r="H27" s="106"/>
      <c r="I27" s="106"/>
      <c r="J27" s="108"/>
      <c r="K27" s="108"/>
      <c r="L27" s="108"/>
      <c r="M27" s="108"/>
      <c r="N27" s="108"/>
      <c r="O27" s="108"/>
      <c r="P27" s="181"/>
    </row>
    <row r="28" spans="2:17" ht="14.45" thickBot="1">
      <c r="B28" s="180"/>
      <c r="C28" s="209"/>
      <c r="D28" s="210"/>
      <c r="E28" s="210"/>
      <c r="F28" s="210"/>
      <c r="G28" s="106"/>
      <c r="H28" s="106"/>
      <c r="I28" s="106"/>
      <c r="J28" s="108"/>
      <c r="K28" s="108"/>
      <c r="L28" s="108"/>
      <c r="M28" s="108"/>
      <c r="N28" s="108"/>
      <c r="O28" s="108"/>
      <c r="P28" s="181"/>
    </row>
    <row r="29" spans="2:17" ht="15" thickBot="1">
      <c r="B29" s="180"/>
      <c r="C29" s="209" t="s">
        <v>46</v>
      </c>
      <c r="D29" s="211" t="s">
        <v>47</v>
      </c>
      <c r="E29" s="210"/>
      <c r="F29" s="210"/>
      <c r="G29" s="267"/>
      <c r="H29" s="267"/>
      <c r="I29" s="267"/>
      <c r="N29" s="108"/>
      <c r="O29" s="108"/>
      <c r="P29" s="181"/>
    </row>
    <row r="30" spans="2:17" ht="15" hidden="1" thickBot="1">
      <c r="B30" s="180"/>
      <c r="C30" s="106"/>
      <c r="D30" s="109"/>
      <c r="E30" s="107"/>
      <c r="F30" s="107"/>
      <c r="G30" s="268"/>
      <c r="H30" s="268"/>
      <c r="I30" s="268"/>
      <c r="N30" s="108"/>
      <c r="O30" s="108"/>
      <c r="P30" s="181"/>
    </row>
    <row r="31" spans="2:17" ht="15" hidden="1" thickBot="1">
      <c r="B31" s="180"/>
      <c r="C31" s="106"/>
      <c r="D31" s="109"/>
      <c r="E31" s="107"/>
      <c r="F31" s="107"/>
      <c r="G31" s="107"/>
      <c r="H31" s="107"/>
      <c r="I31" s="269" t="s">
        <v>33</v>
      </c>
      <c r="J31" s="269" t="s">
        <v>48</v>
      </c>
      <c r="K31" s="270"/>
      <c r="L31" s="270"/>
      <c r="M31" s="270"/>
      <c r="N31" s="108"/>
      <c r="O31" s="108"/>
      <c r="P31" s="181"/>
    </row>
    <row r="32" spans="2:17" ht="13.9" thickBot="1">
      <c r="B32" s="186"/>
      <c r="C32" s="110"/>
      <c r="D32" s="110"/>
      <c r="E32" s="110"/>
      <c r="F32" s="110"/>
      <c r="G32" s="110"/>
      <c r="H32" s="110"/>
      <c r="I32" s="110"/>
      <c r="J32" s="111"/>
      <c r="K32" s="111"/>
      <c r="L32" s="111"/>
      <c r="M32" s="111"/>
      <c r="N32" s="111"/>
      <c r="O32" s="111"/>
      <c r="P32" s="187"/>
    </row>
    <row r="33" spans="2:16" ht="14.45" thickTop="1" thickBot="1">
      <c r="B33" s="103"/>
      <c r="C33" s="112"/>
      <c r="D33" s="112"/>
      <c r="E33" s="112"/>
      <c r="F33" s="112"/>
      <c r="G33" s="112"/>
      <c r="H33" s="112"/>
      <c r="I33" s="112"/>
      <c r="J33" s="103"/>
      <c r="K33" s="103"/>
      <c r="L33" s="103"/>
      <c r="M33" s="103"/>
      <c r="N33" s="103"/>
      <c r="O33" s="103"/>
      <c r="P33" s="103"/>
    </row>
    <row r="34" spans="2:16" ht="18" thickTop="1">
      <c r="B34" s="178"/>
      <c r="C34" s="113" t="s">
        <v>49</v>
      </c>
      <c r="D34" s="114"/>
      <c r="E34" s="114"/>
      <c r="F34" s="114"/>
      <c r="G34" s="114"/>
      <c r="H34" s="114"/>
      <c r="I34" s="114"/>
      <c r="J34" s="102"/>
      <c r="K34" s="102"/>
      <c r="L34" s="102"/>
      <c r="M34" s="102"/>
      <c r="N34" s="102"/>
      <c r="O34" s="102"/>
      <c r="P34" s="179"/>
    </row>
    <row r="35" spans="2:16" ht="6.75" customHeight="1">
      <c r="B35" s="180"/>
      <c r="C35" s="112"/>
      <c r="D35" s="112"/>
      <c r="E35" s="112"/>
      <c r="F35" s="112"/>
      <c r="G35" s="112"/>
      <c r="H35" s="112"/>
      <c r="I35" s="112"/>
      <c r="J35" s="103"/>
      <c r="K35" s="103"/>
      <c r="L35" s="103"/>
      <c r="M35" s="103"/>
      <c r="N35" s="103"/>
      <c r="O35" s="103"/>
      <c r="P35" s="181"/>
    </row>
    <row r="36" spans="2:16" ht="117.75" customHeight="1">
      <c r="B36" s="180"/>
      <c r="C36" s="424" t="s">
        <v>50</v>
      </c>
      <c r="D36" s="424"/>
      <c r="E36" s="424"/>
      <c r="F36" s="424"/>
      <c r="G36" s="424"/>
      <c r="H36" s="424"/>
      <c r="I36" s="424"/>
      <c r="J36" s="424"/>
      <c r="K36" s="424"/>
      <c r="L36" s="424"/>
      <c r="M36" s="424"/>
      <c r="N36" s="424"/>
      <c r="O36" s="161"/>
      <c r="P36" s="181"/>
    </row>
    <row r="37" spans="2:16" ht="16.5" customHeight="1" thickBot="1">
      <c r="B37" s="180"/>
      <c r="C37" s="205" t="s">
        <v>6</v>
      </c>
      <c r="D37" s="205" t="s">
        <v>7</v>
      </c>
      <c r="E37" s="205"/>
      <c r="F37" s="205"/>
      <c r="G37" s="205" t="s">
        <v>8</v>
      </c>
      <c r="H37" s="213"/>
      <c r="I37" s="213"/>
      <c r="J37" s="213"/>
      <c r="K37" s="213"/>
      <c r="L37" s="213"/>
      <c r="M37" s="213"/>
      <c r="N37" s="213"/>
      <c r="O37" s="103"/>
      <c r="P37" s="181"/>
    </row>
    <row r="38" spans="2:16" ht="6.75" customHeight="1" thickTop="1" thickBot="1">
      <c r="B38" s="180"/>
      <c r="C38" s="106"/>
      <c r="D38" s="115"/>
      <c r="E38" s="115"/>
      <c r="F38" s="115"/>
      <c r="G38" s="106"/>
      <c r="H38" s="106"/>
      <c r="I38" s="106"/>
      <c r="J38" s="108"/>
      <c r="K38" s="108"/>
      <c r="L38" s="108"/>
      <c r="M38" s="108"/>
      <c r="N38" s="108"/>
      <c r="O38" s="108"/>
      <c r="P38" s="181"/>
    </row>
    <row r="39" spans="2:16" ht="31.5" customHeight="1" thickBot="1">
      <c r="B39" s="180"/>
      <c r="C39" s="254" t="s">
        <v>51</v>
      </c>
      <c r="D39" s="414" t="s">
        <v>52</v>
      </c>
      <c r="E39" s="414"/>
      <c r="F39" s="414"/>
      <c r="G39" s="166" t="s">
        <v>53</v>
      </c>
      <c r="H39" s="106"/>
      <c r="I39" s="106"/>
      <c r="J39" s="108"/>
      <c r="K39" s="108"/>
      <c r="L39" s="108"/>
      <c r="M39" s="108"/>
      <c r="N39" s="108"/>
      <c r="O39" s="108"/>
      <c r="P39" s="181"/>
    </row>
    <row r="40" spans="2:16" ht="28.5" customHeight="1" thickBot="1">
      <c r="B40" s="180"/>
      <c r="C40" s="271" t="s">
        <v>54</v>
      </c>
      <c r="D40" s="419" t="s">
        <v>55</v>
      </c>
      <c r="E40" s="419"/>
      <c r="F40" s="420"/>
      <c r="G40" s="304">
        <v>3000000</v>
      </c>
      <c r="H40" s="106"/>
      <c r="I40" s="106"/>
      <c r="J40" s="108"/>
      <c r="K40" s="108"/>
      <c r="L40" s="108"/>
      <c r="M40" s="108"/>
      <c r="N40" s="108"/>
      <c r="O40" s="108"/>
      <c r="P40" s="181"/>
    </row>
    <row r="41" spans="2:16" ht="27" customHeight="1" thickBot="1">
      <c r="B41" s="180"/>
      <c r="C41" s="271" t="s">
        <v>56</v>
      </c>
      <c r="D41" s="419" t="s">
        <v>57</v>
      </c>
      <c r="E41" s="419"/>
      <c r="F41" s="420"/>
      <c r="G41" s="304">
        <v>4000000</v>
      </c>
      <c r="H41" s="106"/>
      <c r="I41" s="106"/>
      <c r="J41" s="108"/>
      <c r="K41" s="108"/>
      <c r="L41" s="108"/>
      <c r="M41" s="108"/>
      <c r="N41" s="108"/>
      <c r="O41" s="108"/>
      <c r="P41" s="181"/>
    </row>
    <row r="42" spans="2:16" ht="12.75" customHeight="1" thickBot="1">
      <c r="B42" s="180"/>
      <c r="C42" s="274"/>
      <c r="D42" s="159"/>
      <c r="E42" s="159"/>
      <c r="F42" s="159"/>
      <c r="G42" s="159"/>
      <c r="H42" s="106"/>
      <c r="I42" s="106"/>
      <c r="J42" s="108"/>
      <c r="K42" s="108"/>
      <c r="L42" s="108"/>
      <c r="M42" s="108"/>
      <c r="N42" s="108"/>
      <c r="O42" s="108"/>
      <c r="P42" s="181"/>
    </row>
    <row r="43" spans="2:16" ht="42" customHeight="1" thickBot="1">
      <c r="B43" s="180"/>
      <c r="C43" s="271" t="s">
        <v>58</v>
      </c>
      <c r="D43" s="407" t="s">
        <v>163</v>
      </c>
      <c r="E43" s="408"/>
      <c r="F43" s="408"/>
      <c r="G43" s="408"/>
      <c r="H43" s="408"/>
      <c r="I43" s="409"/>
      <c r="J43" s="108"/>
      <c r="K43" s="108"/>
      <c r="L43" s="108"/>
      <c r="M43" s="108"/>
      <c r="N43" s="108"/>
      <c r="O43" s="108"/>
      <c r="P43" s="181"/>
    </row>
    <row r="44" spans="2:16" ht="13.9" thickBot="1">
      <c r="B44" s="186"/>
      <c r="C44" s="110"/>
      <c r="D44" s="110"/>
      <c r="E44" s="110"/>
      <c r="F44" s="110"/>
      <c r="G44" s="110"/>
      <c r="H44" s="110"/>
      <c r="I44" s="110"/>
      <c r="J44" s="111"/>
      <c r="K44" s="111"/>
      <c r="L44" s="111"/>
      <c r="M44" s="111"/>
      <c r="N44" s="111"/>
      <c r="O44" s="111"/>
      <c r="P44" s="187"/>
    </row>
    <row r="45" spans="2:16" ht="14.45" thickTop="1" thickBot="1">
      <c r="B45" s="103"/>
      <c r="C45" s="112"/>
      <c r="D45" s="112"/>
      <c r="E45" s="112"/>
      <c r="F45" s="112"/>
      <c r="G45" s="112"/>
      <c r="H45" s="112"/>
      <c r="I45" s="112"/>
      <c r="J45" s="103"/>
      <c r="K45" s="103"/>
      <c r="L45" s="103"/>
      <c r="M45" s="103"/>
      <c r="N45" s="103"/>
      <c r="O45" s="103"/>
      <c r="P45" s="103"/>
    </row>
    <row r="46" spans="2:16" ht="18" thickTop="1">
      <c r="B46" s="178"/>
      <c r="C46" s="214" t="s">
        <v>60</v>
      </c>
      <c r="D46" s="215"/>
      <c r="E46" s="215"/>
      <c r="F46" s="215"/>
      <c r="G46" s="215"/>
      <c r="H46" s="215"/>
      <c r="I46" s="215"/>
      <c r="J46" s="203"/>
      <c r="K46" s="203"/>
      <c r="L46" s="203"/>
      <c r="M46" s="203"/>
      <c r="N46" s="203"/>
      <c r="O46" s="102"/>
      <c r="P46" s="179"/>
    </row>
    <row r="47" spans="2:16" ht="11.25" customHeight="1">
      <c r="B47" s="180"/>
      <c r="C47" s="216"/>
      <c r="D47" s="217"/>
      <c r="E47" s="217"/>
      <c r="F47" s="217"/>
      <c r="G47" s="217"/>
      <c r="H47" s="217"/>
      <c r="I47" s="217"/>
      <c r="J47" s="204"/>
      <c r="K47" s="204"/>
      <c r="L47" s="204"/>
      <c r="M47" s="204"/>
      <c r="N47" s="204"/>
      <c r="O47" s="103"/>
      <c r="P47" s="181"/>
    </row>
    <row r="48" spans="2:16" ht="196.5" customHeight="1" thickBot="1">
      <c r="B48" s="180"/>
      <c r="C48" s="410" t="s">
        <v>61</v>
      </c>
      <c r="D48" s="410"/>
      <c r="E48" s="410"/>
      <c r="F48" s="410"/>
      <c r="G48" s="410"/>
      <c r="H48" s="410"/>
      <c r="I48" s="410"/>
      <c r="J48" s="410"/>
      <c r="K48" s="410"/>
      <c r="L48" s="410"/>
      <c r="M48" s="410"/>
      <c r="N48" s="410"/>
      <c r="O48" s="164"/>
      <c r="P48" s="181"/>
    </row>
    <row r="49" spans="2:23" ht="15" thickTop="1">
      <c r="B49" s="180"/>
      <c r="C49" s="117"/>
      <c r="D49" s="118" t="s">
        <v>48</v>
      </c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88"/>
      <c r="Q49" s="189"/>
      <c r="R49" s="189"/>
      <c r="S49" s="189"/>
      <c r="T49" s="189"/>
      <c r="U49" s="190"/>
      <c r="V49" s="190"/>
      <c r="W49" s="190"/>
    </row>
    <row r="50" spans="2:23" ht="15.6">
      <c r="B50" s="180"/>
      <c r="C50" s="275" t="s">
        <v>62</v>
      </c>
      <c r="D50" s="103"/>
      <c r="E50" s="103"/>
      <c r="F50" s="103"/>
      <c r="G50" s="112"/>
      <c r="H50" s="112"/>
      <c r="I50" s="112"/>
      <c r="J50" s="103"/>
      <c r="K50" s="103"/>
      <c r="L50" s="103"/>
      <c r="M50" s="103"/>
      <c r="N50" s="103"/>
      <c r="O50" s="103"/>
      <c r="P50" s="181"/>
    </row>
    <row r="51" spans="2:23" ht="8.25" customHeight="1" thickBot="1">
      <c r="B51" s="180"/>
      <c r="C51" s="218"/>
      <c r="D51" s="103"/>
      <c r="E51" s="103"/>
      <c r="F51" s="103"/>
      <c r="G51" s="112"/>
      <c r="H51" s="112"/>
      <c r="I51" s="112"/>
      <c r="J51" s="103"/>
      <c r="K51" s="103"/>
      <c r="L51" s="103"/>
      <c r="M51" s="103"/>
      <c r="N51" s="103"/>
      <c r="O51" s="103"/>
      <c r="P51" s="181"/>
    </row>
    <row r="52" spans="2:23" ht="29.45" thickBot="1">
      <c r="B52" s="180"/>
      <c r="C52" s="276" t="s">
        <v>63</v>
      </c>
      <c r="D52" s="166" t="s">
        <v>53</v>
      </c>
      <c r="E52" s="276" t="s">
        <v>64</v>
      </c>
      <c r="F52" s="132" t="s">
        <v>164</v>
      </c>
      <c r="G52" s="108"/>
      <c r="I52" s="106"/>
      <c r="J52" s="108"/>
      <c r="K52" s="108"/>
      <c r="L52" s="108"/>
      <c r="M52" s="108"/>
      <c r="P52" s="181"/>
    </row>
    <row r="53" spans="2:23" ht="15" thickBot="1">
      <c r="B53" s="180"/>
      <c r="C53" s="225"/>
      <c r="D53" s="108"/>
      <c r="E53" s="219"/>
      <c r="F53" s="108"/>
      <c r="G53" s="106"/>
      <c r="H53" s="106"/>
      <c r="I53" s="106"/>
      <c r="J53" s="108"/>
      <c r="K53" s="108"/>
      <c r="L53" s="108"/>
      <c r="M53" s="108"/>
      <c r="N53" s="108"/>
      <c r="O53" s="108"/>
      <c r="P53" s="181"/>
    </row>
    <row r="54" spans="2:23" ht="29.45" thickBot="1">
      <c r="B54" s="180"/>
      <c r="C54" s="276" t="s">
        <v>65</v>
      </c>
      <c r="D54" s="166" t="s">
        <v>53</v>
      </c>
      <c r="E54" s="276" t="s">
        <v>66</v>
      </c>
      <c r="F54" s="132" t="s">
        <v>165</v>
      </c>
      <c r="G54" s="108"/>
      <c r="H54" s="106"/>
      <c r="I54" s="106"/>
      <c r="J54" s="108"/>
      <c r="K54" s="108"/>
      <c r="L54" s="108"/>
      <c r="M54" s="108"/>
      <c r="N54" s="108"/>
      <c r="O54" s="108"/>
      <c r="P54" s="181"/>
    </row>
    <row r="55" spans="2:23" ht="15" customHeight="1">
      <c r="B55" s="180"/>
      <c r="C55" s="225"/>
      <c r="D55" s="108"/>
      <c r="E55" s="108"/>
      <c r="F55" s="108"/>
      <c r="G55" s="106"/>
      <c r="H55" s="106"/>
      <c r="I55" s="106"/>
      <c r="J55" s="108"/>
      <c r="K55" s="108"/>
      <c r="L55" s="108"/>
      <c r="M55" s="108"/>
      <c r="N55" s="108"/>
      <c r="O55" s="108"/>
      <c r="P55" s="181"/>
    </row>
    <row r="56" spans="2:23" ht="14.45">
      <c r="B56" s="180"/>
      <c r="C56" s="211" t="s">
        <v>67</v>
      </c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81"/>
    </row>
    <row r="57" spans="2:23" ht="41.25" customHeight="1" thickBot="1">
      <c r="B57" s="180"/>
      <c r="C57" s="368" t="s">
        <v>36</v>
      </c>
      <c r="D57" s="372" t="s">
        <v>68</v>
      </c>
      <c r="E57" s="425" t="s">
        <v>69</v>
      </c>
      <c r="F57" s="425"/>
      <c r="G57" s="220">
        <v>2025</v>
      </c>
      <c r="H57" s="221">
        <f>G57+1</f>
        <v>2026</v>
      </c>
      <c r="I57" s="221">
        <f>H57+1</f>
        <v>2027</v>
      </c>
      <c r="J57" s="221">
        <f>I57+1</f>
        <v>2028</v>
      </c>
      <c r="K57" s="221">
        <f>J57+1</f>
        <v>2029</v>
      </c>
      <c r="L57" s="221">
        <f>K57+1</f>
        <v>2030</v>
      </c>
      <c r="M57" s="221">
        <v>2031</v>
      </c>
      <c r="N57" s="222" t="s">
        <v>70</v>
      </c>
      <c r="O57" s="222" t="str">
        <f>CONCATENATE("Sum of Revenues Prior to ",G$19)</f>
        <v>Sum of Revenues Prior to 2025</v>
      </c>
      <c r="P57" s="181"/>
    </row>
    <row r="58" spans="2:23" ht="15" thickBot="1">
      <c r="B58" s="180"/>
      <c r="C58" s="137"/>
      <c r="D58" s="138" t="s">
        <v>48</v>
      </c>
      <c r="E58" s="401"/>
      <c r="F58" s="402"/>
      <c r="G58" s="277"/>
      <c r="H58" s="277"/>
      <c r="I58" s="277"/>
      <c r="J58" s="279"/>
      <c r="K58" s="279"/>
      <c r="L58" s="279"/>
      <c r="M58" s="279"/>
      <c r="N58" s="279">
        <f t="shared" ref="N58:N63" si="0">SUM(G58:M58)</f>
        <v>0</v>
      </c>
      <c r="O58" s="278"/>
      <c r="P58" s="181"/>
    </row>
    <row r="59" spans="2:23" ht="15" thickBot="1">
      <c r="B59" s="180"/>
      <c r="C59" s="137"/>
      <c r="D59" s="138" t="s">
        <v>48</v>
      </c>
      <c r="E59" s="133"/>
      <c r="F59" s="374"/>
      <c r="G59" s="277"/>
      <c r="H59" s="277"/>
      <c r="I59" s="279"/>
      <c r="J59" s="279"/>
      <c r="K59" s="279"/>
      <c r="L59" s="279"/>
      <c r="M59" s="279"/>
      <c r="N59" s="279">
        <f t="shared" si="0"/>
        <v>0</v>
      </c>
      <c r="O59" s="278"/>
      <c r="P59" s="181"/>
    </row>
    <row r="60" spans="2:23" ht="15" thickBot="1">
      <c r="B60" s="180"/>
      <c r="C60" s="137"/>
      <c r="D60" s="138" t="s">
        <v>48</v>
      </c>
      <c r="E60" s="133"/>
      <c r="F60" s="374"/>
      <c r="G60" s="277"/>
      <c r="H60" s="277"/>
      <c r="I60" s="279"/>
      <c r="J60" s="279"/>
      <c r="K60" s="279"/>
      <c r="L60" s="279"/>
      <c r="M60" s="279"/>
      <c r="N60" s="279">
        <f t="shared" si="0"/>
        <v>0</v>
      </c>
      <c r="O60" s="278"/>
      <c r="P60" s="181"/>
    </row>
    <row r="61" spans="2:23" ht="15" thickBot="1">
      <c r="B61" s="180"/>
      <c r="C61" s="137"/>
      <c r="D61" s="138" t="s">
        <v>48</v>
      </c>
      <c r="E61" s="133"/>
      <c r="F61" s="374"/>
      <c r="G61" s="277"/>
      <c r="H61" s="277"/>
      <c r="I61" s="279"/>
      <c r="J61" s="279"/>
      <c r="K61" s="279"/>
      <c r="L61" s="279"/>
      <c r="M61" s="279"/>
      <c r="N61" s="279">
        <f t="shared" si="0"/>
        <v>0</v>
      </c>
      <c r="O61" s="278"/>
      <c r="P61" s="181"/>
    </row>
    <row r="62" spans="2:23" ht="15" thickBot="1">
      <c r="B62" s="180"/>
      <c r="C62" s="137"/>
      <c r="D62" s="138" t="s">
        <v>48</v>
      </c>
      <c r="E62" s="133"/>
      <c r="F62" s="374"/>
      <c r="G62" s="277"/>
      <c r="H62" s="277"/>
      <c r="I62" s="279"/>
      <c r="J62" s="279"/>
      <c r="K62" s="279"/>
      <c r="L62" s="279"/>
      <c r="M62" s="279"/>
      <c r="N62" s="279">
        <f t="shared" si="0"/>
        <v>0</v>
      </c>
      <c r="O62" s="278"/>
      <c r="P62" s="181"/>
    </row>
    <row r="63" spans="2:23" ht="15" thickBot="1">
      <c r="B63" s="180"/>
      <c r="C63" s="137"/>
      <c r="D63" s="138" t="s">
        <v>48</v>
      </c>
      <c r="E63" s="133"/>
      <c r="F63" s="374"/>
      <c r="G63" s="277"/>
      <c r="H63" s="277"/>
      <c r="I63" s="279"/>
      <c r="J63" s="279"/>
      <c r="K63" s="279"/>
      <c r="L63" s="279"/>
      <c r="M63" s="279"/>
      <c r="N63" s="279">
        <f t="shared" si="0"/>
        <v>0</v>
      </c>
      <c r="O63" s="278"/>
      <c r="P63" s="181"/>
    </row>
    <row r="64" spans="2:23" ht="13.9" thickBot="1">
      <c r="B64" s="180"/>
      <c r="C64" s="123"/>
      <c r="D64" s="123"/>
      <c r="E64" s="123"/>
      <c r="F64" s="123"/>
      <c r="G64" s="123"/>
      <c r="H64" s="123"/>
      <c r="I64" s="123"/>
      <c r="J64" s="124"/>
      <c r="K64" s="111"/>
      <c r="L64" s="111"/>
      <c r="M64" s="111"/>
      <c r="N64" s="124"/>
      <c r="O64" s="103"/>
      <c r="P64" s="181"/>
    </row>
    <row r="65" spans="2:36" ht="13.9" thickTop="1">
      <c r="B65" s="180"/>
      <c r="C65" s="112"/>
      <c r="D65" s="112"/>
      <c r="E65" s="112"/>
      <c r="F65" s="112"/>
      <c r="G65" s="112"/>
      <c r="H65" s="112"/>
      <c r="I65" s="112"/>
      <c r="J65" s="103"/>
      <c r="K65" s="103"/>
      <c r="L65" s="103"/>
      <c r="M65" s="103"/>
      <c r="N65" s="103"/>
      <c r="O65" s="103"/>
      <c r="P65" s="181"/>
    </row>
    <row r="66" spans="2:36" ht="15.6">
      <c r="B66" s="180"/>
      <c r="C66" s="275" t="s">
        <v>71</v>
      </c>
      <c r="D66" s="217"/>
      <c r="E66" s="217"/>
      <c r="F66" s="217"/>
      <c r="G66" s="217"/>
      <c r="H66" s="217"/>
      <c r="I66" s="217"/>
      <c r="J66" s="204"/>
      <c r="K66" s="204"/>
      <c r="L66" s="204"/>
      <c r="M66" s="204"/>
      <c r="N66" s="204"/>
      <c r="O66" s="103"/>
      <c r="P66" s="181"/>
    </row>
    <row r="67" spans="2:36" ht="7.5" customHeight="1">
      <c r="B67" s="180"/>
      <c r="C67" s="275"/>
      <c r="D67" s="217"/>
      <c r="E67" s="217"/>
      <c r="F67" s="217"/>
      <c r="G67" s="217"/>
      <c r="H67" s="217"/>
      <c r="I67" s="217"/>
      <c r="J67" s="204"/>
      <c r="K67" s="204"/>
      <c r="L67" s="204"/>
      <c r="M67" s="204"/>
      <c r="N67" s="204"/>
      <c r="O67" s="103"/>
      <c r="P67" s="181"/>
    </row>
    <row r="68" spans="2:36" ht="15" customHeight="1">
      <c r="B68" s="180"/>
      <c r="C68" s="411" t="s">
        <v>72</v>
      </c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375"/>
      <c r="P68" s="191"/>
      <c r="Q68" s="192"/>
      <c r="R68" s="192"/>
      <c r="S68" s="192"/>
      <c r="T68" s="192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</row>
    <row r="69" spans="2:36" ht="9" customHeight="1">
      <c r="B69" s="180"/>
      <c r="C69" s="422"/>
      <c r="D69" s="422"/>
      <c r="E69" s="422"/>
      <c r="F69" s="422"/>
      <c r="G69" s="223"/>
      <c r="H69" s="223"/>
      <c r="I69" s="223"/>
      <c r="J69" s="224"/>
      <c r="K69" s="224"/>
      <c r="L69" s="224"/>
      <c r="M69" s="224"/>
      <c r="N69" s="224"/>
      <c r="O69" s="119"/>
      <c r="P69" s="181"/>
    </row>
    <row r="70" spans="2:36" ht="19.5" customHeight="1">
      <c r="B70" s="180"/>
      <c r="C70" s="283" t="s">
        <v>73</v>
      </c>
      <c r="D70" s="371"/>
      <c r="E70" s="371"/>
      <c r="F70" s="371"/>
      <c r="G70" s="223"/>
      <c r="H70" s="223"/>
      <c r="I70" s="223"/>
      <c r="J70" s="224"/>
      <c r="K70" s="224"/>
      <c r="L70" s="224"/>
      <c r="M70" s="224"/>
      <c r="N70" s="224"/>
      <c r="O70" s="119"/>
      <c r="P70" s="181"/>
    </row>
    <row r="71" spans="2:36" ht="13.5" customHeight="1">
      <c r="B71" s="180"/>
      <c r="C71" s="284" t="s">
        <v>74</v>
      </c>
      <c r="D71" s="225"/>
      <c r="E71" s="419" t="s">
        <v>75</v>
      </c>
      <c r="F71" s="419"/>
      <c r="G71" s="419"/>
      <c r="H71" s="419"/>
      <c r="I71" s="419"/>
      <c r="J71" s="419"/>
      <c r="K71" s="419"/>
      <c r="L71" s="419"/>
      <c r="M71" s="419"/>
      <c r="N71" s="419"/>
      <c r="O71" s="159"/>
      <c r="P71" s="181"/>
    </row>
    <row r="72" spans="2:36" ht="13.5" customHeight="1">
      <c r="B72" s="180"/>
      <c r="C72" s="284" t="s">
        <v>76</v>
      </c>
      <c r="D72" s="225"/>
      <c r="E72" s="403" t="s">
        <v>77</v>
      </c>
      <c r="F72" s="403"/>
      <c r="G72" s="403"/>
      <c r="H72" s="403"/>
      <c r="I72" s="403"/>
      <c r="J72" s="403"/>
      <c r="K72" s="403"/>
      <c r="L72" s="403"/>
      <c r="M72" s="403"/>
      <c r="N72" s="403"/>
      <c r="O72" s="160"/>
      <c r="P72" s="181"/>
    </row>
    <row r="73" spans="2:36" ht="14.45">
      <c r="B73" s="180"/>
      <c r="C73" s="284" t="s">
        <v>78</v>
      </c>
      <c r="D73" s="225"/>
      <c r="E73" s="403" t="s">
        <v>79</v>
      </c>
      <c r="F73" s="404"/>
      <c r="G73" s="404"/>
      <c r="H73" s="404"/>
      <c r="I73" s="404"/>
      <c r="J73" s="404"/>
      <c r="K73" s="404"/>
      <c r="L73" s="404"/>
      <c r="M73" s="404"/>
      <c r="N73" s="404"/>
      <c r="O73" s="158"/>
      <c r="P73" s="181"/>
    </row>
    <row r="74" spans="2:36" ht="14.45">
      <c r="B74" s="180"/>
      <c r="C74" s="413" t="s">
        <v>80</v>
      </c>
      <c r="D74" s="413"/>
      <c r="E74" s="403" t="s">
        <v>81</v>
      </c>
      <c r="F74" s="404"/>
      <c r="G74" s="404"/>
      <c r="H74" s="404"/>
      <c r="I74" s="404"/>
      <c r="J74" s="404"/>
      <c r="K74" s="404"/>
      <c r="L74" s="404"/>
      <c r="M74" s="404"/>
      <c r="N74" s="404"/>
      <c r="O74" s="158"/>
      <c r="P74" s="181"/>
    </row>
    <row r="75" spans="2:36" ht="14.25" customHeight="1">
      <c r="B75" s="180"/>
      <c r="C75" s="417" t="s">
        <v>82</v>
      </c>
      <c r="D75" s="417"/>
      <c r="E75" s="403" t="s">
        <v>83</v>
      </c>
      <c r="F75" s="403"/>
      <c r="G75" s="403"/>
      <c r="H75" s="403"/>
      <c r="I75" s="403"/>
      <c r="J75" s="403"/>
      <c r="K75" s="403"/>
      <c r="L75" s="403"/>
      <c r="M75" s="403"/>
      <c r="N75" s="403"/>
      <c r="O75" s="160"/>
      <c r="P75" s="181"/>
    </row>
    <row r="76" spans="2:36" ht="14.45">
      <c r="B76" s="180"/>
      <c r="C76" s="413" t="s">
        <v>84</v>
      </c>
      <c r="D76" s="413"/>
      <c r="E76" s="403"/>
      <c r="F76" s="404"/>
      <c r="G76" s="404"/>
      <c r="H76" s="404"/>
      <c r="I76" s="404"/>
      <c r="J76" s="404"/>
      <c r="K76" s="404"/>
      <c r="L76" s="404"/>
      <c r="M76" s="404"/>
      <c r="N76" s="404"/>
      <c r="O76" s="158"/>
      <c r="P76" s="181"/>
    </row>
    <row r="77" spans="2:36" ht="15" customHeight="1">
      <c r="B77" s="180"/>
      <c r="C77" s="418" t="s">
        <v>85</v>
      </c>
      <c r="D77" s="418"/>
      <c r="E77" s="403" t="s">
        <v>86</v>
      </c>
      <c r="F77" s="404"/>
      <c r="G77" s="404"/>
      <c r="H77" s="404"/>
      <c r="I77" s="404"/>
      <c r="J77" s="404"/>
      <c r="K77" s="404"/>
      <c r="L77" s="404"/>
      <c r="M77" s="404"/>
      <c r="N77" s="404"/>
      <c r="O77" s="158"/>
      <c r="P77" s="181"/>
    </row>
    <row r="78" spans="2:36" ht="14.45">
      <c r="B78" s="180"/>
      <c r="C78" s="371"/>
      <c r="D78" s="371"/>
      <c r="E78" s="367"/>
      <c r="F78" s="367"/>
      <c r="G78" s="210"/>
      <c r="H78" s="210"/>
      <c r="I78" s="210"/>
      <c r="J78" s="226"/>
      <c r="K78" s="226"/>
      <c r="L78" s="226"/>
      <c r="M78" s="226"/>
      <c r="N78" s="226"/>
      <c r="O78" s="120"/>
      <c r="P78" s="181"/>
    </row>
    <row r="79" spans="2:36" ht="14.45" thickBot="1">
      <c r="B79" s="180"/>
      <c r="C79" s="227" t="s">
        <v>87</v>
      </c>
      <c r="D79" s="108"/>
      <c r="E79" s="108"/>
      <c r="F79" s="108"/>
      <c r="G79" s="106"/>
      <c r="H79" s="106"/>
      <c r="I79" s="106"/>
      <c r="J79" s="108"/>
      <c r="K79" s="108"/>
      <c r="L79" s="108"/>
      <c r="M79" s="108"/>
      <c r="N79" s="108"/>
      <c r="O79" s="108"/>
      <c r="P79" s="181"/>
    </row>
    <row r="80" spans="2:36" ht="14.45" thickBot="1">
      <c r="B80" s="180"/>
      <c r="C80" s="209" t="s">
        <v>88</v>
      </c>
      <c r="D80" s="108"/>
      <c r="E80" s="136"/>
      <c r="F80" s="108"/>
      <c r="G80" s="209" t="s">
        <v>89</v>
      </c>
      <c r="H80" s="106"/>
      <c r="I80" s="139" t="s">
        <v>48</v>
      </c>
      <c r="J80" s="108"/>
      <c r="K80" s="108"/>
      <c r="L80" s="108"/>
      <c r="M80" s="108"/>
      <c r="N80" s="108"/>
      <c r="O80" s="108"/>
      <c r="P80" s="181"/>
    </row>
    <row r="81" spans="2:16" ht="42.6" thickBot="1">
      <c r="B81" s="180"/>
      <c r="C81" s="386" t="s">
        <v>90</v>
      </c>
      <c r="D81" s="386"/>
      <c r="E81" s="385" t="s">
        <v>91</v>
      </c>
      <c r="F81" s="385"/>
      <c r="G81" s="220">
        <f>$G$57</f>
        <v>2025</v>
      </c>
      <c r="H81" s="221">
        <f>G81+1</f>
        <v>2026</v>
      </c>
      <c r="I81" s="221">
        <f>H81+1</f>
        <v>2027</v>
      </c>
      <c r="J81" s="221">
        <f>I81+1</f>
        <v>2028</v>
      </c>
      <c r="K81" s="221">
        <f>J81+1</f>
        <v>2029</v>
      </c>
      <c r="L81" s="221">
        <f>K81+1</f>
        <v>2030</v>
      </c>
      <c r="M81" s="221">
        <v>2031</v>
      </c>
      <c r="N81" s="222" t="s">
        <v>70</v>
      </c>
      <c r="O81" s="222" t="str">
        <f>CONCATENATE("Sum of Expenditures Prior to ",G$19)</f>
        <v>Sum of Expenditures Prior to 2025</v>
      </c>
      <c r="P81" s="181"/>
    </row>
    <row r="82" spans="2:16" ht="15" thickBot="1">
      <c r="B82" s="180"/>
      <c r="C82" s="285" t="s">
        <v>74</v>
      </c>
      <c r="D82" s="228"/>
      <c r="E82" s="134"/>
      <c r="F82" s="135"/>
      <c r="G82" s="286"/>
      <c r="H82" s="277"/>
      <c r="I82" s="279"/>
      <c r="J82" s="277"/>
      <c r="K82" s="277"/>
      <c r="L82" s="277"/>
      <c r="M82" s="277"/>
      <c r="N82" s="277">
        <f t="shared" ref="N82:N88" si="1">SUM(G82:M82)</f>
        <v>0</v>
      </c>
      <c r="O82" s="278"/>
      <c r="P82" s="181"/>
    </row>
    <row r="83" spans="2:16" ht="15" thickBot="1">
      <c r="B83" s="180"/>
      <c r="C83" s="285" t="s">
        <v>76</v>
      </c>
      <c r="D83" s="228"/>
      <c r="E83" s="134"/>
      <c r="F83" s="135"/>
      <c r="G83" s="286"/>
      <c r="H83" s="277"/>
      <c r="I83" s="279"/>
      <c r="J83" s="277"/>
      <c r="K83" s="277"/>
      <c r="L83" s="277"/>
      <c r="M83" s="277"/>
      <c r="N83" s="277">
        <f t="shared" si="1"/>
        <v>0</v>
      </c>
      <c r="O83" s="278"/>
      <c r="P83" s="181"/>
    </row>
    <row r="84" spans="2:16" ht="15" thickBot="1">
      <c r="B84" s="180"/>
      <c r="C84" s="285" t="s">
        <v>78</v>
      </c>
      <c r="D84" s="228"/>
      <c r="E84" s="134"/>
      <c r="F84" s="135"/>
      <c r="G84" s="286"/>
      <c r="H84" s="277"/>
      <c r="I84" s="279"/>
      <c r="J84" s="277"/>
      <c r="K84" s="277"/>
      <c r="L84" s="277"/>
      <c r="M84" s="277"/>
      <c r="N84" s="277">
        <f t="shared" si="1"/>
        <v>0</v>
      </c>
      <c r="O84" s="278"/>
      <c r="P84" s="181"/>
    </row>
    <row r="85" spans="2:16" ht="14.25" customHeight="1" thickBot="1">
      <c r="B85" s="180"/>
      <c r="C85" s="389" t="s">
        <v>80</v>
      </c>
      <c r="D85" s="390"/>
      <c r="E85" s="134"/>
      <c r="F85" s="135"/>
      <c r="G85" s="286"/>
      <c r="H85" s="277"/>
      <c r="I85" s="279"/>
      <c r="J85" s="277"/>
      <c r="K85" s="277"/>
      <c r="L85" s="277"/>
      <c r="M85" s="277"/>
      <c r="N85" s="277">
        <f t="shared" si="1"/>
        <v>0</v>
      </c>
      <c r="O85" s="278"/>
      <c r="P85" s="181"/>
    </row>
    <row r="86" spans="2:16" ht="15" customHeight="1" thickBot="1">
      <c r="B86" s="180"/>
      <c r="C86" s="387" t="s">
        <v>82</v>
      </c>
      <c r="D86" s="388"/>
      <c r="E86" s="134"/>
      <c r="F86" s="135"/>
      <c r="G86" s="286"/>
      <c r="H86" s="277"/>
      <c r="I86" s="279"/>
      <c r="J86" s="277"/>
      <c r="K86" s="277"/>
      <c r="L86" s="277"/>
      <c r="M86" s="277"/>
      <c r="N86" s="277">
        <f t="shared" si="1"/>
        <v>0</v>
      </c>
      <c r="O86" s="278"/>
      <c r="P86" s="181"/>
    </row>
    <row r="87" spans="2:16" ht="14.25" customHeight="1" thickBot="1">
      <c r="B87" s="180"/>
      <c r="C87" s="389" t="s">
        <v>84</v>
      </c>
      <c r="D87" s="390"/>
      <c r="E87" s="134"/>
      <c r="F87" s="135"/>
      <c r="G87" s="286"/>
      <c r="H87" s="277"/>
      <c r="I87" s="279"/>
      <c r="J87" s="277"/>
      <c r="K87" s="277"/>
      <c r="L87" s="277"/>
      <c r="M87" s="277"/>
      <c r="N87" s="277">
        <f t="shared" si="1"/>
        <v>0</v>
      </c>
      <c r="O87" s="278"/>
      <c r="P87" s="181"/>
    </row>
    <row r="88" spans="2:16" ht="15" thickBot="1">
      <c r="B88" s="180"/>
      <c r="C88" s="391" t="s">
        <v>85</v>
      </c>
      <c r="D88" s="392"/>
      <c r="E88" s="134"/>
      <c r="F88" s="135"/>
      <c r="G88" s="286"/>
      <c r="H88" s="277"/>
      <c r="I88" s="279"/>
      <c r="J88" s="277"/>
      <c r="K88" s="277"/>
      <c r="L88" s="277"/>
      <c r="M88" s="277"/>
      <c r="N88" s="277">
        <f t="shared" si="1"/>
        <v>0</v>
      </c>
      <c r="O88" s="278"/>
      <c r="P88" s="181"/>
    </row>
    <row r="89" spans="2:16" ht="13.9">
      <c r="B89" s="180"/>
      <c r="C89" s="106"/>
      <c r="D89" s="106"/>
      <c r="E89" s="106"/>
      <c r="F89" s="106"/>
      <c r="G89" s="106"/>
      <c r="H89" s="106"/>
      <c r="I89" s="106"/>
      <c r="J89" s="108"/>
      <c r="K89" s="108"/>
      <c r="L89" s="108"/>
      <c r="M89" s="108"/>
      <c r="N89" s="108"/>
      <c r="O89" s="108"/>
      <c r="P89" s="181"/>
    </row>
    <row r="90" spans="2:16" ht="14.45" thickBot="1">
      <c r="B90" s="180"/>
      <c r="C90" s="227" t="s">
        <v>93</v>
      </c>
      <c r="D90" s="219"/>
      <c r="E90" s="108"/>
      <c r="F90" s="108"/>
      <c r="G90" s="106"/>
      <c r="H90" s="106"/>
      <c r="I90" s="106"/>
      <c r="J90" s="108"/>
      <c r="K90" s="108"/>
      <c r="L90" s="108"/>
      <c r="M90" s="108"/>
      <c r="N90" s="108"/>
      <c r="O90" s="108"/>
      <c r="P90" s="181"/>
    </row>
    <row r="91" spans="2:16" ht="14.45" thickBot="1">
      <c r="B91" s="180"/>
      <c r="C91" s="209" t="s">
        <v>88</v>
      </c>
      <c r="D91" s="219"/>
      <c r="E91" s="136"/>
      <c r="F91" s="108"/>
      <c r="G91" s="209" t="s">
        <v>89</v>
      </c>
      <c r="H91" s="106"/>
      <c r="I91" s="140" t="s">
        <v>48</v>
      </c>
      <c r="J91" s="108"/>
      <c r="K91" s="108"/>
      <c r="L91" s="108"/>
      <c r="M91" s="108"/>
      <c r="N91" s="108"/>
      <c r="O91" s="108"/>
      <c r="P91" s="181"/>
    </row>
    <row r="92" spans="2:16" ht="42.6" thickBot="1">
      <c r="B92" s="180"/>
      <c r="C92" s="386" t="s">
        <v>90</v>
      </c>
      <c r="D92" s="386"/>
      <c r="E92" s="385" t="s">
        <v>91</v>
      </c>
      <c r="F92" s="385"/>
      <c r="G92" s="220">
        <f>$G$57</f>
        <v>2025</v>
      </c>
      <c r="H92" s="221">
        <f>G92+1</f>
        <v>2026</v>
      </c>
      <c r="I92" s="221">
        <f>H92+1</f>
        <v>2027</v>
      </c>
      <c r="J92" s="221">
        <f>I92+1</f>
        <v>2028</v>
      </c>
      <c r="K92" s="221">
        <f>J92+1</f>
        <v>2029</v>
      </c>
      <c r="L92" s="221">
        <f>K92+1</f>
        <v>2030</v>
      </c>
      <c r="M92" s="221">
        <v>2031</v>
      </c>
      <c r="N92" s="222" t="s">
        <v>70</v>
      </c>
      <c r="O92" s="222" t="str">
        <f>CONCATENATE("Sum of Expenditures Prior to ",G$19)</f>
        <v>Sum of Expenditures Prior to 2025</v>
      </c>
      <c r="P92" s="181"/>
    </row>
    <row r="93" spans="2:16" ht="15" thickBot="1">
      <c r="B93" s="180"/>
      <c r="C93" s="285" t="s">
        <v>74</v>
      </c>
      <c r="D93" s="228"/>
      <c r="E93" s="134"/>
      <c r="F93" s="135"/>
      <c r="G93" s="286"/>
      <c r="H93" s="277"/>
      <c r="I93" s="279"/>
      <c r="J93" s="277"/>
      <c r="K93" s="277"/>
      <c r="L93" s="277"/>
      <c r="M93" s="277"/>
      <c r="N93" s="277">
        <f t="shared" ref="N93:N99" si="2">SUM(G93:M93)</f>
        <v>0</v>
      </c>
      <c r="O93" s="278"/>
      <c r="P93" s="181"/>
    </row>
    <row r="94" spans="2:16" ht="15" thickBot="1">
      <c r="B94" s="180"/>
      <c r="C94" s="285" t="s">
        <v>76</v>
      </c>
      <c r="D94" s="228"/>
      <c r="E94" s="134"/>
      <c r="F94" s="135"/>
      <c r="G94" s="286"/>
      <c r="H94" s="277"/>
      <c r="I94" s="279"/>
      <c r="J94" s="277"/>
      <c r="K94" s="277"/>
      <c r="L94" s="277"/>
      <c r="M94" s="277"/>
      <c r="N94" s="277">
        <f t="shared" si="2"/>
        <v>0</v>
      </c>
      <c r="O94" s="278"/>
      <c r="P94" s="181"/>
    </row>
    <row r="95" spans="2:16" ht="15" thickBot="1">
      <c r="B95" s="180"/>
      <c r="C95" s="285" t="s">
        <v>78</v>
      </c>
      <c r="D95" s="228"/>
      <c r="E95" s="134"/>
      <c r="F95" s="135"/>
      <c r="G95" s="286"/>
      <c r="H95" s="277"/>
      <c r="I95" s="279"/>
      <c r="J95" s="277"/>
      <c r="K95" s="277"/>
      <c r="L95" s="277"/>
      <c r="M95" s="277"/>
      <c r="N95" s="277">
        <f t="shared" si="2"/>
        <v>0</v>
      </c>
      <c r="O95" s="278"/>
      <c r="P95" s="181"/>
    </row>
    <row r="96" spans="2:16" ht="15" thickBot="1">
      <c r="B96" s="180"/>
      <c r="C96" s="389" t="s">
        <v>80</v>
      </c>
      <c r="D96" s="390"/>
      <c r="E96" s="134"/>
      <c r="F96" s="135"/>
      <c r="G96" s="286"/>
      <c r="H96" s="277"/>
      <c r="I96" s="279"/>
      <c r="J96" s="277"/>
      <c r="K96" s="277"/>
      <c r="L96" s="277"/>
      <c r="M96" s="277"/>
      <c r="N96" s="277">
        <f t="shared" si="2"/>
        <v>0</v>
      </c>
      <c r="O96" s="278"/>
      <c r="P96" s="181"/>
    </row>
    <row r="97" spans="2:16" ht="15" thickBot="1">
      <c r="B97" s="180"/>
      <c r="C97" s="387" t="s">
        <v>82</v>
      </c>
      <c r="D97" s="388"/>
      <c r="E97" s="134"/>
      <c r="F97" s="135"/>
      <c r="G97" s="286"/>
      <c r="H97" s="277"/>
      <c r="I97" s="279"/>
      <c r="J97" s="277"/>
      <c r="K97" s="277"/>
      <c r="L97" s="277"/>
      <c r="M97" s="277"/>
      <c r="N97" s="277">
        <f t="shared" si="2"/>
        <v>0</v>
      </c>
      <c r="O97" s="278"/>
      <c r="P97" s="181"/>
    </row>
    <row r="98" spans="2:16" ht="15" thickBot="1">
      <c r="B98" s="180"/>
      <c r="C98" s="389" t="s">
        <v>84</v>
      </c>
      <c r="D98" s="390"/>
      <c r="E98" s="134"/>
      <c r="F98" s="135"/>
      <c r="G98" s="286"/>
      <c r="H98" s="277"/>
      <c r="I98" s="279"/>
      <c r="J98" s="277"/>
      <c r="K98" s="277"/>
      <c r="L98" s="277"/>
      <c r="M98" s="277"/>
      <c r="N98" s="277">
        <f t="shared" si="2"/>
        <v>0</v>
      </c>
      <c r="O98" s="278"/>
      <c r="P98" s="181"/>
    </row>
    <row r="99" spans="2:16" ht="15" thickBot="1">
      <c r="B99" s="180"/>
      <c r="C99" s="391" t="s">
        <v>85</v>
      </c>
      <c r="D99" s="392"/>
      <c r="E99" s="134"/>
      <c r="F99" s="135"/>
      <c r="G99" s="286"/>
      <c r="H99" s="277"/>
      <c r="I99" s="279"/>
      <c r="J99" s="277"/>
      <c r="K99" s="277"/>
      <c r="L99" s="277"/>
      <c r="M99" s="277"/>
      <c r="N99" s="277">
        <f t="shared" si="2"/>
        <v>0</v>
      </c>
      <c r="O99" s="278"/>
      <c r="P99" s="181"/>
    </row>
    <row r="100" spans="2:16" ht="13.9">
      <c r="B100" s="180"/>
      <c r="C100" s="106"/>
      <c r="D100" s="106"/>
      <c r="E100" s="106"/>
      <c r="F100" s="106"/>
      <c r="G100" s="106"/>
      <c r="H100" s="106"/>
      <c r="I100" s="106"/>
      <c r="J100" s="108"/>
      <c r="K100" s="108"/>
      <c r="L100" s="108"/>
      <c r="M100" s="108"/>
      <c r="N100" s="108"/>
      <c r="O100" s="108"/>
      <c r="P100" s="181"/>
    </row>
    <row r="101" spans="2:16" ht="14.45" thickBot="1">
      <c r="B101" s="180"/>
      <c r="C101" s="227" t="s">
        <v>95</v>
      </c>
      <c r="D101" s="219"/>
      <c r="E101" s="108"/>
      <c r="F101" s="108"/>
      <c r="G101" s="106"/>
      <c r="H101" s="106"/>
      <c r="I101" s="106"/>
      <c r="J101" s="108"/>
      <c r="K101" s="108"/>
      <c r="L101" s="108"/>
      <c r="M101" s="108"/>
      <c r="N101" s="108"/>
      <c r="O101" s="108"/>
      <c r="P101" s="181"/>
    </row>
    <row r="102" spans="2:16" ht="14.45" thickBot="1">
      <c r="B102" s="180"/>
      <c r="C102" s="209" t="s">
        <v>88</v>
      </c>
      <c r="D102" s="219"/>
      <c r="E102" s="136"/>
      <c r="F102" s="108"/>
      <c r="G102" s="209" t="s">
        <v>89</v>
      </c>
      <c r="H102" s="106"/>
      <c r="I102" s="140" t="s">
        <v>48</v>
      </c>
      <c r="J102" s="108"/>
      <c r="K102" s="108"/>
      <c r="L102" s="108"/>
      <c r="M102" s="108"/>
      <c r="N102" s="108"/>
      <c r="O102" s="108"/>
      <c r="P102" s="181"/>
    </row>
    <row r="103" spans="2:16" ht="42.6" thickBot="1">
      <c r="B103" s="180"/>
      <c r="C103" s="386" t="s">
        <v>90</v>
      </c>
      <c r="D103" s="386"/>
      <c r="E103" s="385" t="s">
        <v>91</v>
      </c>
      <c r="F103" s="385"/>
      <c r="G103" s="220">
        <f>$G$57</f>
        <v>2025</v>
      </c>
      <c r="H103" s="221">
        <f>G103+1</f>
        <v>2026</v>
      </c>
      <c r="I103" s="221">
        <f>H103+1</f>
        <v>2027</v>
      </c>
      <c r="J103" s="221">
        <f>I103+1</f>
        <v>2028</v>
      </c>
      <c r="K103" s="221">
        <f>J103+1</f>
        <v>2029</v>
      </c>
      <c r="L103" s="221">
        <f>K103+1</f>
        <v>2030</v>
      </c>
      <c r="M103" s="221">
        <v>2031</v>
      </c>
      <c r="N103" s="222" t="s">
        <v>70</v>
      </c>
      <c r="O103" s="222" t="str">
        <f>CONCATENATE("Sum of Expenditures Prior to ",G$19)</f>
        <v>Sum of Expenditures Prior to 2025</v>
      </c>
      <c r="P103" s="181"/>
    </row>
    <row r="104" spans="2:16" ht="15" thickBot="1">
      <c r="B104" s="180"/>
      <c r="C104" s="285" t="s">
        <v>74</v>
      </c>
      <c r="D104" s="228"/>
      <c r="E104" s="134"/>
      <c r="F104" s="135"/>
      <c r="G104" s="286"/>
      <c r="H104" s="277"/>
      <c r="I104" s="279"/>
      <c r="J104" s="277"/>
      <c r="K104" s="277"/>
      <c r="L104" s="277"/>
      <c r="M104" s="277"/>
      <c r="N104" s="277">
        <f t="shared" ref="N104:N110" si="3">SUM(G104:M104)</f>
        <v>0</v>
      </c>
      <c r="O104" s="278"/>
      <c r="P104" s="181"/>
    </row>
    <row r="105" spans="2:16" ht="15" thickBot="1">
      <c r="B105" s="180"/>
      <c r="C105" s="285" t="s">
        <v>76</v>
      </c>
      <c r="D105" s="228"/>
      <c r="E105" s="134"/>
      <c r="F105" s="135"/>
      <c r="G105" s="286"/>
      <c r="H105" s="277"/>
      <c r="I105" s="279"/>
      <c r="J105" s="277"/>
      <c r="K105" s="277"/>
      <c r="L105" s="277"/>
      <c r="M105" s="277"/>
      <c r="N105" s="277">
        <f t="shared" si="3"/>
        <v>0</v>
      </c>
      <c r="O105" s="278"/>
      <c r="P105" s="181"/>
    </row>
    <row r="106" spans="2:16" ht="15" thickBot="1">
      <c r="B106" s="180"/>
      <c r="C106" s="285" t="s">
        <v>78</v>
      </c>
      <c r="D106" s="228"/>
      <c r="E106" s="134"/>
      <c r="F106" s="135"/>
      <c r="G106" s="286"/>
      <c r="H106" s="277"/>
      <c r="I106" s="279"/>
      <c r="J106" s="277"/>
      <c r="K106" s="277"/>
      <c r="L106" s="277"/>
      <c r="M106" s="277"/>
      <c r="N106" s="277">
        <f t="shared" si="3"/>
        <v>0</v>
      </c>
      <c r="O106" s="278"/>
      <c r="P106" s="181"/>
    </row>
    <row r="107" spans="2:16" ht="15" thickBot="1">
      <c r="B107" s="180"/>
      <c r="C107" s="389" t="s">
        <v>80</v>
      </c>
      <c r="D107" s="390"/>
      <c r="E107" s="134"/>
      <c r="F107" s="135"/>
      <c r="G107" s="286"/>
      <c r="H107" s="277"/>
      <c r="I107" s="279"/>
      <c r="J107" s="277"/>
      <c r="K107" s="277"/>
      <c r="L107" s="277"/>
      <c r="M107" s="277"/>
      <c r="N107" s="277">
        <f t="shared" si="3"/>
        <v>0</v>
      </c>
      <c r="O107" s="278"/>
      <c r="P107" s="181"/>
    </row>
    <row r="108" spans="2:16" ht="15" thickBot="1">
      <c r="B108" s="180"/>
      <c r="C108" s="387" t="s">
        <v>82</v>
      </c>
      <c r="D108" s="388"/>
      <c r="E108" s="134"/>
      <c r="F108" s="135"/>
      <c r="G108" s="286"/>
      <c r="H108" s="277"/>
      <c r="I108" s="279"/>
      <c r="J108" s="277"/>
      <c r="K108" s="277"/>
      <c r="L108" s="277"/>
      <c r="M108" s="277"/>
      <c r="N108" s="277">
        <f t="shared" si="3"/>
        <v>0</v>
      </c>
      <c r="O108" s="278"/>
      <c r="P108" s="181"/>
    </row>
    <row r="109" spans="2:16" ht="15" thickBot="1">
      <c r="B109" s="180"/>
      <c r="C109" s="389" t="s">
        <v>84</v>
      </c>
      <c r="D109" s="390"/>
      <c r="E109" s="134"/>
      <c r="F109" s="135"/>
      <c r="G109" s="286"/>
      <c r="H109" s="277"/>
      <c r="I109" s="279"/>
      <c r="J109" s="277"/>
      <c r="K109" s="277"/>
      <c r="L109" s="277"/>
      <c r="M109" s="277"/>
      <c r="N109" s="277">
        <f t="shared" si="3"/>
        <v>0</v>
      </c>
      <c r="O109" s="278"/>
      <c r="P109" s="181"/>
    </row>
    <row r="110" spans="2:16" ht="15" thickBot="1">
      <c r="B110" s="180"/>
      <c r="C110" s="391" t="s">
        <v>85</v>
      </c>
      <c r="D110" s="392"/>
      <c r="E110" s="134"/>
      <c r="F110" s="135"/>
      <c r="G110" s="286"/>
      <c r="H110" s="277"/>
      <c r="I110" s="279"/>
      <c r="J110" s="277"/>
      <c r="K110" s="277"/>
      <c r="L110" s="277"/>
      <c r="M110" s="277"/>
      <c r="N110" s="277">
        <f t="shared" si="3"/>
        <v>0</v>
      </c>
      <c r="O110" s="278"/>
      <c r="P110" s="181"/>
    </row>
    <row r="111" spans="2:16" ht="13.9">
      <c r="B111" s="180"/>
      <c r="C111" s="106"/>
      <c r="D111" s="106"/>
      <c r="E111" s="106"/>
      <c r="F111" s="106"/>
      <c r="G111" s="106"/>
      <c r="H111" s="106"/>
      <c r="I111" s="106"/>
      <c r="J111" s="108"/>
      <c r="K111" s="108"/>
      <c r="L111" s="108"/>
      <c r="M111" s="108"/>
      <c r="N111" s="108"/>
      <c r="O111" s="108"/>
      <c r="P111" s="181"/>
    </row>
    <row r="112" spans="2:16" ht="13.9" thickBot="1">
      <c r="B112" s="180"/>
      <c r="C112" s="229" t="s">
        <v>96</v>
      </c>
      <c r="D112" s="204"/>
      <c r="E112" s="103"/>
      <c r="F112" s="103"/>
      <c r="G112" s="112"/>
      <c r="H112" s="112"/>
      <c r="I112" s="112"/>
      <c r="J112" s="103"/>
      <c r="K112" s="103"/>
      <c r="L112" s="103"/>
      <c r="M112" s="103"/>
      <c r="N112" s="103"/>
      <c r="O112" s="103"/>
      <c r="P112" s="181"/>
    </row>
    <row r="113" spans="2:16" ht="14.45" thickBot="1">
      <c r="B113" s="180"/>
      <c r="C113" s="230" t="s">
        <v>88</v>
      </c>
      <c r="D113" s="204"/>
      <c r="E113" s="152"/>
      <c r="F113" s="103"/>
      <c r="G113" s="209" t="s">
        <v>89</v>
      </c>
      <c r="H113" s="112"/>
      <c r="I113" s="153" t="s">
        <v>48</v>
      </c>
      <c r="J113" s="103"/>
      <c r="K113" s="103"/>
      <c r="L113" s="103"/>
      <c r="M113" s="103"/>
      <c r="N113" s="103"/>
      <c r="O113" s="103"/>
      <c r="P113" s="181"/>
    </row>
    <row r="114" spans="2:16" ht="42.6" thickBot="1">
      <c r="B114" s="180"/>
      <c r="C114" s="386" t="s">
        <v>90</v>
      </c>
      <c r="D114" s="386"/>
      <c r="E114" s="385" t="s">
        <v>91</v>
      </c>
      <c r="F114" s="385"/>
      <c r="G114" s="220">
        <f>$G$57</f>
        <v>2025</v>
      </c>
      <c r="H114" s="221">
        <f>G114+1</f>
        <v>2026</v>
      </c>
      <c r="I114" s="221">
        <f>H114+1</f>
        <v>2027</v>
      </c>
      <c r="J114" s="221">
        <f>I114+1</f>
        <v>2028</v>
      </c>
      <c r="K114" s="221">
        <f>J114+1</f>
        <v>2029</v>
      </c>
      <c r="L114" s="221">
        <f>K114+1</f>
        <v>2030</v>
      </c>
      <c r="M114" s="221">
        <v>2031</v>
      </c>
      <c r="N114" s="236" t="s">
        <v>70</v>
      </c>
      <c r="O114" s="222" t="str">
        <f>CONCATENATE("Sum of Expenditures Prior to ",G$19)</f>
        <v>Sum of Expenditures Prior to 2025</v>
      </c>
      <c r="P114" s="181"/>
    </row>
    <row r="115" spans="2:16" ht="15" thickBot="1">
      <c r="B115" s="180"/>
      <c r="C115" s="231" t="s">
        <v>74</v>
      </c>
      <c r="D115" s="232"/>
      <c r="E115" s="150"/>
      <c r="F115" s="151"/>
      <c r="G115" s="286"/>
      <c r="H115" s="277"/>
      <c r="I115" s="279"/>
      <c r="J115" s="277"/>
      <c r="K115" s="277"/>
      <c r="L115" s="277"/>
      <c r="M115" s="277"/>
      <c r="N115" s="277">
        <f>SUM(G115:M115)</f>
        <v>0</v>
      </c>
      <c r="O115" s="278"/>
      <c r="P115" s="181"/>
    </row>
    <row r="116" spans="2:16" ht="15" thickBot="1">
      <c r="B116" s="180"/>
      <c r="C116" s="231" t="s">
        <v>76</v>
      </c>
      <c r="D116" s="232"/>
      <c r="E116" s="150"/>
      <c r="F116" s="151"/>
      <c r="G116" s="286"/>
      <c r="H116" s="277"/>
      <c r="I116" s="279"/>
      <c r="J116" s="277"/>
      <c r="K116" s="277"/>
      <c r="L116" s="277"/>
      <c r="M116" s="277"/>
      <c r="N116" s="277">
        <f>SUM(G116:M117)</f>
        <v>0</v>
      </c>
      <c r="O116" s="278"/>
      <c r="P116" s="181"/>
    </row>
    <row r="117" spans="2:16" ht="15" thickBot="1">
      <c r="B117" s="180"/>
      <c r="C117" s="231" t="s">
        <v>78</v>
      </c>
      <c r="D117" s="232"/>
      <c r="E117" s="150"/>
      <c r="F117" s="151"/>
      <c r="G117" s="286"/>
      <c r="H117" s="277"/>
      <c r="I117" s="279"/>
      <c r="J117" s="277"/>
      <c r="K117" s="277"/>
      <c r="L117" s="277"/>
      <c r="M117" s="277"/>
      <c r="N117" s="277">
        <f>SUM(G117:M117)</f>
        <v>0</v>
      </c>
      <c r="O117" s="278"/>
      <c r="P117" s="181"/>
    </row>
    <row r="118" spans="2:16" ht="15" thickBot="1">
      <c r="B118" s="180"/>
      <c r="C118" s="395" t="s">
        <v>80</v>
      </c>
      <c r="D118" s="396"/>
      <c r="E118" s="150"/>
      <c r="F118" s="151"/>
      <c r="G118" s="286"/>
      <c r="H118" s="277"/>
      <c r="I118" s="279"/>
      <c r="J118" s="277"/>
      <c r="K118" s="277"/>
      <c r="L118" s="277"/>
      <c r="M118" s="277"/>
      <c r="N118" s="277">
        <f>SUM(G118:M118)</f>
        <v>0</v>
      </c>
      <c r="O118" s="278"/>
      <c r="P118" s="181"/>
    </row>
    <row r="119" spans="2:16" ht="15" thickBot="1">
      <c r="B119" s="180"/>
      <c r="C119" s="393" t="s">
        <v>82</v>
      </c>
      <c r="D119" s="394"/>
      <c r="E119" s="150"/>
      <c r="F119" s="151"/>
      <c r="G119" s="286"/>
      <c r="H119" s="277"/>
      <c r="I119" s="279"/>
      <c r="J119" s="277"/>
      <c r="K119" s="277"/>
      <c r="L119" s="277"/>
      <c r="M119" s="277"/>
      <c r="N119" s="277">
        <f>SUM(G119:M119)</f>
        <v>0</v>
      </c>
      <c r="O119" s="278"/>
      <c r="P119" s="181"/>
    </row>
    <row r="120" spans="2:16" ht="15" thickBot="1">
      <c r="B120" s="180"/>
      <c r="C120" s="395" t="s">
        <v>84</v>
      </c>
      <c r="D120" s="396"/>
      <c r="E120" s="150"/>
      <c r="F120" s="151"/>
      <c r="G120" s="286"/>
      <c r="H120" s="277"/>
      <c r="I120" s="279"/>
      <c r="J120" s="277"/>
      <c r="K120" s="277"/>
      <c r="L120" s="277"/>
      <c r="M120" s="277"/>
      <c r="N120" s="277">
        <f>SUM(G120:M120)</f>
        <v>0</v>
      </c>
      <c r="O120" s="278"/>
      <c r="P120" s="181"/>
    </row>
    <row r="121" spans="2:16" ht="15" thickBot="1">
      <c r="B121" s="180"/>
      <c r="C121" s="397" t="s">
        <v>85</v>
      </c>
      <c r="D121" s="398"/>
      <c r="E121" s="150"/>
      <c r="F121" s="151"/>
      <c r="G121" s="286"/>
      <c r="H121" s="277"/>
      <c r="I121" s="279"/>
      <c r="J121" s="277"/>
      <c r="K121" s="277"/>
      <c r="L121" s="277"/>
      <c r="M121" s="277"/>
      <c r="N121" s="277">
        <f>SUM(G121:M121)</f>
        <v>0</v>
      </c>
      <c r="O121" s="278"/>
      <c r="P121" s="181"/>
    </row>
    <row r="122" spans="2:16" ht="14.45">
      <c r="B122" s="180"/>
      <c r="C122" s="233"/>
      <c r="D122" s="233"/>
      <c r="E122" s="103"/>
      <c r="F122" s="103"/>
      <c r="G122" s="112"/>
      <c r="H122" s="112"/>
      <c r="I122" s="112"/>
      <c r="J122" s="103"/>
      <c r="K122" s="103"/>
      <c r="L122" s="103"/>
      <c r="M122" s="103"/>
      <c r="N122" s="103"/>
      <c r="O122" s="103"/>
      <c r="P122" s="181"/>
    </row>
    <row r="123" spans="2:16" ht="13.9" thickBot="1">
      <c r="B123" s="180"/>
      <c r="C123" s="229" t="s">
        <v>97</v>
      </c>
      <c r="D123" s="204"/>
      <c r="E123" s="103"/>
      <c r="F123" s="103"/>
      <c r="G123" s="112"/>
      <c r="H123" s="112"/>
      <c r="I123" s="112"/>
      <c r="J123" s="103"/>
      <c r="K123" s="103"/>
      <c r="L123" s="103"/>
      <c r="M123" s="103"/>
      <c r="N123" s="103"/>
      <c r="O123" s="103"/>
      <c r="P123" s="181"/>
    </row>
    <row r="124" spans="2:16" ht="14.45" thickBot="1">
      <c r="B124" s="180"/>
      <c r="C124" s="230" t="s">
        <v>88</v>
      </c>
      <c r="D124" s="204"/>
      <c r="E124" s="152"/>
      <c r="F124" s="103"/>
      <c r="G124" s="209" t="s">
        <v>89</v>
      </c>
      <c r="H124" s="112"/>
      <c r="I124" s="153" t="s">
        <v>48</v>
      </c>
      <c r="J124" s="103"/>
      <c r="K124" s="103"/>
      <c r="L124" s="103"/>
      <c r="M124" s="103"/>
      <c r="N124" s="103"/>
      <c r="O124" s="103"/>
      <c r="P124" s="181"/>
    </row>
    <row r="125" spans="2:16" ht="42.6" thickBot="1">
      <c r="B125" s="180"/>
      <c r="C125" s="386" t="s">
        <v>90</v>
      </c>
      <c r="D125" s="386"/>
      <c r="E125" s="385" t="s">
        <v>91</v>
      </c>
      <c r="F125" s="385"/>
      <c r="G125" s="220">
        <f>$G$57</f>
        <v>2025</v>
      </c>
      <c r="H125" s="221">
        <f>G125+1</f>
        <v>2026</v>
      </c>
      <c r="I125" s="221">
        <f>H125+1</f>
        <v>2027</v>
      </c>
      <c r="J125" s="221">
        <f>I125+1</f>
        <v>2028</v>
      </c>
      <c r="K125" s="221">
        <f>J125+1</f>
        <v>2029</v>
      </c>
      <c r="L125" s="221">
        <f>K125+1</f>
        <v>2030</v>
      </c>
      <c r="M125" s="221">
        <v>2031</v>
      </c>
      <c r="N125" s="236" t="s">
        <v>70</v>
      </c>
      <c r="O125" s="222" t="str">
        <f>CONCATENATE("Sum of Expenditures Prior to ",G$19)</f>
        <v>Sum of Expenditures Prior to 2025</v>
      </c>
      <c r="P125" s="181"/>
    </row>
    <row r="126" spans="2:16" ht="15" thickBot="1">
      <c r="B126" s="180"/>
      <c r="C126" s="231" t="s">
        <v>74</v>
      </c>
      <c r="D126" s="232"/>
      <c r="E126" s="150"/>
      <c r="F126" s="151"/>
      <c r="G126" s="286"/>
      <c r="H126" s="277"/>
      <c r="I126" s="279"/>
      <c r="J126" s="277"/>
      <c r="K126" s="277"/>
      <c r="L126" s="277"/>
      <c r="M126" s="277"/>
      <c r="N126" s="277">
        <f t="shared" ref="N126:N132" si="4">SUM(G126:M126)</f>
        <v>0</v>
      </c>
      <c r="O126" s="278"/>
      <c r="P126" s="181"/>
    </row>
    <row r="127" spans="2:16" ht="15" thickBot="1">
      <c r="B127" s="180"/>
      <c r="C127" s="231" t="s">
        <v>76</v>
      </c>
      <c r="D127" s="232"/>
      <c r="E127" s="150"/>
      <c r="F127" s="151"/>
      <c r="G127" s="286"/>
      <c r="H127" s="277"/>
      <c r="I127" s="279"/>
      <c r="J127" s="277"/>
      <c r="K127" s="277"/>
      <c r="L127" s="277"/>
      <c r="M127" s="277"/>
      <c r="N127" s="277">
        <f t="shared" si="4"/>
        <v>0</v>
      </c>
      <c r="O127" s="278"/>
      <c r="P127" s="181"/>
    </row>
    <row r="128" spans="2:16" ht="15" thickBot="1">
      <c r="B128" s="180"/>
      <c r="C128" s="231" t="s">
        <v>78</v>
      </c>
      <c r="D128" s="232"/>
      <c r="E128" s="150"/>
      <c r="F128" s="151"/>
      <c r="G128" s="286"/>
      <c r="H128" s="277"/>
      <c r="I128" s="279"/>
      <c r="J128" s="277"/>
      <c r="K128" s="277"/>
      <c r="L128" s="277"/>
      <c r="M128" s="277"/>
      <c r="N128" s="277">
        <f t="shared" si="4"/>
        <v>0</v>
      </c>
      <c r="O128" s="278"/>
      <c r="P128" s="181"/>
    </row>
    <row r="129" spans="2:16" ht="15" thickBot="1">
      <c r="B129" s="180"/>
      <c r="C129" s="395" t="s">
        <v>80</v>
      </c>
      <c r="D129" s="396"/>
      <c r="E129" s="150"/>
      <c r="F129" s="151"/>
      <c r="G129" s="286"/>
      <c r="H129" s="277"/>
      <c r="I129" s="279"/>
      <c r="J129" s="277"/>
      <c r="K129" s="277"/>
      <c r="L129" s="277"/>
      <c r="M129" s="277"/>
      <c r="N129" s="277">
        <f t="shared" si="4"/>
        <v>0</v>
      </c>
      <c r="O129" s="278"/>
      <c r="P129" s="181"/>
    </row>
    <row r="130" spans="2:16" ht="15" thickBot="1">
      <c r="B130" s="180"/>
      <c r="C130" s="393" t="s">
        <v>82</v>
      </c>
      <c r="D130" s="394"/>
      <c r="E130" s="150"/>
      <c r="F130" s="151"/>
      <c r="G130" s="286"/>
      <c r="H130" s="277"/>
      <c r="I130" s="279"/>
      <c r="J130" s="277"/>
      <c r="K130" s="277"/>
      <c r="L130" s="277"/>
      <c r="M130" s="277"/>
      <c r="N130" s="277">
        <f t="shared" si="4"/>
        <v>0</v>
      </c>
      <c r="O130" s="278"/>
      <c r="P130" s="181"/>
    </row>
    <row r="131" spans="2:16" ht="15" thickBot="1">
      <c r="B131" s="180"/>
      <c r="C131" s="395" t="s">
        <v>84</v>
      </c>
      <c r="D131" s="396"/>
      <c r="E131" s="150"/>
      <c r="F131" s="151"/>
      <c r="G131" s="286"/>
      <c r="H131" s="277"/>
      <c r="I131" s="279"/>
      <c r="J131" s="277"/>
      <c r="K131" s="277"/>
      <c r="L131" s="277"/>
      <c r="M131" s="277"/>
      <c r="N131" s="277">
        <f t="shared" si="4"/>
        <v>0</v>
      </c>
      <c r="O131" s="278"/>
      <c r="P131" s="181"/>
    </row>
    <row r="132" spans="2:16" ht="15" thickBot="1">
      <c r="B132" s="180"/>
      <c r="C132" s="397" t="s">
        <v>85</v>
      </c>
      <c r="D132" s="398"/>
      <c r="E132" s="150"/>
      <c r="F132" s="151"/>
      <c r="G132" s="286"/>
      <c r="H132" s="277"/>
      <c r="I132" s="279"/>
      <c r="J132" s="277"/>
      <c r="K132" s="277"/>
      <c r="L132" s="277"/>
      <c r="M132" s="277"/>
      <c r="N132" s="277">
        <f t="shared" si="4"/>
        <v>0</v>
      </c>
      <c r="O132" s="278"/>
      <c r="P132" s="181"/>
    </row>
    <row r="133" spans="2:16" ht="14.45">
      <c r="B133" s="180"/>
      <c r="C133" s="233"/>
      <c r="D133" s="233"/>
      <c r="E133" s="103"/>
      <c r="F133" s="103"/>
      <c r="G133" s="112"/>
      <c r="H133" s="112"/>
      <c r="I133" s="112"/>
      <c r="J133" s="103"/>
      <c r="K133" s="103"/>
      <c r="L133" s="103"/>
      <c r="M133" s="103"/>
      <c r="N133" s="103"/>
      <c r="O133" s="103"/>
      <c r="P133" s="181"/>
    </row>
    <row r="134" spans="2:16" ht="13.9" thickBot="1">
      <c r="B134" s="180"/>
      <c r="C134" s="229" t="s">
        <v>98</v>
      </c>
      <c r="D134" s="204"/>
      <c r="E134" s="103"/>
      <c r="F134" s="103"/>
      <c r="G134" s="112"/>
      <c r="H134" s="112"/>
      <c r="I134" s="112"/>
      <c r="J134" s="103"/>
      <c r="K134" s="103"/>
      <c r="L134" s="103"/>
      <c r="M134" s="103"/>
      <c r="N134" s="103"/>
      <c r="O134" s="103"/>
      <c r="P134" s="181"/>
    </row>
    <row r="135" spans="2:16" ht="14.45" thickBot="1">
      <c r="B135" s="180"/>
      <c r="C135" s="230" t="s">
        <v>88</v>
      </c>
      <c r="D135" s="204"/>
      <c r="E135" s="152"/>
      <c r="F135" s="103"/>
      <c r="G135" s="209" t="s">
        <v>89</v>
      </c>
      <c r="H135" s="112"/>
      <c r="I135" s="153" t="s">
        <v>48</v>
      </c>
      <c r="J135" s="103"/>
      <c r="K135" s="103"/>
      <c r="L135" s="103"/>
      <c r="M135" s="103"/>
      <c r="N135" s="103"/>
      <c r="O135" s="103"/>
      <c r="P135" s="181"/>
    </row>
    <row r="136" spans="2:16" ht="42.6" thickBot="1">
      <c r="B136" s="180"/>
      <c r="C136" s="386" t="s">
        <v>90</v>
      </c>
      <c r="D136" s="386"/>
      <c r="E136" s="385" t="s">
        <v>91</v>
      </c>
      <c r="F136" s="385"/>
      <c r="G136" s="220">
        <f>$G$57</f>
        <v>2025</v>
      </c>
      <c r="H136" s="221">
        <f>G136+1</f>
        <v>2026</v>
      </c>
      <c r="I136" s="221">
        <f>H136+1</f>
        <v>2027</v>
      </c>
      <c r="J136" s="221">
        <f>I136+1</f>
        <v>2028</v>
      </c>
      <c r="K136" s="221">
        <f>J136+1</f>
        <v>2029</v>
      </c>
      <c r="L136" s="221">
        <f>K136+1</f>
        <v>2030</v>
      </c>
      <c r="M136" s="221">
        <v>2031</v>
      </c>
      <c r="N136" s="236" t="s">
        <v>70</v>
      </c>
      <c r="O136" s="222" t="str">
        <f>CONCATENATE("Sum of Expenditures Prior to ",G$19)</f>
        <v>Sum of Expenditures Prior to 2025</v>
      </c>
      <c r="P136" s="181"/>
    </row>
    <row r="137" spans="2:16" ht="15" thickBot="1">
      <c r="B137" s="180"/>
      <c r="C137" s="231" t="s">
        <v>74</v>
      </c>
      <c r="D137" s="232"/>
      <c r="E137" s="150"/>
      <c r="F137" s="151"/>
      <c r="G137" s="286"/>
      <c r="H137" s="277"/>
      <c r="I137" s="279"/>
      <c r="J137" s="277"/>
      <c r="K137" s="277"/>
      <c r="L137" s="277"/>
      <c r="M137" s="277"/>
      <c r="N137" s="277">
        <f t="shared" ref="N137:N143" si="5">SUM(G137:M137)</f>
        <v>0</v>
      </c>
      <c r="O137" s="278"/>
      <c r="P137" s="181"/>
    </row>
    <row r="138" spans="2:16" ht="15" thickBot="1">
      <c r="B138" s="180"/>
      <c r="C138" s="231" t="s">
        <v>76</v>
      </c>
      <c r="D138" s="232"/>
      <c r="E138" s="150"/>
      <c r="F138" s="151"/>
      <c r="G138" s="286"/>
      <c r="H138" s="277"/>
      <c r="I138" s="279"/>
      <c r="J138" s="277"/>
      <c r="K138" s="277"/>
      <c r="L138" s="277"/>
      <c r="M138" s="277"/>
      <c r="N138" s="277">
        <f t="shared" si="5"/>
        <v>0</v>
      </c>
      <c r="O138" s="278"/>
      <c r="P138" s="181"/>
    </row>
    <row r="139" spans="2:16" ht="15" thickBot="1">
      <c r="B139" s="180"/>
      <c r="C139" s="231" t="s">
        <v>78</v>
      </c>
      <c r="D139" s="232"/>
      <c r="E139" s="150"/>
      <c r="F139" s="151"/>
      <c r="G139" s="286"/>
      <c r="H139" s="277"/>
      <c r="I139" s="279"/>
      <c r="J139" s="277"/>
      <c r="K139" s="277"/>
      <c r="L139" s="277"/>
      <c r="M139" s="277"/>
      <c r="N139" s="277">
        <f t="shared" si="5"/>
        <v>0</v>
      </c>
      <c r="O139" s="278"/>
      <c r="P139" s="181"/>
    </row>
    <row r="140" spans="2:16" ht="15" thickBot="1">
      <c r="B140" s="180"/>
      <c r="C140" s="395" t="s">
        <v>80</v>
      </c>
      <c r="D140" s="396"/>
      <c r="E140" s="150"/>
      <c r="F140" s="151"/>
      <c r="G140" s="286"/>
      <c r="H140" s="277"/>
      <c r="I140" s="279"/>
      <c r="J140" s="277"/>
      <c r="K140" s="277"/>
      <c r="L140" s="277"/>
      <c r="M140" s="277"/>
      <c r="N140" s="277">
        <f t="shared" si="5"/>
        <v>0</v>
      </c>
      <c r="O140" s="278"/>
      <c r="P140" s="181"/>
    </row>
    <row r="141" spans="2:16" ht="15" thickBot="1">
      <c r="B141" s="180"/>
      <c r="C141" s="393" t="s">
        <v>82</v>
      </c>
      <c r="D141" s="394"/>
      <c r="E141" s="150"/>
      <c r="F141" s="151"/>
      <c r="G141" s="286"/>
      <c r="H141" s="277"/>
      <c r="I141" s="279"/>
      <c r="J141" s="277"/>
      <c r="K141" s="277"/>
      <c r="L141" s="277"/>
      <c r="M141" s="277"/>
      <c r="N141" s="277">
        <f t="shared" si="5"/>
        <v>0</v>
      </c>
      <c r="O141" s="278"/>
      <c r="P141" s="181"/>
    </row>
    <row r="142" spans="2:16" ht="15" thickBot="1">
      <c r="B142" s="180"/>
      <c r="C142" s="395" t="s">
        <v>84</v>
      </c>
      <c r="D142" s="396"/>
      <c r="E142" s="150"/>
      <c r="F142" s="151"/>
      <c r="G142" s="286"/>
      <c r="H142" s="277"/>
      <c r="I142" s="279"/>
      <c r="J142" s="277"/>
      <c r="K142" s="277"/>
      <c r="L142" s="277"/>
      <c r="M142" s="277"/>
      <c r="N142" s="277">
        <f t="shared" si="5"/>
        <v>0</v>
      </c>
      <c r="O142" s="278"/>
      <c r="P142" s="181"/>
    </row>
    <row r="143" spans="2:16" ht="15" thickBot="1">
      <c r="B143" s="180"/>
      <c r="C143" s="397" t="s">
        <v>85</v>
      </c>
      <c r="D143" s="398"/>
      <c r="E143" s="150"/>
      <c r="F143" s="151"/>
      <c r="G143" s="286"/>
      <c r="H143" s="277"/>
      <c r="I143" s="279"/>
      <c r="J143" s="277"/>
      <c r="K143" s="277"/>
      <c r="L143" s="277"/>
      <c r="M143" s="277"/>
      <c r="N143" s="277">
        <f t="shared" si="5"/>
        <v>0</v>
      </c>
      <c r="O143" s="278"/>
      <c r="P143" s="181"/>
    </row>
    <row r="144" spans="2:16" ht="15" thickBot="1">
      <c r="B144" s="186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87"/>
    </row>
    <row r="145" spans="2:18" ht="12.75" customHeight="1" thickTop="1" thickBot="1">
      <c r="C145" s="96"/>
      <c r="D145" s="96"/>
      <c r="E145" s="96"/>
      <c r="F145" s="96"/>
      <c r="G145" s="96"/>
      <c r="H145" s="96"/>
      <c r="I145" s="96"/>
    </row>
    <row r="146" spans="2:18" ht="18" thickTop="1">
      <c r="B146" s="178"/>
      <c r="C146" s="113" t="s">
        <v>99</v>
      </c>
      <c r="D146" s="114"/>
      <c r="E146" s="114"/>
      <c r="F146" s="114"/>
      <c r="G146" s="114"/>
      <c r="H146" s="114"/>
      <c r="I146" s="114"/>
      <c r="J146" s="102"/>
      <c r="K146" s="102"/>
      <c r="L146" s="102"/>
      <c r="M146" s="102"/>
      <c r="N146" s="102"/>
      <c r="O146" s="102"/>
      <c r="P146" s="179"/>
    </row>
    <row r="147" spans="2:18" ht="11.25" customHeight="1">
      <c r="B147" s="180"/>
      <c r="C147" s="116"/>
      <c r="D147" s="112"/>
      <c r="E147" s="112"/>
      <c r="F147" s="112"/>
      <c r="G147" s="112"/>
      <c r="H147" s="112"/>
      <c r="I147" s="112"/>
      <c r="J147" s="103"/>
      <c r="K147" s="103"/>
      <c r="L147" s="103"/>
      <c r="M147" s="103"/>
      <c r="N147" s="103"/>
      <c r="O147" s="103"/>
      <c r="P147" s="181"/>
    </row>
    <row r="148" spans="2:18" ht="48" customHeight="1">
      <c r="B148" s="180"/>
      <c r="C148" s="404" t="s">
        <v>100</v>
      </c>
      <c r="D148" s="404"/>
      <c r="E148" s="404"/>
      <c r="F148" s="404"/>
      <c r="G148" s="404"/>
      <c r="H148" s="404"/>
      <c r="I148" s="404"/>
      <c r="J148" s="404"/>
      <c r="K148" s="404"/>
      <c r="L148" s="404"/>
      <c r="M148" s="404"/>
      <c r="N148" s="404"/>
      <c r="O148" s="158"/>
      <c r="P148" s="193"/>
      <c r="Q148" s="194"/>
      <c r="R148" s="194"/>
    </row>
    <row r="149" spans="2:18" ht="15" customHeight="1">
      <c r="B149" s="180"/>
      <c r="C149" s="404" t="s">
        <v>101</v>
      </c>
      <c r="D149" s="404"/>
      <c r="E149" s="404"/>
      <c r="F149" s="404"/>
      <c r="G149" s="404"/>
      <c r="H149" s="404"/>
      <c r="I149" s="404"/>
      <c r="J149" s="404"/>
      <c r="K149" s="404"/>
      <c r="L149" s="404"/>
      <c r="M149" s="404"/>
      <c r="N149" s="404"/>
      <c r="O149" s="158"/>
      <c r="P149" s="193"/>
      <c r="Q149" s="194"/>
      <c r="R149" s="194"/>
    </row>
    <row r="150" spans="2:18" ht="14.45" thickBot="1">
      <c r="B150" s="180"/>
      <c r="C150" s="106"/>
      <c r="D150" s="106"/>
      <c r="E150" s="106"/>
      <c r="F150" s="106"/>
      <c r="G150" s="106"/>
      <c r="H150" s="106"/>
      <c r="I150" s="106"/>
      <c r="J150" s="108"/>
      <c r="K150" s="108"/>
      <c r="L150" s="108"/>
      <c r="M150" s="108"/>
      <c r="N150" s="108"/>
      <c r="O150" s="108"/>
      <c r="P150" s="181"/>
    </row>
    <row r="151" spans="2:18" ht="14.45" thickBot="1">
      <c r="B151" s="180"/>
      <c r="C151" s="209" t="s">
        <v>102</v>
      </c>
      <c r="D151" s="106"/>
      <c r="E151" s="106"/>
      <c r="F151" s="141" t="s">
        <v>53</v>
      </c>
      <c r="G151" s="106"/>
      <c r="H151" s="106"/>
      <c r="I151" s="106"/>
      <c r="J151" s="108"/>
      <c r="K151" s="108"/>
      <c r="L151" s="108"/>
      <c r="M151" s="108"/>
      <c r="N151" s="108"/>
      <c r="O151" s="108"/>
      <c r="P151" s="181"/>
    </row>
    <row r="152" spans="2:18" ht="14.45" thickBot="1">
      <c r="B152" s="180"/>
      <c r="C152" s="209" t="s">
        <v>103</v>
      </c>
      <c r="D152" s="106"/>
      <c r="E152" s="106"/>
      <c r="F152" s="141" t="s">
        <v>53</v>
      </c>
      <c r="G152" s="106"/>
      <c r="H152" s="106"/>
      <c r="I152" s="106"/>
      <c r="J152" s="108"/>
      <c r="K152" s="108"/>
      <c r="L152" s="108"/>
      <c r="M152" s="108"/>
      <c r="N152" s="108"/>
      <c r="O152" s="108"/>
      <c r="P152" s="181"/>
    </row>
    <row r="153" spans="2:18" ht="14.25" customHeight="1">
      <c r="B153" s="180"/>
      <c r="C153" s="106"/>
      <c r="D153" s="106"/>
      <c r="E153" s="106"/>
      <c r="F153" s="106"/>
      <c r="G153" s="106"/>
      <c r="H153" s="106"/>
      <c r="I153" s="106"/>
      <c r="J153" s="108"/>
      <c r="K153" s="108"/>
      <c r="L153" s="108"/>
      <c r="M153" s="108"/>
      <c r="N153" s="108"/>
      <c r="O153" s="108"/>
      <c r="P153" s="181"/>
    </row>
    <row r="154" spans="2:18" ht="14.25" customHeight="1">
      <c r="B154" s="180"/>
      <c r="C154" s="106"/>
      <c r="D154" s="106"/>
      <c r="E154" s="106"/>
      <c r="F154" s="106"/>
      <c r="G154" s="106"/>
      <c r="H154" s="106"/>
      <c r="I154" s="106"/>
      <c r="J154" s="240" t="s">
        <v>104</v>
      </c>
      <c r="K154" s="240"/>
      <c r="L154" s="240"/>
      <c r="M154" s="240"/>
      <c r="N154" s="108"/>
      <c r="O154" s="108"/>
      <c r="P154" s="181"/>
    </row>
    <row r="155" spans="2:18" ht="14.45">
      <c r="B155" s="180"/>
      <c r="C155" s="416" t="s">
        <v>88</v>
      </c>
      <c r="D155" s="416" t="s">
        <v>68</v>
      </c>
      <c r="E155" s="426" t="s">
        <v>105</v>
      </c>
      <c r="F155" s="426"/>
      <c r="G155" s="237">
        <f>G81</f>
        <v>2025</v>
      </c>
      <c r="H155" s="238" t="str">
        <f>IF(OR(G19=2013, G19=2015, G19=2017, G19=2019), G19+1, "NA")</f>
        <v>NA</v>
      </c>
      <c r="I155" s="238"/>
      <c r="J155" s="240" t="s">
        <v>106</v>
      </c>
      <c r="K155" s="240"/>
      <c r="L155" s="240"/>
      <c r="M155" s="240"/>
      <c r="N155" s="108"/>
      <c r="O155" s="108"/>
      <c r="P155" s="181"/>
    </row>
    <row r="156" spans="2:18" ht="29.45" thickBot="1">
      <c r="B156" s="180"/>
      <c r="C156" s="385"/>
      <c r="D156" s="385"/>
      <c r="E156" s="427"/>
      <c r="F156" s="427"/>
      <c r="G156" s="239" t="s">
        <v>107</v>
      </c>
      <c r="H156" s="239" t="str">
        <f>IF(H155="NA", " ", "Allocation Change")</f>
        <v xml:space="preserve"> </v>
      </c>
      <c r="I156" s="239"/>
      <c r="J156" s="241" t="s">
        <v>108</v>
      </c>
      <c r="K156" s="241"/>
      <c r="L156" s="241"/>
      <c r="M156" s="241"/>
      <c r="N156" s="108"/>
      <c r="O156" s="108"/>
      <c r="P156" s="181"/>
    </row>
    <row r="157" spans="2:18" ht="14.45" thickBot="1">
      <c r="B157" s="180"/>
      <c r="C157" s="136"/>
      <c r="D157" s="140" t="s">
        <v>48</v>
      </c>
      <c r="E157" s="142"/>
      <c r="F157" s="135"/>
      <c r="G157" s="143"/>
      <c r="H157" s="143"/>
      <c r="I157" s="255"/>
      <c r="J157" s="143"/>
      <c r="K157" s="241"/>
      <c r="L157" s="241"/>
      <c r="M157" s="241"/>
      <c r="N157" s="108"/>
      <c r="O157" s="108"/>
      <c r="P157" s="181"/>
    </row>
    <row r="158" spans="2:18" ht="14.45" thickBot="1">
      <c r="B158" s="180"/>
      <c r="C158" s="136"/>
      <c r="D158" s="140" t="s">
        <v>48</v>
      </c>
      <c r="E158" s="142"/>
      <c r="F158" s="135"/>
      <c r="G158" s="143"/>
      <c r="H158" s="143"/>
      <c r="I158" s="255"/>
      <c r="J158" s="143"/>
      <c r="K158" s="241"/>
      <c r="L158" s="241"/>
      <c r="M158" s="241"/>
      <c r="N158" s="108"/>
      <c r="O158" s="108"/>
      <c r="P158" s="181"/>
    </row>
    <row r="159" spans="2:18" ht="14.45" thickBot="1">
      <c r="B159" s="180"/>
      <c r="C159" s="136"/>
      <c r="D159" s="140" t="s">
        <v>48</v>
      </c>
      <c r="E159" s="142"/>
      <c r="F159" s="135"/>
      <c r="G159" s="143"/>
      <c r="H159" s="143"/>
      <c r="I159" s="255"/>
      <c r="J159" s="143"/>
      <c r="K159" s="241"/>
      <c r="L159" s="241"/>
      <c r="M159" s="241"/>
      <c r="N159" s="108"/>
      <c r="O159" s="108"/>
      <c r="P159" s="181"/>
    </row>
    <row r="160" spans="2:18" ht="14.45" thickBot="1">
      <c r="B160" s="180"/>
      <c r="C160" s="136"/>
      <c r="D160" s="140" t="s">
        <v>48</v>
      </c>
      <c r="E160" s="142"/>
      <c r="F160" s="135"/>
      <c r="G160" s="143"/>
      <c r="H160" s="143"/>
      <c r="I160" s="255"/>
      <c r="J160" s="143"/>
      <c r="K160" s="241"/>
      <c r="L160" s="241"/>
      <c r="M160" s="241"/>
      <c r="N160" s="108"/>
      <c r="O160" s="108"/>
      <c r="P160" s="181"/>
    </row>
    <row r="161" spans="2:16" ht="14.45" thickBot="1">
      <c r="B161" s="180"/>
      <c r="C161" s="136"/>
      <c r="D161" s="140" t="s">
        <v>48</v>
      </c>
      <c r="E161" s="142"/>
      <c r="F161" s="135"/>
      <c r="G161" s="143"/>
      <c r="H161" s="143"/>
      <c r="I161" s="255"/>
      <c r="J161" s="143"/>
      <c r="K161" s="241"/>
      <c r="L161" s="241"/>
      <c r="M161" s="241"/>
      <c r="N161" s="108"/>
      <c r="O161" s="108"/>
      <c r="P161" s="181"/>
    </row>
    <row r="162" spans="2:16" ht="14.45" thickBot="1">
      <c r="B162" s="180"/>
      <c r="C162" s="136"/>
      <c r="D162" s="140" t="s">
        <v>48</v>
      </c>
      <c r="E162" s="142"/>
      <c r="F162" s="135"/>
      <c r="G162" s="143"/>
      <c r="H162" s="143"/>
      <c r="I162" s="255"/>
      <c r="J162" s="143"/>
      <c r="K162" s="241"/>
      <c r="L162" s="241"/>
      <c r="M162" s="241"/>
      <c r="N162" s="108"/>
      <c r="O162" s="108"/>
      <c r="P162" s="181"/>
    </row>
    <row r="163" spans="2:16" ht="13.9" thickBot="1">
      <c r="B163" s="186"/>
      <c r="C163" s="110"/>
      <c r="D163" s="110"/>
      <c r="E163" s="110"/>
      <c r="F163" s="110"/>
      <c r="G163" s="110"/>
      <c r="H163" s="110"/>
      <c r="I163" s="110"/>
      <c r="J163" s="111"/>
      <c r="K163" s="111"/>
      <c r="L163" s="111"/>
      <c r="M163" s="111"/>
      <c r="N163" s="111"/>
      <c r="O163" s="111"/>
      <c r="P163" s="187"/>
    </row>
    <row r="164" spans="2:16" ht="18.600000000000001" thickTop="1" thickBot="1">
      <c r="C164" s="97"/>
      <c r="D164" s="96"/>
      <c r="E164" s="96"/>
      <c r="F164" s="96"/>
      <c r="G164" s="96"/>
      <c r="H164" s="96"/>
      <c r="I164" s="96"/>
    </row>
    <row r="165" spans="2:16" ht="18.600000000000001" thickTop="1" thickBot="1">
      <c r="B165" s="178"/>
      <c r="C165" s="113" t="s">
        <v>109</v>
      </c>
      <c r="D165" s="114"/>
      <c r="E165" s="114"/>
      <c r="F165" s="114"/>
      <c r="G165" s="114"/>
      <c r="H165" s="114"/>
      <c r="I165" s="114"/>
      <c r="J165" s="102"/>
      <c r="K165" s="102"/>
      <c r="L165" s="102"/>
      <c r="M165" s="102"/>
      <c r="N165" s="102"/>
      <c r="O165" s="102"/>
      <c r="P165" s="179"/>
    </row>
    <row r="166" spans="2:16" ht="15" customHeight="1" thickBot="1">
      <c r="B166" s="180"/>
      <c r="C166" s="209" t="s">
        <v>110</v>
      </c>
      <c r="D166" s="112"/>
      <c r="E166" s="112"/>
      <c r="F166" s="141" t="s">
        <v>124</v>
      </c>
      <c r="G166" s="112"/>
      <c r="H166" s="112"/>
      <c r="I166" s="112"/>
      <c r="J166" s="103"/>
      <c r="K166" s="103"/>
      <c r="L166" s="103"/>
      <c r="M166" s="103"/>
      <c r="N166" s="103"/>
      <c r="O166" s="103"/>
      <c r="P166" s="181"/>
    </row>
    <row r="167" spans="2:16" ht="15" customHeight="1" thickBot="1">
      <c r="B167" s="180"/>
      <c r="C167" s="209" t="s">
        <v>111</v>
      </c>
      <c r="D167" s="106"/>
      <c r="E167" s="106"/>
      <c r="F167" s="141" t="s">
        <v>53</v>
      </c>
      <c r="G167" s="112"/>
      <c r="H167" s="112"/>
      <c r="I167" s="112"/>
      <c r="J167" s="103"/>
      <c r="K167" s="103"/>
      <c r="L167" s="103"/>
      <c r="M167" s="103"/>
      <c r="N167" s="103"/>
      <c r="O167" s="103"/>
      <c r="P167" s="181"/>
    </row>
    <row r="168" spans="2:16" ht="15" customHeight="1" thickBot="1">
      <c r="B168" s="180"/>
      <c r="C168" s="209" t="s">
        <v>112</v>
      </c>
      <c r="D168" s="106"/>
      <c r="E168" s="106"/>
      <c r="F168" s="141" t="s">
        <v>53</v>
      </c>
      <c r="G168" s="112"/>
      <c r="H168" s="112"/>
      <c r="I168" s="112"/>
      <c r="J168" s="103"/>
      <c r="K168" s="103"/>
      <c r="L168" s="103"/>
      <c r="M168" s="103"/>
      <c r="N168" s="103"/>
      <c r="O168" s="103"/>
      <c r="P168" s="181"/>
    </row>
    <row r="169" spans="2:16" ht="15" customHeight="1" thickBot="1">
      <c r="B169" s="180"/>
      <c r="C169" s="209" t="s">
        <v>113</v>
      </c>
      <c r="D169" s="106"/>
      <c r="E169" s="106"/>
      <c r="F169" s="141" t="s">
        <v>53</v>
      </c>
      <c r="G169" s="112"/>
      <c r="H169" s="112"/>
      <c r="I169" s="112"/>
      <c r="J169" s="103"/>
      <c r="K169" s="103"/>
      <c r="L169" s="103"/>
      <c r="M169" s="103"/>
      <c r="N169" s="103"/>
      <c r="O169" s="103"/>
      <c r="P169" s="181"/>
    </row>
    <row r="170" spans="2:16" ht="15" customHeight="1" thickBot="1">
      <c r="B170" s="180"/>
      <c r="C170" s="209" t="s">
        <v>114</v>
      </c>
      <c r="D170" s="106"/>
      <c r="E170" s="106"/>
      <c r="F170" s="165" t="s">
        <v>53</v>
      </c>
      <c r="G170" s="112"/>
      <c r="H170" s="112"/>
      <c r="I170" s="112"/>
      <c r="J170" s="103"/>
      <c r="K170" s="103"/>
      <c r="L170" s="103"/>
      <c r="M170" s="103"/>
      <c r="N170" s="103"/>
      <c r="O170" s="103"/>
      <c r="P170" s="181"/>
    </row>
    <row r="171" spans="2:16" ht="15" customHeight="1" thickBot="1">
      <c r="B171" s="180"/>
      <c r="C171" s="209" t="s">
        <v>115</v>
      </c>
      <c r="D171" s="112"/>
      <c r="E171" s="112"/>
      <c r="F171" s="429" t="s">
        <v>116</v>
      </c>
      <c r="G171" s="430"/>
      <c r="H171" s="430"/>
      <c r="I171" s="430"/>
      <c r="J171" s="430"/>
      <c r="K171" s="430"/>
      <c r="L171" s="430"/>
      <c r="M171" s="430"/>
      <c r="N171" s="430"/>
      <c r="O171" s="431"/>
      <c r="P171" s="181"/>
    </row>
    <row r="172" spans="2:16" ht="15" customHeight="1">
      <c r="B172" s="180"/>
      <c r="C172" s="116"/>
      <c r="D172" s="112"/>
      <c r="E172" s="112"/>
      <c r="F172" s="112"/>
      <c r="G172" s="112"/>
      <c r="H172" s="112"/>
      <c r="I172" s="112"/>
      <c r="J172" s="103"/>
      <c r="K172" s="103"/>
      <c r="L172" s="103"/>
      <c r="M172" s="103"/>
      <c r="N172" s="103"/>
      <c r="O172" s="103"/>
      <c r="P172" s="181"/>
    </row>
    <row r="173" spans="2:16" ht="135.75" customHeight="1" thickBot="1">
      <c r="B173" s="180"/>
      <c r="C173" s="404" t="s">
        <v>166</v>
      </c>
      <c r="D173" s="404"/>
      <c r="E173" s="404"/>
      <c r="F173" s="404"/>
      <c r="G173" s="404"/>
      <c r="H173" s="404"/>
      <c r="I173" s="404"/>
      <c r="J173" s="404"/>
      <c r="K173" s="404"/>
      <c r="L173" s="404"/>
      <c r="M173" s="404"/>
      <c r="N173" s="404"/>
      <c r="O173" s="158"/>
      <c r="P173" s="193"/>
    </row>
    <row r="174" spans="2:16" ht="34.5" customHeight="1" thickBot="1">
      <c r="B174" s="180"/>
      <c r="C174" s="432" t="s">
        <v>167</v>
      </c>
      <c r="D174" s="433"/>
      <c r="E174" s="433"/>
      <c r="F174" s="433"/>
      <c r="G174" s="433"/>
      <c r="H174" s="433"/>
      <c r="I174" s="433"/>
      <c r="J174" s="433"/>
      <c r="K174" s="433"/>
      <c r="L174" s="433"/>
      <c r="M174" s="433"/>
      <c r="N174" s="433"/>
      <c r="O174" s="434"/>
      <c r="P174" s="193"/>
    </row>
    <row r="175" spans="2:16" ht="34.5" customHeight="1" thickBot="1">
      <c r="B175" s="180"/>
      <c r="C175" s="435" t="s">
        <v>120</v>
      </c>
      <c r="D175" s="436"/>
      <c r="E175" s="436"/>
      <c r="F175" s="436"/>
      <c r="G175" s="436"/>
      <c r="H175" s="436"/>
      <c r="I175" s="436"/>
      <c r="J175" s="436"/>
      <c r="K175" s="436"/>
      <c r="L175" s="436"/>
      <c r="M175" s="436"/>
      <c r="N175" s="436"/>
      <c r="O175" s="437"/>
      <c r="P175" s="193"/>
    </row>
    <row r="176" spans="2:16" ht="34.5" customHeight="1" thickBot="1">
      <c r="B176" s="180"/>
      <c r="C176" s="435" t="s">
        <v>120</v>
      </c>
      <c r="D176" s="436"/>
      <c r="E176" s="436"/>
      <c r="F176" s="436"/>
      <c r="G176" s="436"/>
      <c r="H176" s="436"/>
      <c r="I176" s="436"/>
      <c r="J176" s="436"/>
      <c r="K176" s="436"/>
      <c r="L176" s="436"/>
      <c r="M176" s="436"/>
      <c r="N176" s="436"/>
      <c r="O176" s="437"/>
      <c r="P176" s="193"/>
    </row>
    <row r="177" spans="2:16" ht="34.5" customHeight="1" thickBot="1">
      <c r="B177" s="180"/>
      <c r="C177" s="435" t="s">
        <v>120</v>
      </c>
      <c r="D177" s="436"/>
      <c r="E177" s="436"/>
      <c r="F177" s="436"/>
      <c r="G177" s="436"/>
      <c r="H177" s="436"/>
      <c r="I177" s="436"/>
      <c r="J177" s="436"/>
      <c r="K177" s="436"/>
      <c r="L177" s="436"/>
      <c r="M177" s="436"/>
      <c r="N177" s="436"/>
      <c r="O177" s="437"/>
      <c r="P177" s="193"/>
    </row>
    <row r="178" spans="2:16" ht="34.5" customHeight="1" thickBot="1">
      <c r="B178" s="180"/>
      <c r="C178" s="435" t="s">
        <v>120</v>
      </c>
      <c r="D178" s="436"/>
      <c r="E178" s="436"/>
      <c r="F178" s="436"/>
      <c r="G178" s="436"/>
      <c r="H178" s="436"/>
      <c r="I178" s="436"/>
      <c r="J178" s="436"/>
      <c r="K178" s="436"/>
      <c r="L178" s="436"/>
      <c r="M178" s="436"/>
      <c r="N178" s="436"/>
      <c r="O178" s="437"/>
      <c r="P178" s="193"/>
    </row>
    <row r="179" spans="2:16" ht="19.5" customHeight="1">
      <c r="B179" s="180"/>
      <c r="C179" s="116"/>
      <c r="D179" s="112"/>
      <c r="E179" s="112"/>
      <c r="F179" s="112"/>
      <c r="G179" s="112"/>
      <c r="H179" s="112"/>
      <c r="I179" s="112"/>
      <c r="J179" s="103"/>
      <c r="K179" s="103"/>
      <c r="L179" s="103"/>
      <c r="M179" s="103"/>
      <c r="N179" s="103"/>
      <c r="O179" s="103"/>
      <c r="P179" s="181"/>
    </row>
    <row r="180" spans="2:16" ht="18.75" customHeight="1">
      <c r="B180" s="180"/>
      <c r="C180" s="404" t="s">
        <v>168</v>
      </c>
      <c r="D180" s="404"/>
      <c r="E180" s="404"/>
      <c r="F180" s="404"/>
      <c r="G180" s="404"/>
      <c r="H180" s="404"/>
      <c r="I180" s="404"/>
      <c r="J180" s="404"/>
      <c r="K180" s="404"/>
      <c r="L180" s="404"/>
      <c r="M180" s="404"/>
      <c r="N180" s="404"/>
      <c r="O180" s="103"/>
      <c r="P180" s="181"/>
    </row>
    <row r="181" spans="2:16" ht="14.45" thickBot="1">
      <c r="B181" s="186"/>
      <c r="C181" s="121"/>
      <c r="D181" s="121"/>
      <c r="E181" s="121"/>
      <c r="F181" s="121"/>
      <c r="G181" s="121"/>
      <c r="H181" s="121"/>
      <c r="I181" s="121"/>
      <c r="J181" s="122"/>
      <c r="K181" s="122"/>
      <c r="L181" s="122"/>
      <c r="M181" s="122"/>
      <c r="N181" s="122"/>
      <c r="O181" s="122"/>
      <c r="P181" s="187"/>
    </row>
    <row r="182" spans="2:16" ht="13.9" thickTop="1">
      <c r="C182" s="96"/>
      <c r="D182" s="96"/>
      <c r="E182" s="96"/>
      <c r="F182" s="96"/>
      <c r="G182" s="96"/>
      <c r="H182" s="96"/>
      <c r="I182" s="96"/>
    </row>
    <row r="183" spans="2:16">
      <c r="C183" s="96"/>
      <c r="D183" s="96"/>
      <c r="E183" s="96"/>
      <c r="F183" s="96"/>
      <c r="G183" s="96"/>
      <c r="H183" s="96"/>
      <c r="I183" s="96"/>
    </row>
    <row r="184" spans="2:16">
      <c r="C184" s="96"/>
      <c r="D184" s="96"/>
      <c r="E184" s="96"/>
      <c r="F184" s="96"/>
      <c r="G184" s="96"/>
      <c r="H184" s="96"/>
      <c r="I184" s="96"/>
    </row>
    <row r="185" spans="2:16">
      <c r="C185" s="96"/>
      <c r="D185" s="96"/>
      <c r="E185" s="96"/>
      <c r="F185" s="96"/>
      <c r="G185" s="96"/>
      <c r="H185" s="96"/>
      <c r="I185" s="96"/>
    </row>
    <row r="186" spans="2:16">
      <c r="C186" s="96"/>
      <c r="D186" s="96"/>
      <c r="E186" s="96"/>
      <c r="F186" s="96"/>
      <c r="G186" s="96"/>
      <c r="H186" s="96"/>
      <c r="I186" s="96"/>
    </row>
    <row r="187" spans="2:16">
      <c r="C187" s="96"/>
      <c r="D187" s="96"/>
      <c r="E187" s="96"/>
      <c r="F187" s="96"/>
      <c r="G187" s="96"/>
      <c r="H187" s="96"/>
      <c r="I187" s="96"/>
    </row>
    <row r="188" spans="2:16">
      <c r="C188" s="96"/>
      <c r="D188" s="96"/>
      <c r="E188" s="96"/>
      <c r="F188" s="96"/>
      <c r="G188" s="96"/>
      <c r="H188" s="96"/>
      <c r="I188" s="96"/>
    </row>
    <row r="189" spans="2:16">
      <c r="C189" s="96"/>
      <c r="D189" s="96"/>
      <c r="E189" s="96"/>
      <c r="F189" s="96"/>
      <c r="G189" s="96"/>
      <c r="H189" s="96"/>
      <c r="I189" s="96"/>
    </row>
    <row r="190" spans="2:16">
      <c r="C190" s="96"/>
      <c r="D190" s="96"/>
      <c r="E190" s="96"/>
      <c r="F190" s="96"/>
      <c r="G190" s="96"/>
      <c r="H190" s="96"/>
      <c r="I190" s="96"/>
    </row>
    <row r="191" spans="2:16">
      <c r="C191" s="96"/>
      <c r="D191" s="96"/>
      <c r="E191" s="96"/>
      <c r="F191" s="96"/>
      <c r="G191" s="96"/>
      <c r="H191" s="96"/>
      <c r="I191" s="96"/>
    </row>
    <row r="192" spans="2:16">
      <c r="C192" s="96"/>
      <c r="D192" s="96"/>
      <c r="E192" s="96"/>
      <c r="F192" s="96"/>
      <c r="G192" s="96"/>
      <c r="H192" s="96"/>
      <c r="I192" s="96"/>
    </row>
    <row r="193" spans="3:18">
      <c r="C193" s="96"/>
      <c r="D193" s="96"/>
      <c r="E193" s="96"/>
      <c r="F193" s="96"/>
      <c r="G193" s="96"/>
      <c r="H193" s="96"/>
      <c r="I193" s="96"/>
    </row>
    <row r="194" spans="3:18">
      <c r="C194" s="96"/>
      <c r="D194" s="96"/>
      <c r="E194" s="96"/>
      <c r="F194" s="96"/>
      <c r="G194" s="96"/>
      <c r="H194" s="96"/>
      <c r="I194" s="96"/>
    </row>
    <row r="195" spans="3:18">
      <c r="C195" s="96"/>
      <c r="D195" s="96"/>
      <c r="E195" s="96"/>
      <c r="F195" s="96"/>
      <c r="G195" s="96"/>
      <c r="H195" s="96"/>
      <c r="I195" s="96"/>
    </row>
    <row r="196" spans="3:18">
      <c r="C196" s="196" t="s">
        <v>122</v>
      </c>
      <c r="D196" s="197"/>
      <c r="E196" s="197"/>
      <c r="F196" s="197"/>
      <c r="G196" s="197"/>
      <c r="H196" s="197"/>
      <c r="I196" s="197"/>
      <c r="J196" s="198"/>
      <c r="K196" s="198"/>
      <c r="L196" s="198"/>
      <c r="M196" s="198"/>
      <c r="N196" s="198"/>
      <c r="O196" s="198"/>
      <c r="P196" s="198"/>
      <c r="Q196" s="198"/>
      <c r="R196" s="198"/>
    </row>
    <row r="197" spans="3:18">
      <c r="C197" s="197" t="str">
        <f>IF(F167="N", "The transaction is not backed by new revenue. ", "The transaction is backed by new revenue. ")</f>
        <v xml:space="preserve">The transaction is not backed by new revenue. </v>
      </c>
      <c r="D197" s="197"/>
      <c r="E197" s="197"/>
      <c r="F197" s="197"/>
      <c r="G197" s="197"/>
      <c r="H197" s="197"/>
      <c r="I197" s="197"/>
      <c r="J197" s="198"/>
      <c r="K197" s="198"/>
      <c r="L197" s="198"/>
      <c r="M197" s="198"/>
      <c r="N197" s="198"/>
      <c r="O197" s="198"/>
      <c r="P197" s="198"/>
      <c r="Q197" s="198"/>
      <c r="R197" s="198"/>
    </row>
    <row r="198" spans="3:18">
      <c r="C198" s="196" t="str">
        <f>IF(F167="N", "", IF(F168="N", "The new revenue does not include grant revenue. ", "The new revenue includes grant revenue. "))</f>
        <v/>
      </c>
      <c r="D198" s="197"/>
      <c r="E198" s="197"/>
      <c r="F198" s="197"/>
      <c r="G198" s="197"/>
      <c r="H198" s="197"/>
      <c r="I198" s="197"/>
      <c r="J198" s="198"/>
      <c r="K198" s="198"/>
      <c r="L198" s="198"/>
      <c r="M198" s="198"/>
      <c r="N198" s="198"/>
      <c r="O198" s="198"/>
      <c r="P198" s="198"/>
      <c r="Q198" s="198"/>
      <c r="R198" s="198"/>
    </row>
    <row r="199" spans="3:18">
      <c r="C199" s="196" t="str">
        <f>IF(F167="N", " ", IF(F168="N", " ", IF(F169="N", "The grant has not been awarded. ", "The grant has been awarded. ")))</f>
        <v xml:space="preserve"> </v>
      </c>
      <c r="D199" s="197"/>
      <c r="E199" s="197"/>
      <c r="F199" s="197"/>
      <c r="G199" s="197"/>
      <c r="H199" s="197"/>
      <c r="I199" s="197"/>
      <c r="J199" s="198"/>
      <c r="K199" s="198"/>
      <c r="L199" s="198"/>
      <c r="M199" s="198"/>
      <c r="N199" s="198"/>
      <c r="O199" s="198"/>
      <c r="P199" s="198"/>
      <c r="Q199" s="198"/>
      <c r="R199" s="198"/>
    </row>
    <row r="200" spans="3:18">
      <c r="C200" s="197" t="str">
        <f>IF(F167="N", " ", IF(F170="N", "The new revenue has not been received. ", "The new revenue has been received. "))</f>
        <v xml:space="preserve"> </v>
      </c>
      <c r="D200" s="197"/>
      <c r="E200" s="197"/>
      <c r="F200" s="197"/>
      <c r="G200" s="197"/>
      <c r="H200" s="197"/>
      <c r="I200" s="197"/>
      <c r="J200" s="198"/>
      <c r="K200" s="198"/>
      <c r="L200" s="198"/>
      <c r="M200" s="198"/>
      <c r="N200" s="198"/>
      <c r="O200" s="198"/>
      <c r="P200" s="198"/>
      <c r="Q200" s="198"/>
      <c r="R200" s="198"/>
    </row>
    <row r="201" spans="3:18">
      <c r="C201" s="196" t="str">
        <f>IF(F167="N", " ", IF(F170="N", F171, " "))</f>
        <v xml:space="preserve"> </v>
      </c>
      <c r="D201" s="197"/>
      <c r="E201" s="197"/>
      <c r="F201" s="197"/>
      <c r="G201" s="197"/>
      <c r="H201" s="197"/>
      <c r="I201" s="197"/>
      <c r="J201" s="198"/>
      <c r="K201" s="198"/>
      <c r="L201" s="198"/>
      <c r="M201" s="198"/>
      <c r="N201" s="198"/>
      <c r="O201" s="198"/>
      <c r="P201" s="198"/>
      <c r="Q201" s="198"/>
      <c r="R201" s="198"/>
    </row>
    <row r="202" spans="3:18">
      <c r="C202" s="196" t="s">
        <v>123</v>
      </c>
      <c r="D202" s="197"/>
      <c r="E202" s="197"/>
      <c r="F202" s="197"/>
      <c r="G202" s="197"/>
      <c r="H202" s="197"/>
      <c r="I202" s="197"/>
      <c r="J202" s="198"/>
      <c r="K202" s="198"/>
      <c r="L202" s="198"/>
      <c r="M202" s="198"/>
      <c r="N202" s="198"/>
      <c r="O202" s="198"/>
      <c r="P202" s="198"/>
      <c r="Q202" s="198"/>
      <c r="R202" s="198"/>
    </row>
    <row r="203" spans="3:18" ht="11.25" customHeight="1">
      <c r="C203" s="428"/>
      <c r="D203" s="428"/>
      <c r="E203" s="428"/>
      <c r="F203" s="428"/>
      <c r="G203" s="428"/>
      <c r="H203" s="428"/>
      <c r="I203" s="428"/>
      <c r="J203" s="428"/>
      <c r="K203" s="428"/>
      <c r="L203" s="428"/>
      <c r="M203" s="428"/>
      <c r="N203" s="428"/>
      <c r="O203" s="428"/>
      <c r="P203" s="428"/>
      <c r="Q203" s="428"/>
      <c r="R203" s="428"/>
    </row>
    <row r="204" spans="3:18">
      <c r="C204" s="197"/>
      <c r="D204" s="197"/>
      <c r="E204" s="197"/>
      <c r="F204" s="197"/>
      <c r="G204" s="197"/>
      <c r="H204" s="197"/>
      <c r="I204" s="197"/>
      <c r="J204" s="198"/>
      <c r="K204" s="198"/>
      <c r="L204" s="198"/>
      <c r="M204" s="198"/>
      <c r="N204" s="198"/>
      <c r="O204" s="198"/>
      <c r="P204" s="198"/>
      <c r="Q204" s="198"/>
      <c r="R204" s="198"/>
    </row>
    <row r="205" spans="3:18">
      <c r="C205" s="199">
        <f>G29</f>
        <v>0</v>
      </c>
      <c r="D205" s="196" t="s">
        <v>124</v>
      </c>
      <c r="E205" s="197" t="str">
        <f>IF(D52="Y", CONCATENATE(F52, " in fund balance is being used to cover indicated expenditures.  "), "")</f>
        <v/>
      </c>
      <c r="F205" s="197"/>
      <c r="G205" s="197"/>
      <c r="H205" s="197"/>
      <c r="I205" s="197"/>
      <c r="J205" s="198"/>
      <c r="K205" s="198"/>
      <c r="L205" s="198"/>
      <c r="M205" s="198"/>
      <c r="N205" s="198"/>
      <c r="O205" s="198"/>
      <c r="P205" s="198"/>
      <c r="Q205" s="198"/>
      <c r="R205" s="198"/>
    </row>
    <row r="206" spans="3:18">
      <c r="C206" s="199">
        <f>H29</f>
        <v>0</v>
      </c>
      <c r="D206" s="196" t="s">
        <v>53</v>
      </c>
      <c r="E206" s="197" t="str">
        <f>IF(D54="Y", CONCATENATE(F54, " in reallocated grant funding is being used to cover indicated expenditures."), "")</f>
        <v/>
      </c>
      <c r="F206" s="197"/>
      <c r="G206" s="197"/>
      <c r="H206" s="197"/>
      <c r="I206" s="197"/>
      <c r="J206" s="198"/>
      <c r="K206" s="198"/>
      <c r="L206" s="198"/>
      <c r="M206" s="198"/>
      <c r="N206" s="198"/>
      <c r="O206" s="198"/>
      <c r="P206" s="198"/>
      <c r="Q206" s="198"/>
      <c r="R206" s="198"/>
    </row>
    <row r="207" spans="3:18">
      <c r="C207" s="199">
        <f>I29</f>
        <v>0</v>
      </c>
      <c r="D207" s="197"/>
      <c r="E207" s="197"/>
      <c r="F207" s="197"/>
      <c r="G207" s="197"/>
      <c r="H207" s="197"/>
      <c r="I207" s="197"/>
      <c r="J207" s="198"/>
      <c r="K207" s="198"/>
      <c r="L207" s="198"/>
      <c r="M207" s="198"/>
      <c r="N207" s="198"/>
      <c r="O207" s="198"/>
      <c r="P207" s="198"/>
      <c r="Q207" s="198"/>
      <c r="R207" s="198"/>
    </row>
    <row r="208" spans="3:18">
      <c r="C208" s="199">
        <f>I30</f>
        <v>0</v>
      </c>
      <c r="D208" s="197"/>
      <c r="E208" s="197"/>
      <c r="F208" s="197"/>
      <c r="G208" s="197"/>
      <c r="H208" s="197"/>
      <c r="I208" s="197"/>
      <c r="J208" s="198"/>
      <c r="K208" s="198"/>
      <c r="L208" s="198"/>
      <c r="M208" s="198"/>
      <c r="N208" s="198"/>
      <c r="O208" s="198"/>
      <c r="P208" s="198"/>
      <c r="Q208" s="198"/>
      <c r="R208" s="198"/>
    </row>
    <row r="209" spans="3:18">
      <c r="C209" s="199">
        <f>G30</f>
        <v>0</v>
      </c>
      <c r="D209" s="197"/>
      <c r="E209" s="197"/>
      <c r="F209" s="197"/>
      <c r="G209" s="197"/>
      <c r="H209" s="197"/>
      <c r="I209" s="197"/>
      <c r="J209" s="198"/>
      <c r="K209" s="198"/>
      <c r="L209" s="198"/>
      <c r="M209" s="198"/>
      <c r="N209" s="198"/>
      <c r="O209" s="198"/>
      <c r="P209" s="198"/>
      <c r="Q209" s="198"/>
      <c r="R209" s="198"/>
    </row>
    <row r="210" spans="3:18">
      <c r="C210" s="199">
        <f>H30</f>
        <v>0</v>
      </c>
      <c r="D210" s="197"/>
      <c r="E210" s="197"/>
      <c r="F210" s="197"/>
      <c r="G210" s="197"/>
      <c r="H210" s="197"/>
      <c r="I210" s="197"/>
      <c r="J210" s="198"/>
      <c r="K210" s="198"/>
      <c r="L210" s="198"/>
      <c r="M210" s="198"/>
      <c r="N210" s="198"/>
      <c r="O210" s="198"/>
      <c r="P210" s="198"/>
      <c r="Q210" s="198"/>
      <c r="R210" s="198"/>
    </row>
    <row r="211" spans="3:18">
      <c r="C211" s="199" t="str">
        <f>I31</f>
        <v>NA</v>
      </c>
      <c r="D211" s="197"/>
      <c r="E211" s="197"/>
      <c r="F211" s="197"/>
      <c r="G211" s="197"/>
      <c r="H211" s="197"/>
      <c r="I211" s="197"/>
      <c r="J211" s="198"/>
      <c r="K211" s="198"/>
      <c r="L211" s="198"/>
      <c r="M211" s="198"/>
      <c r="N211" s="198"/>
      <c r="O211" s="198"/>
      <c r="P211" s="198"/>
      <c r="Q211" s="198"/>
      <c r="R211" s="198"/>
    </row>
    <row r="212" spans="3:18">
      <c r="C212" s="199" t="str">
        <f>J31</f>
        <v xml:space="preserve"> </v>
      </c>
      <c r="D212" s="197"/>
      <c r="E212" s="197"/>
      <c r="F212" s="197"/>
      <c r="G212" s="197"/>
      <c r="H212" s="197"/>
      <c r="I212" s="197"/>
      <c r="J212" s="198"/>
      <c r="K212" s="198"/>
      <c r="L212" s="198"/>
      <c r="M212" s="198"/>
      <c r="N212" s="198"/>
      <c r="O212" s="198"/>
      <c r="P212" s="198"/>
      <c r="Q212" s="198"/>
      <c r="R212" s="198"/>
    </row>
    <row r="213" spans="3:18">
      <c r="C213" s="200"/>
      <c r="D213" s="196" t="s">
        <v>124</v>
      </c>
      <c r="E213" s="197"/>
      <c r="F213" s="197"/>
      <c r="G213" s="197"/>
      <c r="H213" s="197"/>
      <c r="I213" s="197"/>
      <c r="J213" s="198"/>
      <c r="K213" s="198"/>
      <c r="L213" s="198"/>
      <c r="M213" s="198"/>
      <c r="N213" s="198"/>
      <c r="O213" s="198"/>
      <c r="P213" s="198"/>
      <c r="Q213" s="198"/>
      <c r="R213" s="198"/>
    </row>
    <row r="214" spans="3:18">
      <c r="C214" s="199"/>
      <c r="D214" s="196" t="s">
        <v>33</v>
      </c>
      <c r="E214" s="197"/>
      <c r="F214" s="197"/>
      <c r="G214" s="197"/>
      <c r="H214" s="197"/>
      <c r="I214" s="197"/>
      <c r="J214" s="198"/>
      <c r="K214" s="198"/>
      <c r="L214" s="198"/>
      <c r="M214" s="198"/>
      <c r="N214" s="198"/>
      <c r="O214" s="198"/>
      <c r="P214" s="198"/>
      <c r="Q214" s="198"/>
      <c r="R214" s="198"/>
    </row>
    <row r="215" spans="3:18">
      <c r="C215" s="195"/>
      <c r="D215" s="96"/>
      <c r="E215" s="96"/>
      <c r="F215" s="96"/>
      <c r="G215" s="96"/>
      <c r="H215" s="96"/>
      <c r="I215" s="96"/>
    </row>
    <row r="216" spans="3:18">
      <c r="C216" s="195"/>
      <c r="D216" s="96"/>
      <c r="E216" s="96"/>
      <c r="F216" s="96"/>
      <c r="G216" s="96"/>
      <c r="H216" s="96"/>
      <c r="I216" s="96"/>
    </row>
    <row r="217" spans="3:18">
      <c r="C217" s="195"/>
      <c r="D217" s="96"/>
      <c r="E217" s="96"/>
      <c r="F217" s="96"/>
      <c r="G217" s="96"/>
      <c r="H217" s="96"/>
      <c r="I217" s="96"/>
    </row>
    <row r="218" spans="3:18">
      <c r="C218" s="195"/>
      <c r="D218" s="96"/>
      <c r="E218" s="96"/>
      <c r="F218" s="96"/>
      <c r="G218" s="96"/>
      <c r="H218" s="96"/>
      <c r="I218" s="96"/>
    </row>
    <row r="219" spans="3:18">
      <c r="C219" s="195"/>
      <c r="D219" s="96"/>
      <c r="E219" s="96"/>
      <c r="F219" s="96"/>
      <c r="G219" s="96"/>
      <c r="H219" s="96"/>
      <c r="I219" s="96"/>
    </row>
    <row r="220" spans="3:18">
      <c r="C220" s="195"/>
      <c r="D220" s="96"/>
      <c r="E220" s="96"/>
      <c r="F220" s="96"/>
      <c r="G220" s="96"/>
      <c r="H220" s="96"/>
      <c r="I220" s="96"/>
    </row>
    <row r="221" spans="3:18">
      <c r="C221" s="96"/>
      <c r="D221" s="96"/>
      <c r="E221" s="96"/>
      <c r="F221" s="96"/>
      <c r="G221" s="96"/>
      <c r="H221" s="96"/>
      <c r="I221" s="96"/>
    </row>
    <row r="222" spans="3:18">
      <c r="C222" s="96"/>
      <c r="D222" s="96"/>
      <c r="E222" s="96"/>
      <c r="F222" s="96"/>
      <c r="G222" s="96"/>
      <c r="H222" s="96"/>
      <c r="I222" s="96"/>
    </row>
    <row r="223" spans="3:18">
      <c r="C223" s="96"/>
      <c r="D223" s="96"/>
      <c r="E223" s="96"/>
      <c r="F223" s="96"/>
      <c r="G223" s="96"/>
      <c r="H223" s="96"/>
      <c r="I223" s="96"/>
    </row>
    <row r="224" spans="3:18">
      <c r="C224" s="96"/>
      <c r="D224" s="96"/>
      <c r="E224" s="96"/>
      <c r="F224" s="96"/>
      <c r="G224" s="96"/>
      <c r="H224" s="96"/>
      <c r="I224" s="96"/>
    </row>
    <row r="225" spans="3:9">
      <c r="C225" s="96"/>
      <c r="D225" s="96"/>
      <c r="E225" s="96"/>
      <c r="F225" s="96"/>
      <c r="G225" s="96"/>
      <c r="H225" s="96"/>
      <c r="I225" s="96"/>
    </row>
    <row r="226" spans="3:9">
      <c r="C226" s="96"/>
      <c r="D226" s="96"/>
      <c r="E226" s="96"/>
      <c r="F226" s="96"/>
      <c r="G226" s="96"/>
      <c r="H226" s="96"/>
      <c r="I226" s="96"/>
    </row>
    <row r="227" spans="3:9">
      <c r="C227" s="96"/>
      <c r="D227" s="96"/>
      <c r="E227" s="96"/>
      <c r="F227" s="96"/>
      <c r="G227" s="96"/>
      <c r="H227" s="96"/>
      <c r="I227" s="96"/>
    </row>
    <row r="228" spans="3:9">
      <c r="C228" s="96"/>
      <c r="D228" s="96"/>
      <c r="E228" s="96"/>
      <c r="F228" s="96"/>
      <c r="G228" s="96"/>
      <c r="H228" s="96"/>
      <c r="I228" s="96"/>
    </row>
    <row r="229" spans="3:9">
      <c r="C229" s="96"/>
      <c r="D229" s="96"/>
      <c r="E229" s="96"/>
      <c r="F229" s="96"/>
      <c r="G229" s="96"/>
      <c r="H229" s="96"/>
      <c r="I229" s="96"/>
    </row>
    <row r="230" spans="3:9">
      <c r="C230" s="96"/>
      <c r="D230" s="96"/>
      <c r="E230" s="96"/>
      <c r="F230" s="96"/>
      <c r="G230" s="96"/>
      <c r="H230" s="96"/>
      <c r="I230" s="96"/>
    </row>
    <row r="231" spans="3:9">
      <c r="C231" s="96"/>
      <c r="D231" s="96"/>
      <c r="E231" s="96"/>
      <c r="F231" s="96"/>
      <c r="G231" s="96"/>
      <c r="H231" s="96"/>
      <c r="I231" s="96"/>
    </row>
    <row r="232" spans="3:9">
      <c r="C232" s="96"/>
      <c r="D232" s="96"/>
      <c r="E232" s="96"/>
      <c r="F232" s="96"/>
      <c r="G232" s="96"/>
      <c r="H232" s="96"/>
      <c r="I232" s="96"/>
    </row>
    <row r="233" spans="3:9">
      <c r="C233" s="96"/>
      <c r="D233" s="96"/>
      <c r="E233" s="96"/>
      <c r="F233" s="96"/>
      <c r="G233" s="96"/>
      <c r="H233" s="96"/>
      <c r="I233" s="96"/>
    </row>
    <row r="234" spans="3:9">
      <c r="C234" s="96"/>
      <c r="D234" s="96"/>
      <c r="E234" s="96"/>
      <c r="F234" s="96"/>
      <c r="G234" s="96"/>
      <c r="H234" s="96"/>
      <c r="I234" s="96"/>
    </row>
    <row r="235" spans="3:9">
      <c r="C235" s="96"/>
      <c r="D235" s="96"/>
      <c r="E235" s="96"/>
      <c r="F235" s="96"/>
      <c r="G235" s="96"/>
      <c r="H235" s="96"/>
      <c r="I235" s="96"/>
    </row>
    <row r="236" spans="3:9">
      <c r="C236" s="96"/>
      <c r="D236" s="96"/>
      <c r="E236" s="96"/>
      <c r="F236" s="96"/>
      <c r="G236" s="96"/>
      <c r="H236" s="96"/>
      <c r="I236" s="96"/>
    </row>
    <row r="237" spans="3:9">
      <c r="C237" s="96"/>
      <c r="D237" s="96"/>
      <c r="E237" s="96"/>
      <c r="F237" s="96"/>
      <c r="G237" s="96"/>
      <c r="H237" s="96"/>
      <c r="I237" s="96"/>
    </row>
    <row r="238" spans="3:9">
      <c r="C238" s="96"/>
      <c r="D238" s="96"/>
      <c r="E238" s="96"/>
      <c r="F238" s="96"/>
      <c r="G238" s="96"/>
      <c r="H238" s="96"/>
      <c r="I238" s="96"/>
    </row>
    <row r="239" spans="3:9">
      <c r="C239" s="96"/>
      <c r="D239" s="96"/>
      <c r="E239" s="96"/>
      <c r="F239" s="96"/>
      <c r="G239" s="96"/>
      <c r="H239" s="96"/>
      <c r="I239" s="96"/>
    </row>
    <row r="240" spans="3:9">
      <c r="C240" s="96"/>
      <c r="D240" s="96"/>
      <c r="E240" s="96"/>
      <c r="F240" s="96"/>
      <c r="G240" s="96"/>
      <c r="H240" s="96"/>
      <c r="I240" s="96"/>
    </row>
    <row r="241" spans="3:9">
      <c r="C241" s="96"/>
      <c r="D241" s="96"/>
      <c r="E241" s="96"/>
      <c r="F241" s="96"/>
      <c r="G241" s="96"/>
      <c r="H241" s="96"/>
      <c r="I241" s="96"/>
    </row>
    <row r="242" spans="3:9">
      <c r="C242" s="96"/>
      <c r="D242" s="96"/>
      <c r="E242" s="96"/>
      <c r="F242" s="96"/>
      <c r="G242" s="96"/>
      <c r="H242" s="96"/>
      <c r="I242" s="96"/>
    </row>
    <row r="243" spans="3:9">
      <c r="C243" s="96"/>
      <c r="D243" s="96"/>
      <c r="E243" s="96"/>
      <c r="F243" s="96"/>
      <c r="G243" s="96"/>
      <c r="H243" s="96"/>
      <c r="I243" s="96"/>
    </row>
    <row r="244" spans="3:9">
      <c r="C244" s="96"/>
      <c r="D244" s="96"/>
      <c r="E244" s="96"/>
      <c r="F244" s="96"/>
      <c r="G244" s="96"/>
      <c r="H244" s="96"/>
      <c r="I244" s="96"/>
    </row>
    <row r="245" spans="3:9">
      <c r="C245" s="96"/>
      <c r="D245" s="96"/>
      <c r="E245" s="96"/>
      <c r="F245" s="96"/>
      <c r="G245" s="96"/>
      <c r="H245" s="96"/>
      <c r="I245" s="96"/>
    </row>
    <row r="246" spans="3:9">
      <c r="C246" s="96"/>
      <c r="D246" s="96"/>
      <c r="E246" s="96"/>
      <c r="F246" s="96"/>
      <c r="G246" s="96"/>
      <c r="H246" s="96"/>
      <c r="I246" s="96"/>
    </row>
    <row r="247" spans="3:9">
      <c r="C247" s="96"/>
      <c r="D247" s="96"/>
      <c r="E247" s="96"/>
      <c r="F247" s="96"/>
      <c r="G247" s="96"/>
      <c r="H247" s="96"/>
      <c r="I247" s="96"/>
    </row>
    <row r="248" spans="3:9">
      <c r="C248" s="96"/>
      <c r="D248" s="96"/>
      <c r="E248" s="96"/>
      <c r="F248" s="96"/>
      <c r="G248" s="96"/>
      <c r="H248" s="96"/>
      <c r="I248" s="96"/>
    </row>
    <row r="249" spans="3:9">
      <c r="C249" s="96"/>
      <c r="D249" s="96"/>
      <c r="E249" s="96"/>
      <c r="F249" s="96"/>
      <c r="G249" s="96"/>
      <c r="H249" s="96"/>
      <c r="I249" s="96"/>
    </row>
    <row r="250" spans="3:9">
      <c r="C250" s="96"/>
      <c r="D250" s="96"/>
      <c r="E250" s="96"/>
      <c r="F250" s="96"/>
      <c r="G250" s="96"/>
      <c r="H250" s="96"/>
      <c r="I250" s="96"/>
    </row>
    <row r="251" spans="3:9">
      <c r="C251" s="96"/>
      <c r="D251" s="96"/>
      <c r="E251" s="96"/>
      <c r="F251" s="96"/>
      <c r="G251" s="96"/>
      <c r="H251" s="96"/>
      <c r="I251" s="96"/>
    </row>
    <row r="252" spans="3:9">
      <c r="C252" s="96"/>
      <c r="D252" s="96"/>
      <c r="E252" s="96"/>
      <c r="F252" s="96"/>
      <c r="G252" s="96"/>
      <c r="H252" s="96"/>
      <c r="I252" s="96"/>
    </row>
    <row r="253" spans="3:9">
      <c r="C253" s="96"/>
      <c r="D253" s="96"/>
      <c r="E253" s="96"/>
      <c r="F253" s="96"/>
      <c r="G253" s="96"/>
      <c r="H253" s="96"/>
      <c r="I253" s="96"/>
    </row>
    <row r="254" spans="3:9">
      <c r="C254" s="96"/>
      <c r="D254" s="96"/>
      <c r="E254" s="96"/>
      <c r="F254" s="96"/>
      <c r="G254" s="96"/>
      <c r="H254" s="96"/>
      <c r="I254" s="96"/>
    </row>
    <row r="255" spans="3:9">
      <c r="C255" s="96"/>
      <c r="D255" s="96"/>
      <c r="E255" s="96"/>
      <c r="F255" s="96"/>
      <c r="G255" s="96"/>
      <c r="H255" s="96"/>
      <c r="I255" s="96"/>
    </row>
    <row r="256" spans="3:9">
      <c r="C256" s="96"/>
      <c r="D256" s="96"/>
      <c r="E256" s="96"/>
      <c r="F256" s="96"/>
      <c r="G256" s="96"/>
      <c r="H256" s="96"/>
      <c r="I256" s="96"/>
    </row>
    <row r="257" spans="3:9">
      <c r="C257" s="96"/>
      <c r="D257" s="96"/>
      <c r="E257" s="96"/>
      <c r="F257" s="96"/>
      <c r="G257" s="96"/>
      <c r="H257" s="96"/>
      <c r="I257" s="96"/>
    </row>
    <row r="258" spans="3:9">
      <c r="C258" s="96"/>
      <c r="D258" s="96"/>
      <c r="E258" s="96"/>
      <c r="F258" s="96"/>
      <c r="G258" s="96"/>
      <c r="H258" s="96"/>
      <c r="I258" s="96"/>
    </row>
    <row r="259" spans="3:9">
      <c r="C259" s="96"/>
      <c r="D259" s="96"/>
      <c r="E259" s="96"/>
      <c r="F259" s="96"/>
      <c r="G259" s="96"/>
      <c r="H259" s="96"/>
      <c r="I259" s="96"/>
    </row>
    <row r="260" spans="3:9">
      <c r="C260" s="96"/>
      <c r="D260" s="96"/>
      <c r="E260" s="96"/>
      <c r="F260" s="96"/>
      <c r="G260" s="96"/>
      <c r="H260" s="96"/>
      <c r="I260" s="96"/>
    </row>
    <row r="261" spans="3:9">
      <c r="C261" s="96"/>
      <c r="D261" s="96"/>
      <c r="E261" s="96"/>
      <c r="F261" s="96"/>
      <c r="G261" s="96"/>
      <c r="H261" s="96"/>
      <c r="I261" s="96"/>
    </row>
    <row r="262" spans="3:9">
      <c r="C262" s="96"/>
      <c r="D262" s="96"/>
      <c r="E262" s="96"/>
      <c r="F262" s="96"/>
      <c r="G262" s="96"/>
      <c r="H262" s="96"/>
      <c r="I262" s="96"/>
    </row>
    <row r="263" spans="3:9">
      <c r="C263" s="96"/>
      <c r="D263" s="96"/>
      <c r="E263" s="96"/>
      <c r="F263" s="96"/>
      <c r="G263" s="96"/>
      <c r="H263" s="96"/>
      <c r="I263" s="96"/>
    </row>
    <row r="264" spans="3:9">
      <c r="C264" s="96"/>
      <c r="D264" s="96"/>
      <c r="E264" s="96"/>
      <c r="F264" s="96"/>
      <c r="G264" s="96"/>
      <c r="H264" s="96"/>
      <c r="I264" s="96"/>
    </row>
    <row r="265" spans="3:9">
      <c r="C265" s="96"/>
      <c r="D265" s="96"/>
      <c r="E265" s="96"/>
      <c r="F265" s="96"/>
      <c r="G265" s="96"/>
      <c r="H265" s="96"/>
      <c r="I265" s="96"/>
    </row>
    <row r="266" spans="3:9">
      <c r="C266" s="96"/>
      <c r="D266" s="96"/>
      <c r="E266" s="96"/>
      <c r="F266" s="96"/>
      <c r="G266" s="96"/>
      <c r="H266" s="96"/>
      <c r="I266" s="96"/>
    </row>
    <row r="267" spans="3:9">
      <c r="C267" s="96"/>
      <c r="D267" s="96"/>
      <c r="E267" s="96"/>
      <c r="F267" s="96"/>
      <c r="G267" s="96"/>
      <c r="H267" s="96"/>
      <c r="I267" s="96"/>
    </row>
    <row r="268" spans="3:9">
      <c r="C268" s="96"/>
      <c r="D268" s="96"/>
      <c r="E268" s="96"/>
      <c r="F268" s="96"/>
      <c r="G268" s="96"/>
      <c r="H268" s="96"/>
      <c r="I268" s="96"/>
    </row>
    <row r="269" spans="3:9">
      <c r="C269" s="96"/>
      <c r="D269" s="96"/>
      <c r="E269" s="96"/>
      <c r="F269" s="96"/>
      <c r="G269" s="96"/>
      <c r="H269" s="96"/>
      <c r="I269" s="96"/>
    </row>
    <row r="270" spans="3:9">
      <c r="C270" s="96"/>
      <c r="D270" s="96"/>
      <c r="E270" s="96"/>
      <c r="F270" s="96"/>
      <c r="G270" s="96"/>
      <c r="H270" s="96"/>
      <c r="I270" s="96"/>
    </row>
    <row r="271" spans="3:9">
      <c r="C271" s="96"/>
      <c r="D271" s="96"/>
      <c r="E271" s="96"/>
      <c r="F271" s="96"/>
      <c r="G271" s="96"/>
      <c r="H271" s="96"/>
      <c r="I271" s="96"/>
    </row>
    <row r="272" spans="3:9">
      <c r="C272" s="96"/>
      <c r="D272" s="96"/>
      <c r="E272" s="96"/>
      <c r="F272" s="96"/>
      <c r="G272" s="96"/>
      <c r="H272" s="96"/>
      <c r="I272" s="96"/>
    </row>
    <row r="273" spans="3:9">
      <c r="C273" s="96"/>
      <c r="D273" s="96"/>
      <c r="E273" s="96"/>
      <c r="F273" s="96"/>
      <c r="G273" s="96"/>
      <c r="H273" s="96"/>
      <c r="I273" s="96"/>
    </row>
    <row r="274" spans="3:9">
      <c r="C274" s="96"/>
      <c r="D274" s="96"/>
      <c r="E274" s="96"/>
      <c r="F274" s="96"/>
      <c r="G274" s="96"/>
      <c r="H274" s="96"/>
      <c r="I274" s="96"/>
    </row>
    <row r="275" spans="3:9">
      <c r="C275" s="96"/>
      <c r="D275" s="96"/>
      <c r="E275" s="96"/>
      <c r="F275" s="96"/>
      <c r="G275" s="96"/>
      <c r="H275" s="96"/>
      <c r="I275" s="96"/>
    </row>
    <row r="276" spans="3:9">
      <c r="C276" s="96"/>
      <c r="D276" s="96"/>
      <c r="E276" s="96"/>
      <c r="F276" s="96"/>
      <c r="G276" s="96"/>
      <c r="H276" s="96"/>
      <c r="I276" s="96"/>
    </row>
    <row r="277" spans="3:9">
      <c r="C277" s="96"/>
      <c r="D277" s="96"/>
      <c r="E277" s="96"/>
      <c r="F277" s="96"/>
      <c r="G277" s="96"/>
      <c r="H277" s="96"/>
      <c r="I277" s="96"/>
    </row>
    <row r="278" spans="3:9">
      <c r="C278" s="96"/>
      <c r="D278" s="96"/>
      <c r="E278" s="96"/>
      <c r="F278" s="96"/>
      <c r="G278" s="96"/>
      <c r="H278" s="96"/>
      <c r="I278" s="96"/>
    </row>
    <row r="279" spans="3:9">
      <c r="C279" s="96"/>
      <c r="D279" s="96"/>
      <c r="E279" s="96"/>
      <c r="F279" s="96"/>
      <c r="G279" s="96"/>
      <c r="H279" s="96"/>
      <c r="I279" s="96"/>
    </row>
    <row r="280" spans="3:9">
      <c r="C280" s="96"/>
      <c r="D280" s="96"/>
      <c r="E280" s="96"/>
      <c r="F280" s="96"/>
      <c r="G280" s="96"/>
      <c r="H280" s="96"/>
      <c r="I280" s="96"/>
    </row>
    <row r="281" spans="3:9">
      <c r="C281" s="96"/>
      <c r="D281" s="96"/>
      <c r="E281" s="96"/>
      <c r="F281" s="96"/>
      <c r="G281" s="96"/>
      <c r="H281" s="96"/>
      <c r="I281" s="96"/>
    </row>
    <row r="282" spans="3:9">
      <c r="C282" s="96"/>
      <c r="D282" s="96"/>
      <c r="E282" s="96"/>
      <c r="F282" s="96"/>
      <c r="G282" s="96"/>
      <c r="H282" s="96"/>
      <c r="I282" s="96"/>
    </row>
    <row r="283" spans="3:9">
      <c r="C283" s="96"/>
      <c r="D283" s="96"/>
      <c r="E283" s="96"/>
      <c r="F283" s="96"/>
      <c r="G283" s="96"/>
      <c r="H283" s="96"/>
      <c r="I283" s="96"/>
    </row>
    <row r="284" spans="3:9">
      <c r="C284" s="96"/>
      <c r="D284" s="96"/>
      <c r="E284" s="96"/>
      <c r="F284" s="96"/>
      <c r="G284" s="96"/>
      <c r="H284" s="96"/>
      <c r="I284" s="96"/>
    </row>
    <row r="285" spans="3:9">
      <c r="C285" s="96"/>
      <c r="D285" s="96"/>
      <c r="E285" s="96"/>
      <c r="F285" s="96"/>
      <c r="G285" s="96"/>
      <c r="H285" s="96"/>
      <c r="I285" s="96"/>
    </row>
    <row r="286" spans="3:9">
      <c r="C286" s="96"/>
      <c r="D286" s="96"/>
      <c r="E286" s="96"/>
      <c r="F286" s="96"/>
      <c r="G286" s="96"/>
      <c r="H286" s="96"/>
      <c r="I286" s="96"/>
    </row>
    <row r="287" spans="3:9">
      <c r="C287" s="96"/>
      <c r="D287" s="96"/>
      <c r="E287" s="96"/>
      <c r="F287" s="96"/>
      <c r="G287" s="96"/>
      <c r="H287" s="96"/>
      <c r="I287" s="96"/>
    </row>
    <row r="288" spans="3:9">
      <c r="C288" s="96"/>
      <c r="D288" s="96"/>
      <c r="E288" s="96"/>
      <c r="F288" s="96"/>
      <c r="G288" s="96"/>
      <c r="H288" s="96"/>
      <c r="I288" s="96"/>
    </row>
    <row r="289" spans="3:9">
      <c r="C289" s="96"/>
      <c r="D289" s="96"/>
      <c r="E289" s="96"/>
      <c r="F289" s="96"/>
      <c r="G289" s="96"/>
      <c r="H289" s="96"/>
      <c r="I289" s="96"/>
    </row>
    <row r="290" spans="3:9">
      <c r="C290" s="96"/>
      <c r="D290" s="96"/>
      <c r="E290" s="96"/>
      <c r="F290" s="96"/>
      <c r="G290" s="96"/>
      <c r="H290" s="96"/>
      <c r="I290" s="96"/>
    </row>
    <row r="291" spans="3:9">
      <c r="C291" s="96"/>
      <c r="D291" s="96"/>
      <c r="E291" s="96"/>
      <c r="F291" s="96"/>
      <c r="G291" s="96"/>
      <c r="H291" s="96"/>
      <c r="I291" s="96"/>
    </row>
    <row r="292" spans="3:9">
      <c r="C292" s="96"/>
      <c r="D292" s="96"/>
      <c r="E292" s="96"/>
      <c r="F292" s="96"/>
      <c r="G292" s="96"/>
      <c r="H292" s="96"/>
      <c r="I292" s="96"/>
    </row>
    <row r="293" spans="3:9">
      <c r="C293" s="96"/>
      <c r="D293" s="96"/>
      <c r="E293" s="96"/>
      <c r="F293" s="96"/>
      <c r="G293" s="96"/>
      <c r="H293" s="96"/>
      <c r="I293" s="96"/>
    </row>
    <row r="294" spans="3:9">
      <c r="C294" s="96"/>
      <c r="D294" s="96"/>
      <c r="E294" s="96"/>
      <c r="F294" s="96"/>
      <c r="G294" s="96"/>
      <c r="H294" s="96"/>
      <c r="I294" s="96"/>
    </row>
    <row r="295" spans="3:9">
      <c r="C295" s="96"/>
      <c r="D295" s="96"/>
      <c r="E295" s="96"/>
      <c r="F295" s="96"/>
      <c r="G295" s="96"/>
      <c r="H295" s="96"/>
      <c r="I295" s="96"/>
    </row>
    <row r="296" spans="3:9">
      <c r="C296" s="96"/>
      <c r="D296" s="96"/>
      <c r="E296" s="96"/>
      <c r="F296" s="96"/>
      <c r="G296" s="96"/>
      <c r="H296" s="96"/>
      <c r="I296" s="96"/>
    </row>
    <row r="297" spans="3:9">
      <c r="C297" s="96"/>
      <c r="D297" s="96"/>
      <c r="E297" s="96"/>
      <c r="F297" s="96"/>
      <c r="G297" s="96"/>
      <c r="H297" s="96"/>
      <c r="I297" s="96"/>
    </row>
    <row r="298" spans="3:9">
      <c r="C298" s="96"/>
      <c r="D298" s="96"/>
      <c r="E298" s="96"/>
      <c r="F298" s="96"/>
      <c r="G298" s="96"/>
      <c r="H298" s="96"/>
      <c r="I298" s="96"/>
    </row>
    <row r="299" spans="3:9">
      <c r="C299" s="96"/>
      <c r="D299" s="96"/>
      <c r="E299" s="96"/>
      <c r="F299" s="96"/>
      <c r="G299" s="96"/>
      <c r="H299" s="96"/>
      <c r="I299" s="96"/>
    </row>
    <row r="300" spans="3:9">
      <c r="C300" s="96"/>
      <c r="D300" s="96"/>
      <c r="E300" s="96"/>
      <c r="F300" s="96"/>
      <c r="G300" s="96"/>
      <c r="H300" s="96"/>
      <c r="I300" s="96"/>
    </row>
    <row r="301" spans="3:9">
      <c r="C301" s="96"/>
      <c r="D301" s="96"/>
      <c r="E301" s="96"/>
      <c r="F301" s="96"/>
      <c r="G301" s="96"/>
      <c r="H301" s="96"/>
      <c r="I301" s="96"/>
    </row>
    <row r="302" spans="3:9">
      <c r="C302" s="96"/>
      <c r="D302" s="96"/>
      <c r="E302" s="96"/>
      <c r="F302" s="96"/>
      <c r="G302" s="96"/>
      <c r="H302" s="96"/>
      <c r="I302" s="96"/>
    </row>
    <row r="303" spans="3:9">
      <c r="C303" s="96"/>
      <c r="D303" s="96"/>
      <c r="E303" s="96"/>
      <c r="F303" s="96"/>
      <c r="G303" s="96"/>
      <c r="H303" s="96"/>
      <c r="I303" s="96"/>
    </row>
    <row r="304" spans="3:9">
      <c r="C304" s="96"/>
      <c r="D304" s="96"/>
      <c r="E304" s="96"/>
      <c r="F304" s="96"/>
      <c r="G304" s="96"/>
      <c r="H304" s="96"/>
      <c r="I304" s="96"/>
    </row>
    <row r="305" spans="3:9">
      <c r="C305" s="96"/>
      <c r="D305" s="96"/>
      <c r="E305" s="96"/>
      <c r="F305" s="96"/>
      <c r="G305" s="96"/>
      <c r="H305" s="96"/>
      <c r="I305" s="96"/>
    </row>
    <row r="306" spans="3:9">
      <c r="C306" s="96"/>
      <c r="D306" s="96"/>
      <c r="E306" s="96"/>
      <c r="F306" s="96"/>
      <c r="G306" s="96"/>
      <c r="H306" s="96"/>
      <c r="I306" s="96"/>
    </row>
    <row r="307" spans="3:9">
      <c r="C307" s="96"/>
      <c r="D307" s="96"/>
      <c r="E307" s="96"/>
      <c r="F307" s="96"/>
      <c r="G307" s="96"/>
      <c r="H307" s="96"/>
      <c r="I307" s="96"/>
    </row>
    <row r="308" spans="3:9">
      <c r="C308" s="96"/>
      <c r="D308" s="96"/>
      <c r="E308" s="96"/>
      <c r="F308" s="96"/>
      <c r="G308" s="96"/>
      <c r="H308" s="96"/>
      <c r="I308" s="96"/>
    </row>
    <row r="309" spans="3:9">
      <c r="C309" s="96"/>
      <c r="D309" s="96"/>
      <c r="E309" s="96"/>
      <c r="F309" s="96"/>
      <c r="G309" s="96"/>
      <c r="H309" s="96"/>
      <c r="I309" s="96"/>
    </row>
    <row r="310" spans="3:9">
      <c r="C310" s="96"/>
      <c r="D310" s="96"/>
      <c r="E310" s="96"/>
      <c r="F310" s="96"/>
      <c r="G310" s="96"/>
      <c r="H310" s="96"/>
      <c r="I310" s="96"/>
    </row>
    <row r="311" spans="3:9">
      <c r="C311" s="96"/>
      <c r="D311" s="96"/>
      <c r="E311" s="96"/>
      <c r="F311" s="96"/>
      <c r="G311" s="96"/>
      <c r="H311" s="96"/>
      <c r="I311" s="96"/>
    </row>
    <row r="312" spans="3:9">
      <c r="C312" s="96"/>
      <c r="D312" s="96"/>
      <c r="E312" s="96"/>
      <c r="F312" s="96"/>
      <c r="G312" s="96"/>
      <c r="H312" s="96"/>
      <c r="I312" s="96"/>
    </row>
    <row r="313" spans="3:9">
      <c r="C313" s="96"/>
      <c r="D313" s="96"/>
      <c r="E313" s="96"/>
      <c r="F313" s="96"/>
      <c r="G313" s="96"/>
      <c r="H313" s="96"/>
      <c r="I313" s="96"/>
    </row>
    <row r="314" spans="3:9">
      <c r="C314" s="96"/>
      <c r="D314" s="96"/>
      <c r="E314" s="96"/>
      <c r="F314" s="96"/>
      <c r="G314" s="96"/>
      <c r="H314" s="96"/>
      <c r="I314" s="96"/>
    </row>
    <row r="315" spans="3:9">
      <c r="C315" s="96"/>
      <c r="D315" s="96"/>
      <c r="E315" s="96"/>
      <c r="F315" s="96"/>
      <c r="G315" s="96"/>
      <c r="H315" s="96"/>
      <c r="I315" s="96"/>
    </row>
    <row r="316" spans="3:9">
      <c r="C316" s="96"/>
      <c r="D316" s="96"/>
      <c r="E316" s="96"/>
      <c r="F316" s="96"/>
      <c r="G316" s="96"/>
      <c r="H316" s="96"/>
      <c r="I316" s="96"/>
    </row>
    <row r="317" spans="3:9">
      <c r="C317" s="96"/>
      <c r="D317" s="96"/>
      <c r="E317" s="96"/>
      <c r="F317" s="96"/>
      <c r="G317" s="96"/>
      <c r="H317" s="96"/>
      <c r="I317" s="96"/>
    </row>
    <row r="318" spans="3:9">
      <c r="C318" s="96"/>
      <c r="D318" s="96"/>
      <c r="E318" s="96"/>
      <c r="F318" s="96"/>
      <c r="G318" s="96"/>
      <c r="H318" s="96"/>
      <c r="I318" s="96"/>
    </row>
    <row r="319" spans="3:9">
      <c r="C319" s="96"/>
      <c r="D319" s="96"/>
      <c r="E319" s="96"/>
      <c r="F319" s="96"/>
      <c r="G319" s="96"/>
      <c r="H319" s="96"/>
      <c r="I319" s="96"/>
    </row>
    <row r="320" spans="3:9">
      <c r="C320" s="96"/>
      <c r="D320" s="96"/>
      <c r="E320" s="96"/>
      <c r="F320" s="96"/>
      <c r="G320" s="96"/>
      <c r="H320" s="96"/>
      <c r="I320" s="96"/>
    </row>
    <row r="321" spans="3:9">
      <c r="C321" s="96"/>
      <c r="D321" s="96"/>
      <c r="E321" s="96"/>
      <c r="F321" s="96"/>
      <c r="G321" s="96"/>
      <c r="H321" s="96"/>
      <c r="I321" s="96"/>
    </row>
    <row r="322" spans="3:9">
      <c r="C322" s="96"/>
      <c r="D322" s="96"/>
      <c r="E322" s="96"/>
      <c r="F322" s="96"/>
      <c r="G322" s="96"/>
      <c r="H322" s="96"/>
      <c r="I322" s="96"/>
    </row>
    <row r="323" spans="3:9">
      <c r="C323" s="96"/>
      <c r="D323" s="96"/>
      <c r="E323" s="96"/>
      <c r="F323" s="96"/>
      <c r="G323" s="96"/>
      <c r="H323" s="96"/>
      <c r="I323" s="96"/>
    </row>
    <row r="324" spans="3:9">
      <c r="C324" s="96"/>
      <c r="D324" s="96"/>
      <c r="E324" s="96"/>
      <c r="F324" s="96"/>
      <c r="G324" s="96"/>
      <c r="H324" s="96"/>
      <c r="I324" s="96"/>
    </row>
    <row r="325" spans="3:9">
      <c r="C325" s="96"/>
      <c r="D325" s="96"/>
      <c r="E325" s="96"/>
      <c r="F325" s="96"/>
      <c r="G325" s="96"/>
      <c r="H325" s="96"/>
      <c r="I325" s="96"/>
    </row>
    <row r="326" spans="3:9">
      <c r="C326" s="96"/>
      <c r="D326" s="96"/>
      <c r="E326" s="96"/>
      <c r="F326" s="96"/>
      <c r="G326" s="96"/>
      <c r="H326" s="96"/>
      <c r="I326" s="96"/>
    </row>
    <row r="327" spans="3:9">
      <c r="C327" s="96"/>
      <c r="D327" s="96"/>
      <c r="E327" s="96"/>
      <c r="F327" s="96"/>
      <c r="G327" s="96"/>
      <c r="H327" s="96"/>
      <c r="I327" s="96"/>
    </row>
    <row r="328" spans="3:9">
      <c r="C328" s="96"/>
      <c r="D328" s="96"/>
      <c r="E328" s="96"/>
      <c r="F328" s="96"/>
      <c r="G328" s="96"/>
      <c r="H328" s="96"/>
      <c r="I328" s="96"/>
    </row>
    <row r="329" spans="3:9">
      <c r="C329" s="96"/>
      <c r="D329" s="96"/>
      <c r="E329" s="96"/>
      <c r="F329" s="96"/>
      <c r="G329" s="96"/>
      <c r="H329" s="96"/>
      <c r="I329" s="96"/>
    </row>
    <row r="330" spans="3:9">
      <c r="C330" s="96"/>
      <c r="D330" s="96"/>
      <c r="E330" s="96"/>
      <c r="F330" s="96"/>
      <c r="G330" s="96"/>
      <c r="H330" s="96"/>
      <c r="I330" s="96"/>
    </row>
    <row r="331" spans="3:9">
      <c r="C331" s="96"/>
      <c r="D331" s="96"/>
      <c r="E331" s="96"/>
      <c r="F331" s="96"/>
      <c r="G331" s="96"/>
      <c r="H331" s="96"/>
      <c r="I331" s="96"/>
    </row>
    <row r="332" spans="3:9">
      <c r="C332" s="96"/>
      <c r="D332" s="96"/>
      <c r="E332" s="96"/>
      <c r="F332" s="96"/>
      <c r="G332" s="96"/>
      <c r="H332" s="96"/>
      <c r="I332" s="96"/>
    </row>
    <row r="333" spans="3:9">
      <c r="C333" s="96"/>
      <c r="D333" s="96"/>
      <c r="E333" s="96"/>
      <c r="F333" s="96"/>
      <c r="G333" s="96"/>
      <c r="H333" s="96"/>
      <c r="I333" s="96"/>
    </row>
    <row r="334" spans="3:9">
      <c r="C334" s="96"/>
      <c r="D334" s="96"/>
      <c r="E334" s="96"/>
      <c r="F334" s="96"/>
      <c r="G334" s="96"/>
      <c r="H334" s="96"/>
      <c r="I334" s="96"/>
    </row>
    <row r="335" spans="3:9">
      <c r="C335" s="96"/>
      <c r="D335" s="96"/>
      <c r="E335" s="96"/>
      <c r="F335" s="96"/>
      <c r="G335" s="96"/>
      <c r="H335" s="96"/>
      <c r="I335" s="96"/>
    </row>
    <row r="336" spans="3:9">
      <c r="C336" s="96"/>
      <c r="D336" s="96"/>
      <c r="E336" s="96"/>
      <c r="F336" s="96"/>
      <c r="G336" s="96"/>
      <c r="H336" s="96"/>
      <c r="I336" s="96"/>
    </row>
    <row r="337" spans="3:9">
      <c r="C337" s="96"/>
      <c r="D337" s="96"/>
      <c r="E337" s="96"/>
      <c r="F337" s="96"/>
      <c r="G337" s="96"/>
      <c r="H337" s="96"/>
      <c r="I337" s="96"/>
    </row>
    <row r="338" spans="3:9">
      <c r="C338" s="96"/>
      <c r="D338" s="96"/>
      <c r="E338" s="96"/>
      <c r="F338" s="96"/>
      <c r="G338" s="96"/>
      <c r="H338" s="96"/>
      <c r="I338" s="96"/>
    </row>
    <row r="339" spans="3:9">
      <c r="C339" s="96"/>
      <c r="D339" s="96"/>
      <c r="E339" s="96"/>
      <c r="F339" s="96"/>
      <c r="G339" s="96"/>
      <c r="H339" s="96"/>
      <c r="I339" s="96"/>
    </row>
    <row r="340" spans="3:9">
      <c r="C340" s="96"/>
      <c r="D340" s="96"/>
      <c r="E340" s="96"/>
      <c r="F340" s="96"/>
      <c r="G340" s="96"/>
      <c r="H340" s="96"/>
      <c r="I340" s="96"/>
    </row>
    <row r="341" spans="3:9">
      <c r="C341" s="96"/>
      <c r="D341" s="96"/>
      <c r="E341" s="96"/>
      <c r="F341" s="96"/>
      <c r="G341" s="96"/>
      <c r="H341" s="96"/>
      <c r="I341" s="96"/>
    </row>
    <row r="342" spans="3:9">
      <c r="C342" s="96"/>
      <c r="D342" s="96"/>
      <c r="E342" s="96"/>
      <c r="F342" s="96"/>
      <c r="G342" s="96"/>
      <c r="H342" s="96"/>
      <c r="I342" s="96"/>
    </row>
    <row r="343" spans="3:9">
      <c r="C343" s="96"/>
      <c r="D343" s="96"/>
      <c r="E343" s="96"/>
      <c r="F343" s="96"/>
      <c r="G343" s="96"/>
      <c r="H343" s="96"/>
      <c r="I343" s="96"/>
    </row>
  </sheetData>
  <mergeCells count="82">
    <mergeCell ref="D39:F39"/>
    <mergeCell ref="C203:R203"/>
    <mergeCell ref="C180:N180"/>
    <mergeCell ref="C148:N148"/>
    <mergeCell ref="C155:C156"/>
    <mergeCell ref="D155:D156"/>
    <mergeCell ref="E155:F156"/>
    <mergeCell ref="F171:O171"/>
    <mergeCell ref="C173:N173"/>
    <mergeCell ref="C174:O174"/>
    <mergeCell ref="C175:O175"/>
    <mergeCell ref="C176:O176"/>
    <mergeCell ref="C177:O177"/>
    <mergeCell ref="C178:O178"/>
    <mergeCell ref="C149:N149"/>
    <mergeCell ref="C143:D143"/>
    <mergeCell ref="C140:D140"/>
    <mergeCell ref="C141:D141"/>
    <mergeCell ref="C125:D125"/>
    <mergeCell ref="E125:F125"/>
    <mergeCell ref="C129:D129"/>
    <mergeCell ref="C130:D130"/>
    <mergeCell ref="C131:D131"/>
    <mergeCell ref="C142:D142"/>
    <mergeCell ref="C121:D121"/>
    <mergeCell ref="C103:D103"/>
    <mergeCell ref="E103:F103"/>
    <mergeCell ref="C107:D107"/>
    <mergeCell ref="C108:D108"/>
    <mergeCell ref="C109:D109"/>
    <mergeCell ref="C110:D110"/>
    <mergeCell ref="C114:D114"/>
    <mergeCell ref="E114:F114"/>
    <mergeCell ref="C118:D118"/>
    <mergeCell ref="C119:D119"/>
    <mergeCell ref="C120:D120"/>
    <mergeCell ref="C132:D132"/>
    <mergeCell ref="C136:D136"/>
    <mergeCell ref="E136:F136"/>
    <mergeCell ref="C99:D99"/>
    <mergeCell ref="C81:D81"/>
    <mergeCell ref="E81:F81"/>
    <mergeCell ref="C85:D85"/>
    <mergeCell ref="C86:D86"/>
    <mergeCell ref="C87:D87"/>
    <mergeCell ref="C88:D88"/>
    <mergeCell ref="C92:D92"/>
    <mergeCell ref="E92:F92"/>
    <mergeCell ref="C96:D96"/>
    <mergeCell ref="C97:D97"/>
    <mergeCell ref="C98:D98"/>
    <mergeCell ref="C75:D75"/>
    <mergeCell ref="E75:N75"/>
    <mergeCell ref="C76:D76"/>
    <mergeCell ref="E76:N76"/>
    <mergeCell ref="C77:D77"/>
    <mergeCell ref="E77:N77"/>
    <mergeCell ref="C74:D74"/>
    <mergeCell ref="E74:N74"/>
    <mergeCell ref="D40:F40"/>
    <mergeCell ref="D41:F41"/>
    <mergeCell ref="D43:I43"/>
    <mergeCell ref="C48:N48"/>
    <mergeCell ref="E57:F57"/>
    <mergeCell ref="E58:F58"/>
    <mergeCell ref="C68:N68"/>
    <mergeCell ref="C69:F69"/>
    <mergeCell ref="E71:N71"/>
    <mergeCell ref="E72:N72"/>
    <mergeCell ref="E73:N73"/>
    <mergeCell ref="C36:N36"/>
    <mergeCell ref="C2:N2"/>
    <mergeCell ref="D11:F11"/>
    <mergeCell ref="D12:F12"/>
    <mergeCell ref="D13:F13"/>
    <mergeCell ref="D14:F14"/>
    <mergeCell ref="D15:F15"/>
    <mergeCell ref="D16:E16"/>
    <mergeCell ref="D17:F17"/>
    <mergeCell ref="D18:F18"/>
    <mergeCell ref="D19:F19"/>
    <mergeCell ref="G20:I20"/>
  </mergeCells>
  <dataValidations count="3">
    <dataValidation type="list" allowBlank="1" showInputMessage="1" showErrorMessage="1" sqref="C157:C162 E124 E102 C58:C63 E80 E91 E113 E135" xr:uid="{00000000-0002-0000-0300-000000000000}">
      <formula1>$G$21:$G$27</formula1>
    </dataValidation>
    <dataValidation type="list" allowBlank="1" showInputMessage="1" showErrorMessage="1" sqref="D157:D162 I124 I102 I91 I80 D58:D63 I113 I135" xr:uid="{00000000-0002-0000-0300-000001000000}">
      <formula1>$C$205:$C$220</formula1>
    </dataValidation>
    <dataValidation type="list" allowBlank="1" showInputMessage="1" showErrorMessage="1" sqref="D54 D52 F151:F152 F166:F170 G39" xr:uid="{00000000-0002-0000-0300-000002000000}">
      <formula1>$D$205:$D$206</formula1>
    </dataValidation>
  </dataValidations>
  <pageMargins left="0.7" right="0.7" top="0.75" bottom="0.75" header="0.3" footer="0.3"/>
  <pageSetup paperSize="17" scale="3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/>
  <dimension ref="A1:U140"/>
  <sheetViews>
    <sheetView showGridLines="0" topLeftCell="E34" zoomScale="90" zoomScaleNormal="90" workbookViewId="0">
      <selection activeCell="K40" sqref="K40"/>
    </sheetView>
  </sheetViews>
  <sheetFormatPr defaultRowHeight="13.15"/>
  <cols>
    <col min="1" max="1" width="3.7109375" customWidth="1"/>
    <col min="2" max="2" width="25.7109375" customWidth="1"/>
    <col min="3" max="3" width="11.7109375" customWidth="1"/>
    <col min="4" max="4" width="8.28515625" customWidth="1"/>
    <col min="5" max="6" width="11.5703125" customWidth="1"/>
    <col min="7" max="7" width="9.7109375" customWidth="1"/>
    <col min="8" max="8" width="58.7109375" customWidth="1"/>
    <col min="9" max="9" width="15.7109375" customWidth="1"/>
    <col min="10" max="10" width="12.28515625" customWidth="1"/>
    <col min="11" max="11" width="19.140625" customWidth="1"/>
    <col min="12" max="12" width="16.7109375" customWidth="1"/>
    <col min="13" max="13" width="26.140625" customWidth="1"/>
    <col min="14" max="14" width="19.42578125" customWidth="1"/>
    <col min="15" max="15" width="17.42578125" customWidth="1"/>
    <col min="16" max="16" width="15.42578125" customWidth="1"/>
    <col min="17" max="17" width="17.42578125" customWidth="1"/>
    <col min="18" max="18" width="22.5703125" customWidth="1"/>
    <col min="19" max="19" width="14.140625" customWidth="1"/>
    <col min="20" max="20" width="18.7109375" customWidth="1"/>
  </cols>
  <sheetData>
    <row r="1" spans="1:20" ht="18">
      <c r="A1" s="466" t="s">
        <v>125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1"/>
    </row>
    <row r="2" spans="1:20" ht="3" customHeight="1" thickBo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1"/>
      <c r="T2" s="1"/>
    </row>
    <row r="3" spans="1:20" ht="18" customHeight="1" thickTop="1" thickBot="1">
      <c r="A3" s="467" t="s">
        <v>126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1"/>
    </row>
    <row r="4" spans="1:20" ht="3" customHeight="1" thickTop="1" thickBot="1">
      <c r="A4" s="453"/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1"/>
    </row>
    <row r="5" spans="1:20" ht="14.45">
      <c r="A5" s="462" t="s">
        <v>127</v>
      </c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460"/>
      <c r="S5" s="461"/>
    </row>
    <row r="6" spans="1:20" ht="14.45">
      <c r="A6" s="458" t="s">
        <v>11</v>
      </c>
      <c r="B6" s="459"/>
      <c r="C6" s="457" t="str">
        <f>IF('2b.  Complex Form Data Entry'!G11="", "   ",'2b.  Complex Form Data Entry'!G11)</f>
        <v xml:space="preserve">   </v>
      </c>
      <c r="D6" s="457"/>
      <c r="E6" s="457"/>
      <c r="F6" s="457"/>
      <c r="G6" s="457"/>
      <c r="H6" s="457"/>
      <c r="I6" s="457"/>
      <c r="J6" s="457"/>
      <c r="L6" s="382" t="s">
        <v>29</v>
      </c>
      <c r="M6" s="382" t="s">
        <v>169</v>
      </c>
      <c r="O6" s="287"/>
      <c r="P6" s="289" t="str">
        <f>IF('2b.  Complex Form Data Entry'!G17="", "   ",'2b.  Complex Form Data Entry'!G17)</f>
        <v xml:space="preserve">   </v>
      </c>
      <c r="Q6" s="287"/>
      <c r="R6" s="288"/>
      <c r="S6" s="289" t="s">
        <v>128</v>
      </c>
      <c r="T6" s="10"/>
    </row>
    <row r="7" spans="1:20" ht="13.5" customHeight="1">
      <c r="A7" s="463" t="s">
        <v>129</v>
      </c>
      <c r="B7" s="464"/>
      <c r="C7" s="465" t="str">
        <f>IF('2b.  Complex Form Data Entry'!G12="", "   ",'2b.  Complex Form Data Entry'!G12)</f>
        <v xml:space="preserve">   </v>
      </c>
      <c r="D7" s="465"/>
      <c r="E7" s="465"/>
      <c r="F7" s="465"/>
      <c r="G7" s="465"/>
      <c r="H7" s="465"/>
      <c r="I7" s="465"/>
      <c r="J7" s="465"/>
      <c r="L7" s="383" t="s">
        <v>31</v>
      </c>
      <c r="M7" s="383" t="s">
        <v>170</v>
      </c>
      <c r="P7" s="291">
        <f>'2b.  Complex Form Data Entry'!G18</f>
        <v>0</v>
      </c>
      <c r="Q7" s="290"/>
      <c r="R7" s="291"/>
      <c r="S7" s="49"/>
      <c r="T7" s="10"/>
    </row>
    <row r="8" spans="1:20" ht="13.5" customHeight="1">
      <c r="A8" s="455" t="s">
        <v>23</v>
      </c>
      <c r="B8" s="456"/>
      <c r="C8" s="384" t="str">
        <f>IF('2b.  Complex Form Data Entry'!G15="", "   ",'2b.  Complex Form Data Entry'!G15)</f>
        <v xml:space="preserve">   </v>
      </c>
      <c r="E8" s="384"/>
      <c r="F8" s="456" t="s">
        <v>26</v>
      </c>
      <c r="G8" s="456"/>
      <c r="H8" s="292" t="str">
        <f>IF('2b.  Complex Form Data Entry'!G15="", " ", '2b.  Complex Form Data Entry'!G16)</f>
        <v xml:space="preserve"> </v>
      </c>
      <c r="I8" s="384"/>
      <c r="J8" s="384"/>
      <c r="L8" s="464" t="s">
        <v>17</v>
      </c>
      <c r="M8" s="464"/>
      <c r="N8" s="464"/>
      <c r="O8" s="464"/>
      <c r="P8" s="66" t="str">
        <f>IF('2b.  Complex Form Data Entry'!G13="", "   ",'2b.  Complex Form Data Entry'!G13)</f>
        <v xml:space="preserve">   </v>
      </c>
      <c r="Q8" s="66"/>
      <c r="R8" s="384"/>
      <c r="S8" s="293"/>
      <c r="T8" s="10"/>
    </row>
    <row r="9" spans="1:20" ht="13.5" customHeight="1">
      <c r="A9" s="455" t="s">
        <v>130</v>
      </c>
      <c r="B9" s="456"/>
      <c r="C9" s="38"/>
      <c r="D9" s="384"/>
      <c r="E9" s="384"/>
      <c r="F9" s="456" t="s">
        <v>131</v>
      </c>
      <c r="G9" s="456"/>
      <c r="H9" s="384"/>
      <c r="I9" s="384"/>
      <c r="J9" s="384"/>
      <c r="L9" s="464" t="s">
        <v>20</v>
      </c>
      <c r="M9" s="464"/>
      <c r="N9" s="464"/>
      <c r="O9" s="464"/>
      <c r="P9" s="50" t="str">
        <f>IF('2b.  Complex Form Data Entry'!G14="", "   ",'2b.  Complex Form Data Entry'!G14)</f>
        <v xml:space="preserve">   </v>
      </c>
      <c r="Q9" s="50"/>
      <c r="R9" s="384"/>
      <c r="S9" s="293"/>
      <c r="T9" s="10"/>
    </row>
    <row r="10" spans="1:20">
      <c r="A10" s="257" t="s">
        <v>9</v>
      </c>
      <c r="B10" s="258"/>
      <c r="C10" s="473" t="str">
        <f>IF('2b.  Complex Form Data Entry'!G10="", " ", '2b.  Complex Form Data Entry'!G10)</f>
        <v xml:space="preserve"> </v>
      </c>
      <c r="D10" s="473"/>
      <c r="E10" s="473"/>
      <c r="F10" s="473"/>
      <c r="G10" s="473"/>
      <c r="H10" s="473"/>
      <c r="I10" s="473"/>
      <c r="J10" s="473"/>
      <c r="K10" s="473"/>
      <c r="L10" s="473"/>
      <c r="M10" s="473"/>
      <c r="N10" s="473"/>
      <c r="O10" s="473"/>
      <c r="P10" s="473"/>
      <c r="Q10" s="473"/>
      <c r="R10" s="473"/>
      <c r="S10" s="474"/>
      <c r="T10" s="10"/>
    </row>
    <row r="11" spans="1:20" ht="13.9" thickBot="1">
      <c r="A11" s="259"/>
      <c r="B11" s="260"/>
      <c r="C11" s="475"/>
      <c r="D11" s="475"/>
      <c r="E11" s="475"/>
      <c r="F11" s="475"/>
      <c r="G11" s="475"/>
      <c r="H11" s="475"/>
      <c r="I11" s="475"/>
      <c r="J11" s="475"/>
      <c r="K11" s="475"/>
      <c r="L11" s="475"/>
      <c r="M11" s="475"/>
      <c r="N11" s="475"/>
      <c r="O11" s="475"/>
      <c r="P11" s="475"/>
      <c r="Q11" s="475"/>
      <c r="R11" s="475"/>
      <c r="S11" s="476"/>
      <c r="T11" s="10"/>
    </row>
    <row r="12" spans="1:20" ht="3" customHeight="1" thickBot="1">
      <c r="A12" s="262"/>
      <c r="B12" s="262"/>
      <c r="D12" s="26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T12" s="10"/>
    </row>
    <row r="13" spans="1:20" ht="18.75" customHeight="1" thickTop="1" thickBot="1">
      <c r="A13" s="467" t="s">
        <v>132</v>
      </c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10"/>
    </row>
    <row r="14" spans="1:20" ht="3" customHeight="1" thickTop="1" thickBot="1">
      <c r="A14" s="262"/>
      <c r="B14" s="262"/>
      <c r="D14" s="26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10"/>
    </row>
    <row r="15" spans="1:20" ht="16.5" customHeight="1" thickTop="1" thickBot="1">
      <c r="A15" s="468" t="s">
        <v>133</v>
      </c>
      <c r="B15" s="468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8"/>
      <c r="N15" s="468"/>
      <c r="O15" s="468"/>
      <c r="P15" s="468"/>
      <c r="Q15" s="468"/>
      <c r="R15" s="468"/>
      <c r="S15" s="468"/>
      <c r="T15" s="10"/>
    </row>
    <row r="16" spans="1:20" ht="3" customHeight="1" thickTop="1" thickBot="1">
      <c r="A16" s="262"/>
      <c r="B16" s="262"/>
      <c r="D16" s="26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T16" s="10"/>
    </row>
    <row r="17" spans="1:21" ht="27.75" customHeight="1" thickBot="1">
      <c r="A17" s="472" t="s">
        <v>134</v>
      </c>
      <c r="B17" s="472"/>
      <c r="C17" s="472"/>
      <c r="D17" s="472"/>
      <c r="E17" s="510" t="str">
        <f>IF('2b.  Complex Form Data Entry'!G39="N", "NA",'2b.  Complex Form Data Entry'!G40)</f>
        <v>NA</v>
      </c>
      <c r="F17" s="511"/>
      <c r="G17" s="512"/>
      <c r="H17" s="508" t="s">
        <v>135</v>
      </c>
      <c r="I17" s="509"/>
      <c r="J17" s="509"/>
      <c r="K17" s="509"/>
      <c r="L17" s="509"/>
      <c r="M17" s="509"/>
      <c r="N17" s="247"/>
      <c r="O17" s="510" t="str">
        <f>IF('2b.  Complex Form Data Entry'!G39="N", "NA",'2b.  Complex Form Data Entry'!G41)</f>
        <v>NA</v>
      </c>
      <c r="P17" s="511"/>
      <c r="Q17" s="511"/>
      <c r="R17" s="511"/>
      <c r="S17" s="512"/>
      <c r="T17" s="10"/>
    </row>
    <row r="18" spans="1:21" ht="3" customHeight="1" thickBot="1">
      <c r="A18" s="262"/>
      <c r="B18" s="262"/>
      <c r="D18" s="262"/>
      <c r="E18" s="262"/>
      <c r="F18" s="262"/>
      <c r="G18" s="26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10"/>
    </row>
    <row r="19" spans="1:21" ht="15.75" customHeight="1" thickTop="1" thickBot="1">
      <c r="A19" s="468" t="s">
        <v>136</v>
      </c>
      <c r="B19" s="468"/>
      <c r="C19" s="468"/>
      <c r="D19" s="468"/>
      <c r="E19" s="468"/>
      <c r="F19" s="468"/>
      <c r="G19" s="468"/>
      <c r="H19" s="468"/>
      <c r="I19" s="468"/>
      <c r="J19" s="468"/>
      <c r="K19" s="468"/>
      <c r="L19" s="468"/>
      <c r="M19" s="468"/>
      <c r="N19" s="468"/>
      <c r="O19" s="468"/>
      <c r="P19" s="468"/>
      <c r="Q19" s="468"/>
      <c r="R19" s="468"/>
      <c r="S19" s="468"/>
      <c r="T19" s="10"/>
    </row>
    <row r="20" spans="1:21" ht="3" customHeight="1" thickTop="1">
      <c r="A20" s="262"/>
      <c r="B20" s="262"/>
      <c r="D20" s="26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10"/>
    </row>
    <row r="21" spans="1:21" ht="16.149999999999999">
      <c r="A21" s="2" t="s">
        <v>171</v>
      </c>
      <c r="B21" s="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T21" s="10"/>
    </row>
    <row r="22" spans="1:21" ht="3" customHeight="1">
      <c r="A22" s="380"/>
      <c r="B22" s="381"/>
      <c r="C22" s="381"/>
      <c r="D22" s="381"/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O22" s="381"/>
      <c r="P22" s="381"/>
      <c r="Q22" s="381"/>
      <c r="R22" s="381"/>
      <c r="S22" s="381"/>
      <c r="T22" s="10"/>
    </row>
    <row r="23" spans="1:21" ht="16.899999999999999" thickBot="1">
      <c r="A23" s="9" t="s">
        <v>138</v>
      </c>
      <c r="B23" s="9"/>
      <c r="C23" s="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T23" s="10"/>
    </row>
    <row r="24" spans="1:21" ht="43.9" thickBot="1">
      <c r="A24" s="294" t="s">
        <v>88</v>
      </c>
      <c r="B24" s="83"/>
      <c r="C24" s="84"/>
      <c r="D24" s="85" t="s">
        <v>139</v>
      </c>
      <c r="E24" s="85" t="s">
        <v>140</v>
      </c>
      <c r="F24" s="85" t="s">
        <v>39</v>
      </c>
      <c r="G24" s="92" t="s">
        <v>89</v>
      </c>
      <c r="H24" s="85" t="s">
        <v>141</v>
      </c>
      <c r="I24" s="85" t="str">
        <f>'2b.  Complex Form Data Entry'!O57</f>
        <v>Sum of Revenues Prior to 2025</v>
      </c>
      <c r="J24" s="85">
        <f>'2b.  Complex Form Data Entry'!G19</f>
        <v>2025</v>
      </c>
      <c r="K24" s="85">
        <v>2026</v>
      </c>
      <c r="L24" s="86">
        <f>J24+2</f>
        <v>2027</v>
      </c>
      <c r="M24" s="86" t="str">
        <f>CONCATENATE(K24," / ",L24)</f>
        <v>2026 / 2027</v>
      </c>
      <c r="N24" s="86">
        <f>L24+1</f>
        <v>2028</v>
      </c>
      <c r="O24" s="86">
        <f>N24+1</f>
        <v>2029</v>
      </c>
      <c r="P24" s="86" t="str">
        <f>CONCATENATE(N24," / ",O24)</f>
        <v>2028 / 2029</v>
      </c>
      <c r="Q24" s="86">
        <f>O24+1</f>
        <v>2030</v>
      </c>
      <c r="R24" s="86">
        <f>Q24+1</f>
        <v>2031</v>
      </c>
      <c r="S24" s="86" t="str">
        <f>CONCATENATE(Q24," / ",R24)</f>
        <v>2030 / 2031</v>
      </c>
      <c r="T24" s="87" t="s">
        <v>142</v>
      </c>
      <c r="U24" s="10"/>
    </row>
    <row r="25" spans="1:21" ht="14.45">
      <c r="A25" s="79" t="str">
        <f>IF('2b.  Complex Form Data Entry'!C58="", "   ", '2b.  Complex Form Data Entry'!C58)</f>
        <v xml:space="preserve">   </v>
      </c>
      <c r="B25" s="70"/>
      <c r="C25" s="70"/>
      <c r="D25" s="157" t="str">
        <f>IF(A25="   ", "   ",  IF(A25='2b.  Complex Form Data Entry'!$G$21, '2b.  Complex Form Data Entry'!J$21, IF(A25='2b.  Complex Form Data Entry'!$G$22,'2b.  Complex Form Data Entry'!J$22, IF(A25='2b.  Complex Form Data Entry'!$G$23, '2b.  Complex Form Data Entry'!J$23, IF(A25='2b.  Complex Form Data Entry'!$G$24, '2b.  Complex Form Data Entry'!$J$24, IF(A25='2b.  Complex Form Data Entry'!$G$25,'2b.  Complex Form Data Entry'!J$25, IF(A25='2b.  Complex Form Data Entry'!$G$26,'2b.  Complex Form Data Entry'!J$26, "   ")))))))</f>
        <v xml:space="preserve">   </v>
      </c>
      <c r="E25" s="80" t="str">
        <f>IF(A25="   ", "   ",  IF(A25='2b.  Complex Form Data Entry'!$G$21, '2b.  Complex Form Data Entry'!K$21, IF(A25='2b.  Complex Form Data Entry'!$G$22,'2b.  Complex Form Data Entry'!K$22, IF(A25='2b.  Complex Form Data Entry'!$G$23, '2b.  Complex Form Data Entry'!K$23, IF(A25='2b.  Complex Form Data Entry'!$G$24, '2b.  Complex Form Data Entry'!$K$24, IF(A25='2b.  Complex Form Data Entry'!G$25,'2b.  Complex Form Data Entry'!K$25, IF(A25='2b.  Complex Form Data Entry'!G$26,'2b.  Complex Form Data Entry'!K$26, "   ")))))))</f>
        <v xml:space="preserve">   </v>
      </c>
      <c r="F25" s="157" t="str">
        <f>IF(A25="   ", "   ",  IF(A25='2b.  Complex Form Data Entry'!$G$21, '2b.  Complex Form Data Entry'!L$21, IF(A25='2b.  Complex Form Data Entry'!$G$22,'2b.  Complex Form Data Entry'!L$22, IF(A25='2b.  Complex Form Data Entry'!$G$23, '2b.  Complex Form Data Entry'!L$23, IF(A25='2b.  Complex Form Data Entry'!$G$24, '2b.  Complex Form Data Entry'!$L$24, IF(A25='2b.  Complex Form Data Entry'!G$25,'2b.  Complex Form Data Entry'!L$25, IF(A25='2b.  Complex Form Data Entry'!G$26,'2b.  Complex Form Data Entry'!L$26, "   ")))))))</f>
        <v xml:space="preserve">   </v>
      </c>
      <c r="G25" s="81" t="str">
        <f>IF(A25="", "   ", '2b.  Complex Form Data Entry'!D58)</f>
        <v xml:space="preserve"> </v>
      </c>
      <c r="H25" s="167" t="str">
        <f>IF('2b.  Complex Form Data Entry'!E58="", "   ",'2b.  Complex Form Data Entry'!E58)</f>
        <v xml:space="preserve">   </v>
      </c>
      <c r="I25" s="72">
        <f>'2b.  Complex Form Data Entry'!O58</f>
        <v>0</v>
      </c>
      <c r="J25" s="72">
        <f>'2b.  Complex Form Data Entry'!G58</f>
        <v>0</v>
      </c>
      <c r="K25" s="72">
        <f>'2b.  Complex Form Data Entry'!H58</f>
        <v>0</v>
      </c>
      <c r="L25" s="72">
        <f>'2b.  Complex Form Data Entry'!I58</f>
        <v>0</v>
      </c>
      <c r="M25" s="72">
        <f t="shared" ref="M25:M31" si="0">K25+L25</f>
        <v>0</v>
      </c>
      <c r="N25" s="72">
        <f>'2b.  Complex Form Data Entry'!J58</f>
        <v>0</v>
      </c>
      <c r="O25" s="72">
        <f>'2b.  Complex Form Data Entry'!K58</f>
        <v>0</v>
      </c>
      <c r="P25" s="72">
        <f t="shared" ref="P25:P31" si="1">N25+O25</f>
        <v>0</v>
      </c>
      <c r="Q25" s="72">
        <f>'2b.  Complex Form Data Entry'!L58</f>
        <v>0</v>
      </c>
      <c r="R25" s="72">
        <f>'2b.  Complex Form Data Entry'!M58</f>
        <v>0</v>
      </c>
      <c r="S25" s="72">
        <f t="shared" ref="S25:S31" si="2">Q25+R25</f>
        <v>0</v>
      </c>
      <c r="T25" s="82">
        <f>'2b.  Complex Form Data Entry'!N58</f>
        <v>0</v>
      </c>
      <c r="U25" s="10"/>
    </row>
    <row r="26" spans="1:21" ht="14.45">
      <c r="A26" s="75" t="str">
        <f>IF('2b.  Complex Form Data Entry'!C59="", "   ", '2b.  Complex Form Data Entry'!C59)</f>
        <v xml:space="preserve">   </v>
      </c>
      <c r="B26" s="67"/>
      <c r="C26" s="67"/>
      <c r="D26" s="157" t="str">
        <f>IF(A26="   ", "   ",  IF(A26='2b.  Complex Form Data Entry'!$G$21, '2b.  Complex Form Data Entry'!J$21, IF(A26='2b.  Complex Form Data Entry'!$G$22,'2b.  Complex Form Data Entry'!J$22, IF(A26='2b.  Complex Form Data Entry'!$G$23, '2b.  Complex Form Data Entry'!J$23, IF(A26='2b.  Complex Form Data Entry'!$G$24, '2b.  Complex Form Data Entry'!$J$24, IF(A26='2b.  Complex Form Data Entry'!$G$25,'2b.  Complex Form Data Entry'!J$25, IF(A26='2b.  Complex Form Data Entry'!$G$26,'2b.  Complex Form Data Entry'!J$26, "   ")))))))</f>
        <v xml:space="preserve">   </v>
      </c>
      <c r="E26" s="80" t="str">
        <f>IF(A26="   ", "   ",  IF(A26='2b.  Complex Form Data Entry'!$G$21, '2b.  Complex Form Data Entry'!K$21, IF(A26='2b.  Complex Form Data Entry'!$G$22,'2b.  Complex Form Data Entry'!K$22, IF(A26='2b.  Complex Form Data Entry'!$G$23, '2b.  Complex Form Data Entry'!K$23, IF(A26='2b.  Complex Form Data Entry'!$G$24, '2b.  Complex Form Data Entry'!$K$24, IF(A26='2b.  Complex Form Data Entry'!G$25,'2b.  Complex Form Data Entry'!K$25, IF(A26='2b.  Complex Form Data Entry'!G$26,'2b.  Complex Form Data Entry'!K$26, "   ")))))))</f>
        <v xml:space="preserve">   </v>
      </c>
      <c r="F26" s="157" t="str">
        <f>IF(A26="   ", "   ",  IF(A26='2b.  Complex Form Data Entry'!$G$21, '2b.  Complex Form Data Entry'!L$21, IF(A26='2b.  Complex Form Data Entry'!$G$22,'2b.  Complex Form Data Entry'!L$22, IF(A26='2b.  Complex Form Data Entry'!$G$23, '2b.  Complex Form Data Entry'!L$23, IF(A26='2b.  Complex Form Data Entry'!$G$24, '2b.  Complex Form Data Entry'!$L$24, IF(A26='2b.  Complex Form Data Entry'!G$25,'2b.  Complex Form Data Entry'!L$25, IF(A26='2b.  Complex Form Data Entry'!G$26,'2b.  Complex Form Data Entry'!L$26, "   ")))))))</f>
        <v xml:space="preserve">   </v>
      </c>
      <c r="G26" s="81" t="str">
        <f>IF(A26="", "   ", '2b.  Complex Form Data Entry'!D59)</f>
        <v xml:space="preserve"> </v>
      </c>
      <c r="H26" s="68" t="str">
        <f>IF('2b.  Complex Form Data Entry'!E59="", "   ",'2b.  Complex Form Data Entry'!E59)</f>
        <v xml:space="preserve">   </v>
      </c>
      <c r="I26" s="72">
        <f>'2b.  Complex Form Data Entry'!O59</f>
        <v>0</v>
      </c>
      <c r="J26" s="69">
        <f>'2b.  Complex Form Data Entry'!G59</f>
        <v>0</v>
      </c>
      <c r="K26" s="69">
        <f>'2b.  Complex Form Data Entry'!H59</f>
        <v>0</v>
      </c>
      <c r="L26" s="69">
        <f>'2b.  Complex Form Data Entry'!I59</f>
        <v>0</v>
      </c>
      <c r="M26" s="72">
        <f t="shared" si="0"/>
        <v>0</v>
      </c>
      <c r="N26" s="69">
        <f>'2b.  Complex Form Data Entry'!J59</f>
        <v>0</v>
      </c>
      <c r="O26" s="69">
        <f>'2b.  Complex Form Data Entry'!K59</f>
        <v>0</v>
      </c>
      <c r="P26" s="72">
        <f t="shared" si="1"/>
        <v>0</v>
      </c>
      <c r="Q26" s="69">
        <f>'2b.  Complex Form Data Entry'!L59</f>
        <v>0</v>
      </c>
      <c r="R26" s="69">
        <f>'2b.  Complex Form Data Entry'!M59</f>
        <v>0</v>
      </c>
      <c r="S26" s="72">
        <f t="shared" si="2"/>
        <v>0</v>
      </c>
      <c r="T26" s="78">
        <f>'2b.  Complex Form Data Entry'!N59</f>
        <v>0</v>
      </c>
      <c r="U26" s="10"/>
    </row>
    <row r="27" spans="1:21" ht="14.45">
      <c r="A27" s="75" t="str">
        <f>IF('2b.  Complex Form Data Entry'!C60="", "   ", '2b.  Complex Form Data Entry'!C60)</f>
        <v xml:space="preserve">   </v>
      </c>
      <c r="B27" s="76"/>
      <c r="C27" s="76"/>
      <c r="D27" s="157" t="str">
        <f>IF(A27="   ", "   ",  IF(A27='2b.  Complex Form Data Entry'!$G$21, '2b.  Complex Form Data Entry'!J$21, IF(A27='2b.  Complex Form Data Entry'!$G$22,'2b.  Complex Form Data Entry'!J$22, IF(A27='2b.  Complex Form Data Entry'!$G$23, '2b.  Complex Form Data Entry'!J$23, IF(A27='2b.  Complex Form Data Entry'!$G$24, '2b.  Complex Form Data Entry'!$J$24, IF(A27='2b.  Complex Form Data Entry'!$G$25,'2b.  Complex Form Data Entry'!J$25, IF(A27='2b.  Complex Form Data Entry'!$G$26,'2b.  Complex Form Data Entry'!J$26, "   ")))))))</f>
        <v xml:space="preserve">   </v>
      </c>
      <c r="E27" s="80" t="str">
        <f>IF(A27="   ", "   ",  IF(A27='2b.  Complex Form Data Entry'!$G$21, '2b.  Complex Form Data Entry'!K$21, IF(A27='2b.  Complex Form Data Entry'!$G$22,'2b.  Complex Form Data Entry'!K$22, IF(A27='2b.  Complex Form Data Entry'!$G$23, '2b.  Complex Form Data Entry'!K$23, IF(A27='2b.  Complex Form Data Entry'!$G$24, '2b.  Complex Form Data Entry'!$K$24, IF(A27='2b.  Complex Form Data Entry'!G$25,'2b.  Complex Form Data Entry'!K$25, IF(A27='2b.  Complex Form Data Entry'!G$26,'2b.  Complex Form Data Entry'!K$26, "   ")))))))</f>
        <v xml:space="preserve">   </v>
      </c>
      <c r="F27" s="157" t="str">
        <f>IF(A27="   ", "   ",  IF(A27='2b.  Complex Form Data Entry'!$G$21, '2b.  Complex Form Data Entry'!L$21, IF(A27='2b.  Complex Form Data Entry'!$G$22,'2b.  Complex Form Data Entry'!L$22, IF(A27='2b.  Complex Form Data Entry'!$G$23, '2b.  Complex Form Data Entry'!L$23, IF(A27='2b.  Complex Form Data Entry'!$G$24, '2b.  Complex Form Data Entry'!$L$24, IF(A27='2b.  Complex Form Data Entry'!G$25,'2b.  Complex Form Data Entry'!L$25, IF(A27='2b.  Complex Form Data Entry'!G$26,'2b.  Complex Form Data Entry'!L$26, "   ")))))))</f>
        <v xml:space="preserve">   </v>
      </c>
      <c r="G27" s="81" t="str">
        <f>IF(A27="", "   ", '2b.  Complex Form Data Entry'!D60)</f>
        <v xml:space="preserve"> </v>
      </c>
      <c r="H27" s="168" t="str">
        <f>IF('2b.  Complex Form Data Entry'!E60="", "   ",'2b.  Complex Form Data Entry'!E60)</f>
        <v xml:space="preserve">   </v>
      </c>
      <c r="I27" s="72">
        <f>'2b.  Complex Form Data Entry'!O60</f>
        <v>0</v>
      </c>
      <c r="J27" s="69">
        <f>'2b.  Complex Form Data Entry'!G60</f>
        <v>0</v>
      </c>
      <c r="K27" s="69">
        <f>'2b.  Complex Form Data Entry'!H60</f>
        <v>0</v>
      </c>
      <c r="L27" s="69">
        <f>'2b.  Complex Form Data Entry'!I60</f>
        <v>0</v>
      </c>
      <c r="M27" s="72">
        <f t="shared" si="0"/>
        <v>0</v>
      </c>
      <c r="N27" s="69">
        <f>'2b.  Complex Form Data Entry'!J60</f>
        <v>0</v>
      </c>
      <c r="O27" s="69">
        <f>'2b.  Complex Form Data Entry'!K60</f>
        <v>0</v>
      </c>
      <c r="P27" s="72">
        <f t="shared" si="1"/>
        <v>0</v>
      </c>
      <c r="Q27" s="69">
        <f>'2b.  Complex Form Data Entry'!L60</f>
        <v>0</v>
      </c>
      <c r="R27" s="69">
        <f>'2b.  Complex Form Data Entry'!M60</f>
        <v>0</v>
      </c>
      <c r="S27" s="72">
        <f t="shared" si="2"/>
        <v>0</v>
      </c>
      <c r="T27" s="78">
        <f>'2b.  Complex Form Data Entry'!N60</f>
        <v>0</v>
      </c>
      <c r="U27" s="10"/>
    </row>
    <row r="28" spans="1:21" ht="14.45">
      <c r="A28" s="75" t="str">
        <f>IF('2b.  Complex Form Data Entry'!C61="", "   ", '2b.  Complex Form Data Entry'!C61)</f>
        <v xml:space="preserve">   </v>
      </c>
      <c r="B28" s="76"/>
      <c r="C28" s="76"/>
      <c r="D28" s="157" t="str">
        <f>IF(A28="   ", "   ",  IF(A28='2b.  Complex Form Data Entry'!$G$21, '2b.  Complex Form Data Entry'!J$21, IF(A28='2b.  Complex Form Data Entry'!$G$22,'2b.  Complex Form Data Entry'!J$22, IF(A28='2b.  Complex Form Data Entry'!$G$23, '2b.  Complex Form Data Entry'!J$23, IF(A28='2b.  Complex Form Data Entry'!$G$24, '2b.  Complex Form Data Entry'!$J$24, IF(A28='2b.  Complex Form Data Entry'!$G$25,'2b.  Complex Form Data Entry'!J$25, IF(A28='2b.  Complex Form Data Entry'!$G$26,'2b.  Complex Form Data Entry'!J$26, "   ")))))))</f>
        <v xml:space="preserve">   </v>
      </c>
      <c r="E28" s="80" t="str">
        <f>IF(A28="   ", "   ",  IF(A28='2b.  Complex Form Data Entry'!$G$21, '2b.  Complex Form Data Entry'!K$21, IF(A28='2b.  Complex Form Data Entry'!$G$22,'2b.  Complex Form Data Entry'!K$22, IF(A28='2b.  Complex Form Data Entry'!$G$23, '2b.  Complex Form Data Entry'!K$23, IF(A28='2b.  Complex Form Data Entry'!$G$24, '2b.  Complex Form Data Entry'!$K$24, IF(A28='2b.  Complex Form Data Entry'!G$25,'2b.  Complex Form Data Entry'!K$25, IF(A28='2b.  Complex Form Data Entry'!G$26,'2b.  Complex Form Data Entry'!K$26, "   ")))))))</f>
        <v xml:space="preserve">   </v>
      </c>
      <c r="F28" s="157" t="str">
        <f>IF(A28="   ", "   ",  IF(A28='2b.  Complex Form Data Entry'!$G$21, '2b.  Complex Form Data Entry'!L$21, IF(A28='2b.  Complex Form Data Entry'!$G$22,'2b.  Complex Form Data Entry'!L$22, IF(A28='2b.  Complex Form Data Entry'!$G$23, '2b.  Complex Form Data Entry'!L$23, IF(A28='2b.  Complex Form Data Entry'!$G$24, '2b.  Complex Form Data Entry'!$L$24, IF(A28='2b.  Complex Form Data Entry'!G$25,'2b.  Complex Form Data Entry'!L$25, IF(A28='2b.  Complex Form Data Entry'!G$26,'2b.  Complex Form Data Entry'!L$26, "   ")))))))</f>
        <v xml:space="preserve">   </v>
      </c>
      <c r="G28" s="81" t="str">
        <f>IF(A28="", "   ", '2b.  Complex Form Data Entry'!D61)</f>
        <v xml:space="preserve"> </v>
      </c>
      <c r="H28" s="168" t="str">
        <f>IF('2b.  Complex Form Data Entry'!E61="", "   ",'2b.  Complex Form Data Entry'!E61)</f>
        <v xml:space="preserve">   </v>
      </c>
      <c r="I28" s="72">
        <f>'2b.  Complex Form Data Entry'!O61</f>
        <v>0</v>
      </c>
      <c r="J28" s="69">
        <f>'2b.  Complex Form Data Entry'!G61</f>
        <v>0</v>
      </c>
      <c r="K28" s="69">
        <f>'2b.  Complex Form Data Entry'!H61</f>
        <v>0</v>
      </c>
      <c r="L28" s="69">
        <f>'2b.  Complex Form Data Entry'!I61</f>
        <v>0</v>
      </c>
      <c r="M28" s="72">
        <f t="shared" si="0"/>
        <v>0</v>
      </c>
      <c r="N28" s="69">
        <f>'2b.  Complex Form Data Entry'!J61</f>
        <v>0</v>
      </c>
      <c r="O28" s="69">
        <f>'2b.  Complex Form Data Entry'!K61</f>
        <v>0</v>
      </c>
      <c r="P28" s="72">
        <f t="shared" si="1"/>
        <v>0</v>
      </c>
      <c r="Q28" s="69">
        <f>'2b.  Complex Form Data Entry'!L61</f>
        <v>0</v>
      </c>
      <c r="R28" s="69">
        <f>'2b.  Complex Form Data Entry'!M61</f>
        <v>0</v>
      </c>
      <c r="S28" s="72">
        <f t="shared" si="2"/>
        <v>0</v>
      </c>
      <c r="T28" s="78">
        <f>'2b.  Complex Form Data Entry'!N61</f>
        <v>0</v>
      </c>
      <c r="U28" s="10"/>
    </row>
    <row r="29" spans="1:21" ht="14.45">
      <c r="A29" s="75" t="str">
        <f>IF('2b.  Complex Form Data Entry'!C62="", "   ", '2b.  Complex Form Data Entry'!C62)</f>
        <v xml:space="preserve">   </v>
      </c>
      <c r="B29" s="77"/>
      <c r="C29" s="77"/>
      <c r="D29" s="157" t="str">
        <f>IF(A29="   ", "   ",  IF(A29='2b.  Complex Form Data Entry'!$G$21, '2b.  Complex Form Data Entry'!J$21, IF(A29='2b.  Complex Form Data Entry'!$G$22,'2b.  Complex Form Data Entry'!J$22, IF(A29='2b.  Complex Form Data Entry'!$G$23, '2b.  Complex Form Data Entry'!J$23, IF(A29='2b.  Complex Form Data Entry'!$G$24, '2b.  Complex Form Data Entry'!$J$24, IF(A29='2b.  Complex Form Data Entry'!$G$25,'2b.  Complex Form Data Entry'!J$25, IF(A29='2b.  Complex Form Data Entry'!$G$26,'2b.  Complex Form Data Entry'!J$26, "   ")))))))</f>
        <v xml:space="preserve">   </v>
      </c>
      <c r="E29" s="80" t="str">
        <f>IF(A29="   ", "   ",  IF(A29='2b.  Complex Form Data Entry'!$G$21, '2b.  Complex Form Data Entry'!K$21, IF(A29='2b.  Complex Form Data Entry'!$G$22,'2b.  Complex Form Data Entry'!K$22, IF(A29='2b.  Complex Form Data Entry'!$G$23, '2b.  Complex Form Data Entry'!K$23, IF(A29='2b.  Complex Form Data Entry'!$G$24, '2b.  Complex Form Data Entry'!$K$24, IF(A29='2b.  Complex Form Data Entry'!G$25,'2b.  Complex Form Data Entry'!K$25, IF(A29='2b.  Complex Form Data Entry'!G$26,'2b.  Complex Form Data Entry'!K$26, "   ")))))))</f>
        <v xml:space="preserve">   </v>
      </c>
      <c r="F29" s="157" t="str">
        <f>IF(A29="   ", "   ",  IF(A29='2b.  Complex Form Data Entry'!$G$21, '2b.  Complex Form Data Entry'!L$21, IF(A29='2b.  Complex Form Data Entry'!$G$22,'2b.  Complex Form Data Entry'!L$22, IF(A29='2b.  Complex Form Data Entry'!$G$23, '2b.  Complex Form Data Entry'!L$23, IF(A29='2b.  Complex Form Data Entry'!$G$24, '2b.  Complex Form Data Entry'!$L$24, IF(A29='2b.  Complex Form Data Entry'!G$25,'2b.  Complex Form Data Entry'!L$25, IF(A29='2b.  Complex Form Data Entry'!G$26,'2b.  Complex Form Data Entry'!L$26, "   ")))))))</f>
        <v xml:space="preserve">   </v>
      </c>
      <c r="G29" s="81" t="str">
        <f>IF(A29="", "   ", '2b.  Complex Form Data Entry'!D62)</f>
        <v xml:space="preserve"> </v>
      </c>
      <c r="H29" s="168" t="str">
        <f>IF('2b.  Complex Form Data Entry'!E62="", "   ",'2b.  Complex Form Data Entry'!E62)</f>
        <v xml:space="preserve">   </v>
      </c>
      <c r="I29" s="72">
        <f>'2b.  Complex Form Data Entry'!O62</f>
        <v>0</v>
      </c>
      <c r="J29" s="69">
        <f>'2b.  Complex Form Data Entry'!G62</f>
        <v>0</v>
      </c>
      <c r="K29" s="69">
        <f>'2b.  Complex Form Data Entry'!H62</f>
        <v>0</v>
      </c>
      <c r="L29" s="69">
        <f>'2b.  Complex Form Data Entry'!I62</f>
        <v>0</v>
      </c>
      <c r="M29" s="72">
        <f t="shared" si="0"/>
        <v>0</v>
      </c>
      <c r="N29" s="69">
        <f>'2b.  Complex Form Data Entry'!J62</f>
        <v>0</v>
      </c>
      <c r="O29" s="69">
        <f>'2b.  Complex Form Data Entry'!K62</f>
        <v>0</v>
      </c>
      <c r="P29" s="72">
        <f t="shared" si="1"/>
        <v>0</v>
      </c>
      <c r="Q29" s="69">
        <f>'2b.  Complex Form Data Entry'!L62</f>
        <v>0</v>
      </c>
      <c r="R29" s="69">
        <f>'2b.  Complex Form Data Entry'!M62</f>
        <v>0</v>
      </c>
      <c r="S29" s="72">
        <f t="shared" si="2"/>
        <v>0</v>
      </c>
      <c r="T29" s="78">
        <f>'2b.  Complex Form Data Entry'!N62</f>
        <v>0</v>
      </c>
      <c r="U29" s="10"/>
    </row>
    <row r="30" spans="1:21" ht="14.45">
      <c r="A30" s="75" t="str">
        <f>IF('2b.  Complex Form Data Entry'!C63="", "   ", '2b.  Complex Form Data Entry'!C63)</f>
        <v xml:space="preserve">   </v>
      </c>
      <c r="B30" s="77"/>
      <c r="C30" s="77"/>
      <c r="D30" s="157" t="str">
        <f>IF(A30="   ", "   ",  IF(A30='2b.  Complex Form Data Entry'!$G$21, '2b.  Complex Form Data Entry'!J$21, IF(A30='2b.  Complex Form Data Entry'!$G$22,'2b.  Complex Form Data Entry'!J$22, IF(A30='2b.  Complex Form Data Entry'!$G$23, '2b.  Complex Form Data Entry'!J$23, IF(A30='2b.  Complex Form Data Entry'!$G$24, '2b.  Complex Form Data Entry'!$J$24, IF(A30='2b.  Complex Form Data Entry'!$G$25,'2b.  Complex Form Data Entry'!J$25, IF(A30='2b.  Complex Form Data Entry'!$G$26,'2b.  Complex Form Data Entry'!J$26, "   ")))))))</f>
        <v xml:space="preserve">   </v>
      </c>
      <c r="E30" s="80" t="str">
        <f>IF(A30="   ", "   ",  IF(A30='2b.  Complex Form Data Entry'!$G$21, '2b.  Complex Form Data Entry'!K$21, IF(A30='2b.  Complex Form Data Entry'!$G$22,'2b.  Complex Form Data Entry'!K$22, IF(A30='2b.  Complex Form Data Entry'!$G$23, '2b.  Complex Form Data Entry'!K$23, IF(A30='2b.  Complex Form Data Entry'!$G$24, '2b.  Complex Form Data Entry'!$K$24, IF(A30='2b.  Complex Form Data Entry'!G$25,'2b.  Complex Form Data Entry'!K$25, IF(A30='2b.  Complex Form Data Entry'!G$26,'2b.  Complex Form Data Entry'!K$26, "   ")))))))</f>
        <v xml:space="preserve">   </v>
      </c>
      <c r="F30" s="157" t="str">
        <f>IF(A30="   ", "   ",  IF(A30='2b.  Complex Form Data Entry'!$G$21, '2b.  Complex Form Data Entry'!L$21, IF(A30='2b.  Complex Form Data Entry'!$G$22,'2b.  Complex Form Data Entry'!L$22, IF(A30='2b.  Complex Form Data Entry'!$G$23, '2b.  Complex Form Data Entry'!L$23, IF(A30='2b.  Complex Form Data Entry'!$G$24, '2b.  Complex Form Data Entry'!$L$24, IF(A30='2b.  Complex Form Data Entry'!G$25,'2b.  Complex Form Data Entry'!L$25, IF(A30='2b.  Complex Form Data Entry'!G$26,'2b.  Complex Form Data Entry'!L$26, "   ")))))))</f>
        <v xml:space="preserve">   </v>
      </c>
      <c r="G30" s="81" t="str">
        <f>IF(A30="", "   ", '2b.  Complex Form Data Entry'!D63)</f>
        <v xml:space="preserve"> </v>
      </c>
      <c r="H30" s="168" t="str">
        <f>IF('2b.  Complex Form Data Entry'!E63="", "   ",'2b.  Complex Form Data Entry'!E63)</f>
        <v xml:space="preserve">   </v>
      </c>
      <c r="I30" s="72">
        <f>'2b.  Complex Form Data Entry'!O63</f>
        <v>0</v>
      </c>
      <c r="J30" s="69">
        <f>'2b.  Complex Form Data Entry'!G63</f>
        <v>0</v>
      </c>
      <c r="K30" s="69">
        <f>'2b.  Complex Form Data Entry'!H63</f>
        <v>0</v>
      </c>
      <c r="L30" s="69">
        <f>'2b.  Complex Form Data Entry'!I63</f>
        <v>0</v>
      </c>
      <c r="M30" s="72">
        <f t="shared" si="0"/>
        <v>0</v>
      </c>
      <c r="N30" s="69">
        <f>'2b.  Complex Form Data Entry'!J63</f>
        <v>0</v>
      </c>
      <c r="O30" s="91">
        <f>'2b.  Complex Form Data Entry'!K63</f>
        <v>0</v>
      </c>
      <c r="P30" s="72">
        <f t="shared" si="1"/>
        <v>0</v>
      </c>
      <c r="Q30" s="91">
        <f>'2b.  Complex Form Data Entry'!L63</f>
        <v>0</v>
      </c>
      <c r="R30" s="91">
        <f>'2b.  Complex Form Data Entry'!M63</f>
        <v>0</v>
      </c>
      <c r="S30" s="72">
        <f t="shared" si="2"/>
        <v>0</v>
      </c>
      <c r="T30" s="78">
        <f>'2b.  Complex Form Data Entry'!N63</f>
        <v>0</v>
      </c>
      <c r="U30" s="10"/>
    </row>
    <row r="31" spans="1:21" ht="15" thickBot="1">
      <c r="A31" s="5"/>
      <c r="B31" s="6"/>
      <c r="C31" s="242" t="s">
        <v>143</v>
      </c>
      <c r="D31" s="7"/>
      <c r="E31" s="7"/>
      <c r="F31" s="7"/>
      <c r="G31" s="7"/>
      <c r="H31" s="169"/>
      <c r="I31" s="51">
        <f t="shared" ref="I31:T31" si="3">SUM(I25:I30)</f>
        <v>0</v>
      </c>
      <c r="J31" s="51">
        <f t="shared" si="3"/>
        <v>0</v>
      </c>
      <c r="K31" s="51">
        <f t="shared" ref="K31" si="4">SUM(K25:K30)</f>
        <v>0</v>
      </c>
      <c r="L31" s="51">
        <f t="shared" si="3"/>
        <v>0</v>
      </c>
      <c r="M31" s="51">
        <f t="shared" si="0"/>
        <v>0</v>
      </c>
      <c r="N31" s="51">
        <f t="shared" ref="N31" si="5">SUM(N25:N30)</f>
        <v>0</v>
      </c>
      <c r="O31" s="51">
        <f t="shared" si="3"/>
        <v>0</v>
      </c>
      <c r="P31" s="51">
        <f t="shared" si="1"/>
        <v>0</v>
      </c>
      <c r="Q31" s="51">
        <f t="shared" ref="Q31:R31" si="6">SUM(Q25:Q30)</f>
        <v>0</v>
      </c>
      <c r="R31" s="51">
        <f t="shared" si="6"/>
        <v>0</v>
      </c>
      <c r="S31" s="51">
        <f t="shared" si="2"/>
        <v>0</v>
      </c>
      <c r="T31" s="60">
        <f t="shared" si="3"/>
        <v>0</v>
      </c>
      <c r="U31" s="10"/>
    </row>
    <row r="32" spans="1:21" ht="3" customHeight="1">
      <c r="A32" s="262"/>
      <c r="B32" s="262"/>
      <c r="C32" s="262"/>
      <c r="D32" s="262"/>
      <c r="E32" s="262"/>
      <c r="F32" s="262"/>
      <c r="G32" s="262"/>
      <c r="H32" s="262"/>
      <c r="I32" s="262"/>
      <c r="J32" s="3"/>
      <c r="K32" s="3"/>
      <c r="L32" s="3"/>
      <c r="M32" s="3"/>
      <c r="N32" s="3"/>
      <c r="O32" s="3"/>
      <c r="P32" s="3"/>
      <c r="Q32" s="3"/>
      <c r="R32" s="3"/>
      <c r="T32" s="10"/>
    </row>
    <row r="33" spans="1:21" ht="16.899999999999999" thickBot="1">
      <c r="A33" s="8" t="s">
        <v>172</v>
      </c>
      <c r="B33" s="8"/>
      <c r="C33" s="2"/>
      <c r="D33" s="2"/>
      <c r="E33" s="262"/>
      <c r="F33" s="262"/>
      <c r="G33" s="262"/>
      <c r="H33" s="262"/>
      <c r="I33" s="262"/>
      <c r="J33" s="65"/>
      <c r="K33" s="262"/>
      <c r="L33" s="262"/>
      <c r="M33" s="262"/>
      <c r="N33" s="262"/>
      <c r="O33" s="262"/>
      <c r="P33" s="262"/>
      <c r="Q33" s="262"/>
      <c r="R33" s="262"/>
      <c r="T33" s="10"/>
    </row>
    <row r="34" spans="1:21" ht="43.9" thickBot="1">
      <c r="A34" s="294" t="s">
        <v>145</v>
      </c>
      <c r="B34" s="83"/>
      <c r="C34" s="84"/>
      <c r="D34" s="85" t="s">
        <v>139</v>
      </c>
      <c r="E34" s="86" t="s">
        <v>38</v>
      </c>
      <c r="F34" s="85" t="s">
        <v>39</v>
      </c>
      <c r="G34" s="85" t="s">
        <v>89</v>
      </c>
      <c r="H34" s="85" t="s">
        <v>91</v>
      </c>
      <c r="I34" s="85" t="str">
        <f>'2b.  Complex Form Data Entry'!O81</f>
        <v>Sum of Expenditures Prior to 2025</v>
      </c>
      <c r="J34" s="85">
        <f>'2b.  Complex Form Data Entry'!G19</f>
        <v>2025</v>
      </c>
      <c r="K34" s="85">
        <v>2026</v>
      </c>
      <c r="L34" s="86">
        <f>J34+2</f>
        <v>2027</v>
      </c>
      <c r="M34" s="86" t="str">
        <f>CONCATENATE(K34," / ",L34)</f>
        <v>2026 / 2027</v>
      </c>
      <c r="N34" s="86">
        <f>L34+1</f>
        <v>2028</v>
      </c>
      <c r="O34" s="86">
        <f>N34+1</f>
        <v>2029</v>
      </c>
      <c r="P34" s="86" t="str">
        <f>CONCATENATE(N34," / ",O34)</f>
        <v>2028 / 2029</v>
      </c>
      <c r="Q34" s="86">
        <f>O34+1</f>
        <v>2030</v>
      </c>
      <c r="R34" s="86">
        <f>Q34+1</f>
        <v>2031</v>
      </c>
      <c r="S34" s="86" t="str">
        <f>CONCATENATE(Q34," / ",R34)</f>
        <v>2030 / 2031</v>
      </c>
      <c r="T34" s="87" t="s">
        <v>142</v>
      </c>
      <c r="U34" s="383"/>
    </row>
    <row r="35" spans="1:21" ht="14.45">
      <c r="A35" s="521" t="str">
        <f>IF('2b.  Complex Form Data Entry'!E80="", "   ", '2b.  Complex Form Data Entry'!E80)</f>
        <v xml:space="preserve">   </v>
      </c>
      <c r="B35" s="522"/>
      <c r="C35" s="523"/>
      <c r="D35" s="157" t="str">
        <f>IF(A35="   ", "   ",  IF(A35='2b.  Complex Form Data Entry'!$G$21, '2b.  Complex Form Data Entry'!J$21, IF(A35='2b.  Complex Form Data Entry'!$G$22,'2b.  Complex Form Data Entry'!J$22, IF(A35='2b.  Complex Form Data Entry'!$G$23, '2b.  Complex Form Data Entry'!J$23, IF(A35='2b.  Complex Form Data Entry'!$G$24, '2b.  Complex Form Data Entry'!$J$24, IF(A35='2b.  Complex Form Data Entry'!$G$25,'2b.  Complex Form Data Entry'!J$25, IF(A35='2b.  Complex Form Data Entry'!$G$26,'2b.  Complex Form Data Entry'!J$26, "   ")))))))</f>
        <v xml:space="preserve">   </v>
      </c>
      <c r="E35" s="80" t="str">
        <f>IF(A35="   ", "   ",  IF(A35='2b.  Complex Form Data Entry'!$G$21, '2b.  Complex Form Data Entry'!K$21, IF(A35='2b.  Complex Form Data Entry'!$G$22,'2b.  Complex Form Data Entry'!K$22, IF(A35='2b.  Complex Form Data Entry'!$G$23, '2b.  Complex Form Data Entry'!K$23, IF(A35='2b.  Complex Form Data Entry'!$G$24, '2b.  Complex Form Data Entry'!$K$24, IF(A35='2b.  Complex Form Data Entry'!G$25,'2b.  Complex Form Data Entry'!K$25, IF(A35='2b.  Complex Form Data Entry'!G$26,'2b.  Complex Form Data Entry'!K$26, "   ")))))))</f>
        <v xml:space="preserve">   </v>
      </c>
      <c r="F35" s="157" t="str">
        <f>IF(A35="   ", "   ",  IF(A35='2b.  Complex Form Data Entry'!$G$21, '2b.  Complex Form Data Entry'!L$21, IF(A35='2b.  Complex Form Data Entry'!$G$22,'2b.  Complex Form Data Entry'!L$22, IF(A35='2b.  Complex Form Data Entry'!$G$23, '2b.  Complex Form Data Entry'!L$23, IF(A35='2b.  Complex Form Data Entry'!$G$24, '2b.  Complex Form Data Entry'!$L$24, IF(A35='2b.  Complex Form Data Entry'!G$25,'2b.  Complex Form Data Entry'!L$25, IF(A35='2b.  Complex Form Data Entry'!G$26,'2b.  Complex Form Data Entry'!L$26, "   ")))))))</f>
        <v xml:space="preserve">   </v>
      </c>
      <c r="G35" s="71" t="str">
        <f>IF('2b.  Complex Form Data Entry'!I80="", "   ", '2b.  Complex Form Data Entry'!I80)</f>
        <v xml:space="preserve"> </v>
      </c>
      <c r="H35" s="42"/>
      <c r="I35" s="42"/>
      <c r="J35" s="15"/>
      <c r="K35" s="15"/>
      <c r="L35" s="12"/>
      <c r="M35" s="13"/>
      <c r="N35" s="13"/>
      <c r="O35" s="12"/>
      <c r="P35" s="13"/>
      <c r="Q35" s="13"/>
      <c r="R35" s="13"/>
      <c r="S35" s="13"/>
      <c r="T35" s="88"/>
      <c r="U35" s="383"/>
    </row>
    <row r="36" spans="1:21" ht="13.5" customHeight="1">
      <c r="A36" s="14"/>
      <c r="B36" s="46" t="s">
        <v>74</v>
      </c>
      <c r="C36" s="18"/>
      <c r="D36" s="41"/>
      <c r="E36" s="41"/>
      <c r="F36" s="41"/>
      <c r="G36" s="41"/>
      <c r="H36" s="170" t="str">
        <f>IF('2b.  Complex Form Data Entry'!E82="", "  ", '2b.  Complex Form Data Entry'!E82)</f>
        <v xml:space="preserve">  </v>
      </c>
      <c r="I36" s="72">
        <f>'2b.  Complex Form Data Entry'!O82</f>
        <v>0</v>
      </c>
      <c r="J36" s="72">
        <f>'2b.  Complex Form Data Entry'!G82</f>
        <v>0</v>
      </c>
      <c r="K36" s="72">
        <f>'2b.  Complex Form Data Entry'!H82</f>
        <v>0</v>
      </c>
      <c r="L36" s="72">
        <f>'2b.  Complex Form Data Entry'!I82</f>
        <v>0</v>
      </c>
      <c r="M36" s="72">
        <f t="shared" ref="M36:M43" si="7">K36+L36</f>
        <v>0</v>
      </c>
      <c r="N36" s="72">
        <f>'2b.  Complex Form Data Entry'!J82</f>
        <v>0</v>
      </c>
      <c r="O36" s="72">
        <f>'2b.  Complex Form Data Entry'!K82</f>
        <v>0</v>
      </c>
      <c r="P36" s="72">
        <f t="shared" ref="P36:P43" si="8">N36+O36</f>
        <v>0</v>
      </c>
      <c r="Q36" s="72">
        <f>'2b.  Complex Form Data Entry'!L82</f>
        <v>0</v>
      </c>
      <c r="R36" s="72">
        <f>'2b.  Complex Form Data Entry'!M82</f>
        <v>0</v>
      </c>
      <c r="S36" s="72">
        <f t="shared" ref="S36:S43" si="9">Q36+R36</f>
        <v>0</v>
      </c>
      <c r="T36" s="74">
        <f>'2b.  Complex Form Data Entry'!N82</f>
        <v>0</v>
      </c>
      <c r="U36" s="383"/>
    </row>
    <row r="37" spans="1:21" ht="13.5" customHeight="1">
      <c r="A37" s="14"/>
      <c r="B37" s="46" t="s">
        <v>76</v>
      </c>
      <c r="C37" s="18"/>
      <c r="D37" s="41"/>
      <c r="E37" s="41"/>
      <c r="F37" s="41"/>
      <c r="G37" s="41"/>
      <c r="H37" s="170" t="str">
        <f>IF('2b.  Complex Form Data Entry'!E83="", "  ", '2b.  Complex Form Data Entry'!E83)</f>
        <v xml:space="preserve">  </v>
      </c>
      <c r="I37" s="72">
        <f>'2b.  Complex Form Data Entry'!O83</f>
        <v>0</v>
      </c>
      <c r="J37" s="72">
        <f>'2b.  Complex Form Data Entry'!G83</f>
        <v>0</v>
      </c>
      <c r="K37" s="72">
        <f>'2b.  Complex Form Data Entry'!H83</f>
        <v>0</v>
      </c>
      <c r="L37" s="72">
        <f>'2b.  Complex Form Data Entry'!I83</f>
        <v>0</v>
      </c>
      <c r="M37" s="72">
        <f t="shared" si="7"/>
        <v>0</v>
      </c>
      <c r="N37" s="72">
        <f>'2b.  Complex Form Data Entry'!J83</f>
        <v>0</v>
      </c>
      <c r="O37" s="72">
        <f>'2b.  Complex Form Data Entry'!K83</f>
        <v>0</v>
      </c>
      <c r="P37" s="72">
        <f t="shared" si="8"/>
        <v>0</v>
      </c>
      <c r="Q37" s="72">
        <f>'2b.  Complex Form Data Entry'!L83</f>
        <v>0</v>
      </c>
      <c r="R37" s="72">
        <f>'2b.  Complex Form Data Entry'!M83</f>
        <v>0</v>
      </c>
      <c r="S37" s="72">
        <f t="shared" si="9"/>
        <v>0</v>
      </c>
      <c r="T37" s="74">
        <f>'2b.  Complex Form Data Entry'!N83</f>
        <v>0</v>
      </c>
      <c r="U37" s="383"/>
    </row>
    <row r="38" spans="1:21" ht="13.5" customHeight="1">
      <c r="A38" s="14"/>
      <c r="B38" s="46" t="s">
        <v>78</v>
      </c>
      <c r="C38" s="18"/>
      <c r="D38" s="41"/>
      <c r="E38" s="41"/>
      <c r="F38" s="41"/>
      <c r="G38" s="41"/>
      <c r="H38" s="170" t="str">
        <f>IF('2b.  Complex Form Data Entry'!E84="", "  ", '2b.  Complex Form Data Entry'!E84)</f>
        <v xml:space="preserve">  </v>
      </c>
      <c r="I38" s="72">
        <f>'2b.  Complex Form Data Entry'!O84</f>
        <v>0</v>
      </c>
      <c r="J38" s="72">
        <f>'2b.  Complex Form Data Entry'!G84</f>
        <v>0</v>
      </c>
      <c r="K38" s="72">
        <f>'2b.  Complex Form Data Entry'!H84</f>
        <v>0</v>
      </c>
      <c r="L38" s="72">
        <f>'2b.  Complex Form Data Entry'!I84</f>
        <v>0</v>
      </c>
      <c r="M38" s="72">
        <f t="shared" si="7"/>
        <v>0</v>
      </c>
      <c r="N38" s="72">
        <f>'2b.  Complex Form Data Entry'!J84</f>
        <v>0</v>
      </c>
      <c r="O38" s="72">
        <f>'2b.  Complex Form Data Entry'!K84</f>
        <v>0</v>
      </c>
      <c r="P38" s="72">
        <f t="shared" si="8"/>
        <v>0</v>
      </c>
      <c r="Q38" s="72">
        <f>'2b.  Complex Form Data Entry'!L84</f>
        <v>0</v>
      </c>
      <c r="R38" s="72">
        <f>'2b.  Complex Form Data Entry'!M84</f>
        <v>0</v>
      </c>
      <c r="S38" s="72">
        <f t="shared" si="9"/>
        <v>0</v>
      </c>
      <c r="T38" s="74">
        <f>'2b.  Complex Form Data Entry'!N84</f>
        <v>0</v>
      </c>
      <c r="U38" s="383"/>
    </row>
    <row r="39" spans="1:21" ht="13.5" customHeight="1">
      <c r="A39" s="14"/>
      <c r="B39" s="451" t="s">
        <v>80</v>
      </c>
      <c r="C39" s="452"/>
      <c r="D39" s="41"/>
      <c r="E39" s="41"/>
      <c r="F39" s="41"/>
      <c r="G39" s="41"/>
      <c r="H39" s="170" t="str">
        <f>IF('2b.  Complex Form Data Entry'!E85="", "  ", '2b.  Complex Form Data Entry'!E85)</f>
        <v xml:space="preserve">  </v>
      </c>
      <c r="I39" s="72">
        <f>'2b.  Complex Form Data Entry'!O85</f>
        <v>0</v>
      </c>
      <c r="J39" s="72">
        <f>'2b.  Complex Form Data Entry'!G85</f>
        <v>0</v>
      </c>
      <c r="K39" s="72">
        <f>'2b.  Complex Form Data Entry'!H85</f>
        <v>0</v>
      </c>
      <c r="L39" s="72">
        <f>'2b.  Complex Form Data Entry'!I85</f>
        <v>0</v>
      </c>
      <c r="M39" s="72">
        <f t="shared" si="7"/>
        <v>0</v>
      </c>
      <c r="N39" s="72">
        <f>'2b.  Complex Form Data Entry'!J85</f>
        <v>0</v>
      </c>
      <c r="O39" s="72">
        <f>'2b.  Complex Form Data Entry'!K85</f>
        <v>0</v>
      </c>
      <c r="P39" s="72">
        <f t="shared" si="8"/>
        <v>0</v>
      </c>
      <c r="Q39" s="72">
        <f>'2b.  Complex Form Data Entry'!L85</f>
        <v>0</v>
      </c>
      <c r="R39" s="72">
        <f>'2b.  Complex Form Data Entry'!M85</f>
        <v>0</v>
      </c>
      <c r="S39" s="72">
        <f t="shared" si="9"/>
        <v>0</v>
      </c>
      <c r="T39" s="74">
        <f>'2b.  Complex Form Data Entry'!N85</f>
        <v>0</v>
      </c>
      <c r="U39" s="383"/>
    </row>
    <row r="40" spans="1:21" ht="13.5" customHeight="1">
      <c r="A40" s="14"/>
      <c r="B40" s="438" t="s">
        <v>82</v>
      </c>
      <c r="C40" s="439"/>
      <c r="D40" s="41"/>
      <c r="E40" s="41"/>
      <c r="F40" s="41"/>
      <c r="G40" s="41"/>
      <c r="H40" s="170" t="str">
        <f>IF('2b.  Complex Form Data Entry'!E86="", "  ", '2b.  Complex Form Data Entry'!E86)</f>
        <v xml:space="preserve">  </v>
      </c>
      <c r="I40" s="72">
        <f>'2b.  Complex Form Data Entry'!O86</f>
        <v>0</v>
      </c>
      <c r="J40" s="72">
        <f>'2b.  Complex Form Data Entry'!G86</f>
        <v>0</v>
      </c>
      <c r="K40" s="72">
        <f>'2b.  Complex Form Data Entry'!H86</f>
        <v>0</v>
      </c>
      <c r="L40" s="72">
        <f>'2b.  Complex Form Data Entry'!I86</f>
        <v>0</v>
      </c>
      <c r="M40" s="72">
        <f t="shared" si="7"/>
        <v>0</v>
      </c>
      <c r="N40" s="72">
        <f>'2b.  Complex Form Data Entry'!J86</f>
        <v>0</v>
      </c>
      <c r="O40" s="72">
        <f>'2b.  Complex Form Data Entry'!K86</f>
        <v>0</v>
      </c>
      <c r="P40" s="72">
        <f t="shared" si="8"/>
        <v>0</v>
      </c>
      <c r="Q40" s="72">
        <f>'2b.  Complex Form Data Entry'!L86</f>
        <v>0</v>
      </c>
      <c r="R40" s="72">
        <f>'2b.  Complex Form Data Entry'!M86</f>
        <v>0</v>
      </c>
      <c r="S40" s="72">
        <f t="shared" si="9"/>
        <v>0</v>
      </c>
      <c r="T40" s="74">
        <f>'2b.  Complex Form Data Entry'!N86</f>
        <v>0</v>
      </c>
      <c r="U40" s="383"/>
    </row>
    <row r="41" spans="1:21" ht="13.5" customHeight="1">
      <c r="A41" s="14"/>
      <c r="B41" s="451" t="s">
        <v>84</v>
      </c>
      <c r="C41" s="452"/>
      <c r="D41" s="41"/>
      <c r="E41" s="41"/>
      <c r="F41" s="41"/>
      <c r="G41" s="41"/>
      <c r="H41" s="170" t="str">
        <f>IF('2b.  Complex Form Data Entry'!E87="", "  ", '2b.  Complex Form Data Entry'!E87)</f>
        <v xml:space="preserve">  </v>
      </c>
      <c r="I41" s="72">
        <f>'2b.  Complex Form Data Entry'!O87</f>
        <v>0</v>
      </c>
      <c r="J41" s="72">
        <f>'2b.  Complex Form Data Entry'!G87</f>
        <v>0</v>
      </c>
      <c r="K41" s="72">
        <f>'2b.  Complex Form Data Entry'!H87</f>
        <v>0</v>
      </c>
      <c r="L41" s="72">
        <f>'2b.  Complex Form Data Entry'!I87</f>
        <v>0</v>
      </c>
      <c r="M41" s="72">
        <f t="shared" si="7"/>
        <v>0</v>
      </c>
      <c r="N41" s="72">
        <f>'2b.  Complex Form Data Entry'!J87</f>
        <v>0</v>
      </c>
      <c r="O41" s="72">
        <f>'2b.  Complex Form Data Entry'!K87</f>
        <v>0</v>
      </c>
      <c r="P41" s="72">
        <f t="shared" si="8"/>
        <v>0</v>
      </c>
      <c r="Q41" s="72">
        <f>'2b.  Complex Form Data Entry'!L87</f>
        <v>0</v>
      </c>
      <c r="R41" s="72">
        <f>'2b.  Complex Form Data Entry'!M87</f>
        <v>0</v>
      </c>
      <c r="S41" s="72">
        <f t="shared" si="9"/>
        <v>0</v>
      </c>
      <c r="T41" s="74">
        <f>'2b.  Complex Form Data Entry'!N87</f>
        <v>0</v>
      </c>
      <c r="U41" s="383"/>
    </row>
    <row r="42" spans="1:21" ht="13.5" customHeight="1">
      <c r="A42" s="14"/>
      <c r="B42" s="440" t="s">
        <v>85</v>
      </c>
      <c r="C42" s="441"/>
      <c r="D42" s="41"/>
      <c r="E42" s="41"/>
      <c r="F42" s="41"/>
      <c r="G42" s="41"/>
      <c r="H42" s="170" t="str">
        <f>IF('2b.  Complex Form Data Entry'!E88="", "  ", '2b.  Complex Form Data Entry'!E88)</f>
        <v xml:space="preserve">  </v>
      </c>
      <c r="I42" s="72">
        <f>'2b.  Complex Form Data Entry'!O88</f>
        <v>0</v>
      </c>
      <c r="J42" s="72">
        <f>'2b.  Complex Form Data Entry'!G88</f>
        <v>0</v>
      </c>
      <c r="K42" s="72">
        <f>'2b.  Complex Form Data Entry'!H88</f>
        <v>0</v>
      </c>
      <c r="L42" s="72">
        <f>'2b.  Complex Form Data Entry'!I88</f>
        <v>0</v>
      </c>
      <c r="M42" s="72">
        <f t="shared" si="7"/>
        <v>0</v>
      </c>
      <c r="N42" s="72">
        <f>'2b.  Complex Form Data Entry'!J88</f>
        <v>0</v>
      </c>
      <c r="O42" s="72">
        <f>'2b.  Complex Form Data Entry'!K88</f>
        <v>0</v>
      </c>
      <c r="P42" s="72">
        <f t="shared" si="8"/>
        <v>0</v>
      </c>
      <c r="Q42" s="72">
        <f>'2b.  Complex Form Data Entry'!L88</f>
        <v>0</v>
      </c>
      <c r="R42" s="72">
        <f>'2b.  Complex Form Data Entry'!M88</f>
        <v>0</v>
      </c>
      <c r="S42" s="72">
        <f t="shared" si="9"/>
        <v>0</v>
      </c>
      <c r="T42" s="74">
        <f>'2b.  Complex Form Data Entry'!N88</f>
        <v>0</v>
      </c>
      <c r="U42" s="383"/>
    </row>
    <row r="43" spans="1:21" ht="14.45">
      <c r="A43" s="24"/>
      <c r="B43" s="25"/>
      <c r="C43" s="26" t="s">
        <v>146</v>
      </c>
      <c r="D43" s="27"/>
      <c r="E43" s="27"/>
      <c r="F43" s="27"/>
      <c r="G43" s="27"/>
      <c r="H43" s="171"/>
      <c r="I43" s="58">
        <f t="shared" ref="I43:T43" si="10">SUM(I36:I42)</f>
        <v>0</v>
      </c>
      <c r="J43" s="58">
        <f t="shared" si="10"/>
        <v>0</v>
      </c>
      <c r="K43" s="58">
        <f t="shared" ref="K43" si="11">SUM(K36:K42)</f>
        <v>0</v>
      </c>
      <c r="L43" s="58">
        <f t="shared" si="10"/>
        <v>0</v>
      </c>
      <c r="M43" s="58">
        <f t="shared" si="7"/>
        <v>0</v>
      </c>
      <c r="N43" s="58">
        <f t="shared" si="10"/>
        <v>0</v>
      </c>
      <c r="O43" s="58">
        <f t="shared" si="10"/>
        <v>0</v>
      </c>
      <c r="P43" s="58">
        <f t="shared" si="8"/>
        <v>0</v>
      </c>
      <c r="Q43" s="58">
        <f t="shared" ref="Q43:R43" si="12">SUM(Q36:Q42)</f>
        <v>0</v>
      </c>
      <c r="R43" s="58">
        <f t="shared" si="12"/>
        <v>0</v>
      </c>
      <c r="S43" s="58">
        <f t="shared" si="9"/>
        <v>0</v>
      </c>
      <c r="T43" s="59">
        <f t="shared" si="10"/>
        <v>0</v>
      </c>
      <c r="U43" s="383"/>
    </row>
    <row r="44" spans="1:21" ht="3" customHeight="1">
      <c r="A44" s="14"/>
      <c r="B44" s="16"/>
      <c r="C44" s="20"/>
      <c r="D44" s="21"/>
      <c r="E44" s="21"/>
      <c r="F44" s="21"/>
      <c r="G44" s="21"/>
      <c r="H44" s="167"/>
      <c r="I44" s="43"/>
      <c r="J44" s="22"/>
      <c r="K44" s="22"/>
      <c r="L44" s="22"/>
      <c r="M44" s="22"/>
      <c r="N44" s="22"/>
      <c r="O44" s="22"/>
      <c r="P44" s="22"/>
      <c r="Q44" s="22"/>
      <c r="R44" s="22"/>
      <c r="S44" s="243"/>
      <c r="T44" s="23"/>
      <c r="U44" s="383"/>
    </row>
    <row r="45" spans="1:21" ht="14.45">
      <c r="A45" s="442" t="str">
        <f>IF('2b.  Complex Form Data Entry'!E91="", "   ", '2b.  Complex Form Data Entry'!E91)</f>
        <v xml:space="preserve">   </v>
      </c>
      <c r="B45" s="443"/>
      <c r="C45" s="444"/>
      <c r="D45" s="157" t="str">
        <f>IF(A45="   ", "   ",  IF(A45='2b.  Complex Form Data Entry'!$G$21, '2b.  Complex Form Data Entry'!J$21, IF(A45='2b.  Complex Form Data Entry'!$G$22,'2b.  Complex Form Data Entry'!J$22, IF(A45='2b.  Complex Form Data Entry'!$G$23, '2b.  Complex Form Data Entry'!J$23, IF(A45='2b.  Complex Form Data Entry'!$G$24, '2b.  Complex Form Data Entry'!$J$24, IF(A45='2b.  Complex Form Data Entry'!$G$25,'2b.  Complex Form Data Entry'!J$25, IF(A45='2b.  Complex Form Data Entry'!$G$26,'2b.  Complex Form Data Entry'!J$26, "   ")))))))</f>
        <v xml:space="preserve">   </v>
      </c>
      <c r="E45" s="80" t="str">
        <f>IF(A45="   ", "   ",  IF(A45='2b.  Complex Form Data Entry'!$G$21, '2b.  Complex Form Data Entry'!K$21, IF(A45='2b.  Complex Form Data Entry'!$G$22,'2b.  Complex Form Data Entry'!K$22, IF(A45='2b.  Complex Form Data Entry'!$G$23, '2b.  Complex Form Data Entry'!K$23, IF(A45='2b.  Complex Form Data Entry'!$G$24, '2b.  Complex Form Data Entry'!$K$24, IF(A45='2b.  Complex Form Data Entry'!G$25,'2b.  Complex Form Data Entry'!K$25, IF(A45='2b.  Complex Form Data Entry'!G$26,'2b.  Complex Form Data Entry'!K$26, "   ")))))))</f>
        <v xml:space="preserve">   </v>
      </c>
      <c r="F45" s="157" t="str">
        <f>IF(A45="   ", "   ",  IF(A45='2b.  Complex Form Data Entry'!$G$21, '2b.  Complex Form Data Entry'!L$21, IF(A45='2b.  Complex Form Data Entry'!$G$22,'2b.  Complex Form Data Entry'!L$22, IF(A45='2b.  Complex Form Data Entry'!$G$23, '2b.  Complex Form Data Entry'!L$23, IF(A45='2b.  Complex Form Data Entry'!$G$24, '2b.  Complex Form Data Entry'!$L$24, IF(A45='2b.  Complex Form Data Entry'!G$25,'2b.  Complex Form Data Entry'!L$25, IF(A45='2b.  Complex Form Data Entry'!G$26,'2b.  Complex Form Data Entry'!L$26, "   ")))))))</f>
        <v xml:space="preserve">   </v>
      </c>
      <c r="G45" s="71" t="str">
        <f>IF('2b.  Complex Form Data Entry'!I91="", "   ", '2b.  Complex Form Data Entry'!I91)</f>
        <v xml:space="preserve"> </v>
      </c>
      <c r="H45" s="168"/>
      <c r="I45" s="44"/>
      <c r="J45" s="35"/>
      <c r="K45" s="35"/>
      <c r="L45" s="35"/>
      <c r="M45" s="35"/>
      <c r="N45" s="35"/>
      <c r="O45" s="35"/>
      <c r="P45" s="35"/>
      <c r="Q45" s="35"/>
      <c r="R45" s="35"/>
      <c r="S45" s="244"/>
      <c r="T45" s="36"/>
      <c r="U45" s="383"/>
    </row>
    <row r="46" spans="1:21" ht="13.5" customHeight="1">
      <c r="A46" s="17"/>
      <c r="B46" s="46" t="s">
        <v>74</v>
      </c>
      <c r="C46" s="18"/>
      <c r="D46" s="41"/>
      <c r="E46" s="41"/>
      <c r="F46" s="41"/>
      <c r="G46" s="41"/>
      <c r="H46" s="170" t="str">
        <f>IF('2b.  Complex Form Data Entry'!E93="", "  ", '2b.  Complex Form Data Entry'!E93)</f>
        <v xml:space="preserve">  </v>
      </c>
      <c r="I46" s="295">
        <f>'2b.  Complex Form Data Entry'!O93</f>
        <v>0</v>
      </c>
      <c r="J46" s="295">
        <f>'2b.  Complex Form Data Entry'!G93</f>
        <v>0</v>
      </c>
      <c r="K46" s="295">
        <f>'2b.  Complex Form Data Entry'!H93</f>
        <v>0</v>
      </c>
      <c r="L46" s="295">
        <f>'2b.  Complex Form Data Entry'!I93</f>
        <v>0</v>
      </c>
      <c r="M46" s="72">
        <f t="shared" ref="M46:M63" si="13">K46+L46</f>
        <v>0</v>
      </c>
      <c r="N46" s="295">
        <f>'2b.  Complex Form Data Entry'!J93</f>
        <v>0</v>
      </c>
      <c r="O46" s="295">
        <f>'2b.  Complex Form Data Entry'!K93</f>
        <v>0</v>
      </c>
      <c r="P46" s="72">
        <f t="shared" ref="P46:P95" si="14">N46+O46</f>
        <v>0</v>
      </c>
      <c r="Q46" s="295">
        <f>'2b.  Complex Form Data Entry'!L93</f>
        <v>0</v>
      </c>
      <c r="R46" s="295">
        <f>'2b.  Complex Form Data Entry'!M93</f>
        <v>0</v>
      </c>
      <c r="S46" s="72">
        <f t="shared" ref="S46:S95" si="15">Q46+R46</f>
        <v>0</v>
      </c>
      <c r="T46" s="74">
        <f>'2b.  Complex Form Data Entry'!N93</f>
        <v>0</v>
      </c>
      <c r="U46" s="383"/>
    </row>
    <row r="47" spans="1:21" ht="13.5" customHeight="1">
      <c r="A47" s="17"/>
      <c r="B47" s="46" t="s">
        <v>76</v>
      </c>
      <c r="C47" s="18"/>
      <c r="D47" s="41"/>
      <c r="E47" s="41"/>
      <c r="F47" s="41"/>
      <c r="G47" s="41"/>
      <c r="H47" s="170" t="str">
        <f>IF('2b.  Complex Form Data Entry'!E94="", "  ", '2b.  Complex Form Data Entry'!E94)</f>
        <v xml:space="preserve">  </v>
      </c>
      <c r="I47" s="295">
        <f>'2b.  Complex Form Data Entry'!O94</f>
        <v>0</v>
      </c>
      <c r="J47" s="295">
        <f>'2b.  Complex Form Data Entry'!G94</f>
        <v>0</v>
      </c>
      <c r="K47" s="295">
        <f>'2b.  Complex Form Data Entry'!H94</f>
        <v>0</v>
      </c>
      <c r="L47" s="295">
        <f>'2b.  Complex Form Data Entry'!I94</f>
        <v>0</v>
      </c>
      <c r="M47" s="72">
        <f t="shared" si="13"/>
        <v>0</v>
      </c>
      <c r="N47" s="295">
        <f>'2b.  Complex Form Data Entry'!J94</f>
        <v>0</v>
      </c>
      <c r="O47" s="295">
        <f>'2b.  Complex Form Data Entry'!K94</f>
        <v>0</v>
      </c>
      <c r="P47" s="72">
        <f t="shared" si="14"/>
        <v>0</v>
      </c>
      <c r="Q47" s="295">
        <f>'2b.  Complex Form Data Entry'!L94</f>
        <v>0</v>
      </c>
      <c r="R47" s="295">
        <f>'2b.  Complex Form Data Entry'!M94</f>
        <v>0</v>
      </c>
      <c r="S47" s="72">
        <f t="shared" si="15"/>
        <v>0</v>
      </c>
      <c r="T47" s="74">
        <f>'2b.  Complex Form Data Entry'!N94</f>
        <v>0</v>
      </c>
      <c r="U47" s="383"/>
    </row>
    <row r="48" spans="1:21" ht="13.5" customHeight="1">
      <c r="A48" s="17"/>
      <c r="B48" s="46" t="s">
        <v>78</v>
      </c>
      <c r="C48" s="18"/>
      <c r="D48" s="41"/>
      <c r="E48" s="41"/>
      <c r="F48" s="41"/>
      <c r="G48" s="41"/>
      <c r="H48" s="170" t="str">
        <f>IF('2b.  Complex Form Data Entry'!E95="", "  ", '2b.  Complex Form Data Entry'!E95)</f>
        <v xml:space="preserve">  </v>
      </c>
      <c r="I48" s="295">
        <f>'2b.  Complex Form Data Entry'!O95</f>
        <v>0</v>
      </c>
      <c r="J48" s="295">
        <f>'2b.  Complex Form Data Entry'!G95</f>
        <v>0</v>
      </c>
      <c r="K48" s="295">
        <f>'2b.  Complex Form Data Entry'!H95</f>
        <v>0</v>
      </c>
      <c r="L48" s="295">
        <f>'2b.  Complex Form Data Entry'!I95</f>
        <v>0</v>
      </c>
      <c r="M48" s="72">
        <f t="shared" si="13"/>
        <v>0</v>
      </c>
      <c r="N48" s="295">
        <f>'2b.  Complex Form Data Entry'!J95</f>
        <v>0</v>
      </c>
      <c r="O48" s="295">
        <f>'2b.  Complex Form Data Entry'!K95</f>
        <v>0</v>
      </c>
      <c r="P48" s="72">
        <f t="shared" si="14"/>
        <v>0</v>
      </c>
      <c r="Q48" s="295">
        <f>'2b.  Complex Form Data Entry'!L95</f>
        <v>0</v>
      </c>
      <c r="R48" s="295">
        <f>'2b.  Complex Form Data Entry'!M95</f>
        <v>0</v>
      </c>
      <c r="S48" s="72">
        <f t="shared" si="15"/>
        <v>0</v>
      </c>
      <c r="T48" s="74">
        <f>'2b.  Complex Form Data Entry'!N95</f>
        <v>0</v>
      </c>
      <c r="U48" s="383"/>
    </row>
    <row r="49" spans="1:21" ht="13.5" customHeight="1">
      <c r="A49" s="17"/>
      <c r="B49" s="451" t="s">
        <v>80</v>
      </c>
      <c r="C49" s="452"/>
      <c r="D49" s="41"/>
      <c r="E49" s="41"/>
      <c r="F49" s="41"/>
      <c r="G49" s="41"/>
      <c r="H49" s="170" t="str">
        <f>IF('2b.  Complex Form Data Entry'!E96="", "  ", '2b.  Complex Form Data Entry'!E96)</f>
        <v xml:space="preserve">  </v>
      </c>
      <c r="I49" s="295">
        <f>'2b.  Complex Form Data Entry'!O96</f>
        <v>0</v>
      </c>
      <c r="J49" s="295">
        <f>'2b.  Complex Form Data Entry'!G96</f>
        <v>0</v>
      </c>
      <c r="K49" s="295">
        <f>'2b.  Complex Form Data Entry'!H96</f>
        <v>0</v>
      </c>
      <c r="L49" s="295">
        <f>'2b.  Complex Form Data Entry'!I96</f>
        <v>0</v>
      </c>
      <c r="M49" s="72">
        <f t="shared" si="13"/>
        <v>0</v>
      </c>
      <c r="N49" s="295">
        <f>'2b.  Complex Form Data Entry'!J96</f>
        <v>0</v>
      </c>
      <c r="O49" s="295">
        <f>'2b.  Complex Form Data Entry'!K96</f>
        <v>0</v>
      </c>
      <c r="P49" s="72">
        <f t="shared" si="14"/>
        <v>0</v>
      </c>
      <c r="Q49" s="295">
        <f>'2b.  Complex Form Data Entry'!L96</f>
        <v>0</v>
      </c>
      <c r="R49" s="295">
        <f>'2b.  Complex Form Data Entry'!M96</f>
        <v>0</v>
      </c>
      <c r="S49" s="72">
        <f t="shared" si="15"/>
        <v>0</v>
      </c>
      <c r="T49" s="74">
        <f>'2b.  Complex Form Data Entry'!N96</f>
        <v>0</v>
      </c>
      <c r="U49" s="383"/>
    </row>
    <row r="50" spans="1:21" ht="13.5" customHeight="1">
      <c r="A50" s="17"/>
      <c r="B50" s="438" t="s">
        <v>82</v>
      </c>
      <c r="C50" s="439"/>
      <c r="D50" s="41"/>
      <c r="E50" s="41"/>
      <c r="F50" s="41"/>
      <c r="G50" s="41"/>
      <c r="H50" s="170" t="str">
        <f>IF('2b.  Complex Form Data Entry'!E97="", "  ", '2b.  Complex Form Data Entry'!E97)</f>
        <v xml:space="preserve">  </v>
      </c>
      <c r="I50" s="295">
        <f>'2b.  Complex Form Data Entry'!O97</f>
        <v>0</v>
      </c>
      <c r="J50" s="295">
        <f>'2b.  Complex Form Data Entry'!G97</f>
        <v>0</v>
      </c>
      <c r="K50" s="295">
        <f>'2b.  Complex Form Data Entry'!H97</f>
        <v>0</v>
      </c>
      <c r="L50" s="295">
        <f>'2b.  Complex Form Data Entry'!I97</f>
        <v>0</v>
      </c>
      <c r="M50" s="72">
        <f t="shared" si="13"/>
        <v>0</v>
      </c>
      <c r="N50" s="295">
        <f>'2b.  Complex Form Data Entry'!J97</f>
        <v>0</v>
      </c>
      <c r="O50" s="295">
        <f>'2b.  Complex Form Data Entry'!K97</f>
        <v>0</v>
      </c>
      <c r="P50" s="72">
        <f t="shared" si="14"/>
        <v>0</v>
      </c>
      <c r="Q50" s="295">
        <f>'2b.  Complex Form Data Entry'!L97</f>
        <v>0</v>
      </c>
      <c r="R50" s="295">
        <f>'2b.  Complex Form Data Entry'!M97</f>
        <v>0</v>
      </c>
      <c r="S50" s="72">
        <f t="shared" si="15"/>
        <v>0</v>
      </c>
      <c r="T50" s="74">
        <f>'2b.  Complex Form Data Entry'!N97</f>
        <v>0</v>
      </c>
      <c r="U50" s="383"/>
    </row>
    <row r="51" spans="1:21" ht="13.5" customHeight="1">
      <c r="A51" s="17"/>
      <c r="B51" s="451" t="s">
        <v>84</v>
      </c>
      <c r="C51" s="452"/>
      <c r="D51" s="41"/>
      <c r="E51" s="41"/>
      <c r="F51" s="41"/>
      <c r="G51" s="41"/>
      <c r="H51" s="170" t="str">
        <f>IF('2b.  Complex Form Data Entry'!E98="", "  ", '2b.  Complex Form Data Entry'!E98)</f>
        <v xml:space="preserve">  </v>
      </c>
      <c r="I51" s="295">
        <f>'2b.  Complex Form Data Entry'!O98</f>
        <v>0</v>
      </c>
      <c r="J51" s="295">
        <f>'2b.  Complex Form Data Entry'!G98</f>
        <v>0</v>
      </c>
      <c r="K51" s="295">
        <f>'2b.  Complex Form Data Entry'!H98</f>
        <v>0</v>
      </c>
      <c r="L51" s="295">
        <f>'2b.  Complex Form Data Entry'!I98</f>
        <v>0</v>
      </c>
      <c r="M51" s="72">
        <f t="shared" si="13"/>
        <v>0</v>
      </c>
      <c r="N51" s="295">
        <f>'2b.  Complex Form Data Entry'!J98</f>
        <v>0</v>
      </c>
      <c r="O51" s="295">
        <f>'2b.  Complex Form Data Entry'!K98</f>
        <v>0</v>
      </c>
      <c r="P51" s="72">
        <f t="shared" si="14"/>
        <v>0</v>
      </c>
      <c r="Q51" s="295">
        <f>'2b.  Complex Form Data Entry'!L98</f>
        <v>0</v>
      </c>
      <c r="R51" s="295">
        <f>'2b.  Complex Form Data Entry'!M98</f>
        <v>0</v>
      </c>
      <c r="S51" s="72">
        <f t="shared" si="15"/>
        <v>0</v>
      </c>
      <c r="T51" s="74">
        <f>'2b.  Complex Form Data Entry'!N98</f>
        <v>0</v>
      </c>
      <c r="U51" s="383"/>
    </row>
    <row r="52" spans="1:21" ht="13.5" customHeight="1">
      <c r="A52" s="17"/>
      <c r="B52" s="440" t="s">
        <v>85</v>
      </c>
      <c r="C52" s="441"/>
      <c r="D52" s="41"/>
      <c r="E52" s="41"/>
      <c r="F52" s="41"/>
      <c r="G52" s="41"/>
      <c r="H52" s="170" t="str">
        <f>IF('2b.  Complex Form Data Entry'!E99="", "  ", '2b.  Complex Form Data Entry'!E99)</f>
        <v xml:space="preserve">  </v>
      </c>
      <c r="I52" s="295">
        <f>'2b.  Complex Form Data Entry'!O99</f>
        <v>0</v>
      </c>
      <c r="J52" s="295">
        <f>'2b.  Complex Form Data Entry'!G99</f>
        <v>0</v>
      </c>
      <c r="K52" s="295">
        <f>'2b.  Complex Form Data Entry'!H99</f>
        <v>0</v>
      </c>
      <c r="L52" s="295">
        <f>'2b.  Complex Form Data Entry'!I99</f>
        <v>0</v>
      </c>
      <c r="M52" s="72">
        <f t="shared" si="13"/>
        <v>0</v>
      </c>
      <c r="N52" s="295">
        <f>'2b.  Complex Form Data Entry'!J99</f>
        <v>0</v>
      </c>
      <c r="O52" s="295">
        <f>'2b.  Complex Form Data Entry'!K99</f>
        <v>0</v>
      </c>
      <c r="P52" s="72">
        <f t="shared" si="14"/>
        <v>0</v>
      </c>
      <c r="Q52" s="295">
        <f>'2b.  Complex Form Data Entry'!L99</f>
        <v>0</v>
      </c>
      <c r="R52" s="295">
        <f>'2b.  Complex Form Data Entry'!M99</f>
        <v>0</v>
      </c>
      <c r="S52" s="72">
        <f t="shared" si="15"/>
        <v>0</v>
      </c>
      <c r="T52" s="74">
        <f>'2b.  Complex Form Data Entry'!N99</f>
        <v>0</v>
      </c>
      <c r="U52" s="383"/>
    </row>
    <row r="53" spans="1:21" ht="14.45">
      <c r="A53" s="24"/>
      <c r="B53" s="25"/>
      <c r="C53" s="26" t="s">
        <v>146</v>
      </c>
      <c r="D53" s="27"/>
      <c r="E53" s="27"/>
      <c r="F53" s="27"/>
      <c r="G53" s="27"/>
      <c r="H53" s="171"/>
      <c r="I53" s="58">
        <f t="shared" ref="I53:T53" si="16">SUM(I46:I52)</f>
        <v>0</v>
      </c>
      <c r="J53" s="58">
        <f t="shared" si="16"/>
        <v>0</v>
      </c>
      <c r="K53" s="58">
        <f t="shared" ref="K53" si="17">SUM(K46:K52)</f>
        <v>0</v>
      </c>
      <c r="L53" s="58">
        <f t="shared" si="16"/>
        <v>0</v>
      </c>
      <c r="M53" s="58">
        <f t="shared" si="13"/>
        <v>0</v>
      </c>
      <c r="N53" s="58">
        <f t="shared" si="16"/>
        <v>0</v>
      </c>
      <c r="O53" s="58">
        <f t="shared" si="16"/>
        <v>0</v>
      </c>
      <c r="P53" s="58">
        <f t="shared" si="14"/>
        <v>0</v>
      </c>
      <c r="Q53" s="58">
        <f t="shared" ref="Q53:R53" si="18">SUM(Q46:Q52)</f>
        <v>0</v>
      </c>
      <c r="R53" s="58">
        <f t="shared" si="18"/>
        <v>0</v>
      </c>
      <c r="S53" s="58">
        <f t="shared" si="15"/>
        <v>0</v>
      </c>
      <c r="T53" s="59">
        <f t="shared" si="16"/>
        <v>0</v>
      </c>
      <c r="U53" s="383"/>
    </row>
    <row r="54" spans="1:21" ht="3" customHeight="1">
      <c r="A54" s="14"/>
      <c r="B54" s="16"/>
      <c r="C54" s="11"/>
      <c r="D54" s="21"/>
      <c r="E54" s="21"/>
      <c r="F54" s="21"/>
      <c r="G54" s="21"/>
      <c r="H54" s="172"/>
      <c r="I54" s="54"/>
      <c r="J54" s="55"/>
      <c r="K54" s="55"/>
      <c r="L54" s="55"/>
      <c r="M54" s="72">
        <f t="shared" si="13"/>
        <v>0</v>
      </c>
      <c r="N54" s="56"/>
      <c r="O54" s="55"/>
      <c r="P54" s="72">
        <f t="shared" si="14"/>
        <v>0</v>
      </c>
      <c r="Q54" s="55"/>
      <c r="R54" s="55"/>
      <c r="S54" s="72">
        <f t="shared" si="15"/>
        <v>0</v>
      </c>
      <c r="T54" s="57"/>
      <c r="U54" s="383"/>
    </row>
    <row r="55" spans="1:21" ht="14.45">
      <c r="A55" s="442" t="str">
        <f>IF('2b.  Complex Form Data Entry'!E102="", "   ", '2b.  Complex Form Data Entry'!E102)</f>
        <v xml:space="preserve">   </v>
      </c>
      <c r="B55" s="443"/>
      <c r="C55" s="444"/>
      <c r="D55" s="157" t="str">
        <f>IF(A55="   ", "   ",  IF(A55='2b.  Complex Form Data Entry'!$G$21, '2b.  Complex Form Data Entry'!J$21, IF(A55='2b.  Complex Form Data Entry'!$G$22,'2b.  Complex Form Data Entry'!J$22, IF(A55='2b.  Complex Form Data Entry'!$G$23, '2b.  Complex Form Data Entry'!J$23, IF(A55='2b.  Complex Form Data Entry'!$G$24, '2b.  Complex Form Data Entry'!$J$24, IF(A55='2b.  Complex Form Data Entry'!$G$25,'2b.  Complex Form Data Entry'!J$25, IF(A55='2b.  Complex Form Data Entry'!$G$26,'2b.  Complex Form Data Entry'!J$26, "   ")))))))</f>
        <v xml:space="preserve">   </v>
      </c>
      <c r="E55" s="80" t="str">
        <f>IF(A55="   ", "   ",  IF(A55='2b.  Complex Form Data Entry'!$G$21, '2b.  Complex Form Data Entry'!K$21, IF(A55='2b.  Complex Form Data Entry'!$G$22,'2b.  Complex Form Data Entry'!K$22, IF(A55='2b.  Complex Form Data Entry'!$G$23, '2b.  Complex Form Data Entry'!K$23, IF(A55='2b.  Complex Form Data Entry'!$G$24, '2b.  Complex Form Data Entry'!$K$24, IF(A55='2b.  Complex Form Data Entry'!G$25,'2b.  Complex Form Data Entry'!K$25, IF(A55='2b.  Complex Form Data Entry'!G$26,'2b.  Complex Form Data Entry'!K$26, "   ")))))))</f>
        <v xml:space="preserve">   </v>
      </c>
      <c r="F55" s="157" t="str">
        <f>IF(A55="   ", "   ",  IF(A55='2b.  Complex Form Data Entry'!$G$21, '2b.  Complex Form Data Entry'!L$21, IF(A55='2b.  Complex Form Data Entry'!$G$22,'2b.  Complex Form Data Entry'!L$22, IF(A55='2b.  Complex Form Data Entry'!$G$23, '2b.  Complex Form Data Entry'!L$23, IF(A55='2b.  Complex Form Data Entry'!$G$24, '2b.  Complex Form Data Entry'!$L$24, IF(A55='2b.  Complex Form Data Entry'!$G$25,'2b.  Complex Form Data Entry'!$L$25, IF(A55='2b.  Complex Form Data Entry'!$G$26,'2b.  Complex Form Data Entry'!$L$26, "   ")))))))</f>
        <v xml:space="preserve">   </v>
      </c>
      <c r="G55" s="71" t="str">
        <f>IF('2b.  Complex Form Data Entry'!I102="", "   ", '2b.  Complex Form Data Entry'!I102)</f>
        <v xml:space="preserve"> </v>
      </c>
      <c r="H55" s="168"/>
      <c r="I55" s="44"/>
      <c r="J55" s="35"/>
      <c r="K55" s="35"/>
      <c r="L55" s="35"/>
      <c r="M55" s="72">
        <f t="shared" si="13"/>
        <v>0</v>
      </c>
      <c r="N55" s="35"/>
      <c r="O55" s="35"/>
      <c r="P55" s="72">
        <f t="shared" si="14"/>
        <v>0</v>
      </c>
      <c r="Q55" s="35"/>
      <c r="R55" s="35"/>
      <c r="S55" s="72">
        <f t="shared" si="15"/>
        <v>0</v>
      </c>
      <c r="T55" s="36"/>
      <c r="U55" s="383"/>
    </row>
    <row r="56" spans="1:21" ht="13.5" customHeight="1">
      <c r="A56" s="17"/>
      <c r="B56" s="46" t="s">
        <v>74</v>
      </c>
      <c r="C56" s="18"/>
      <c r="D56" s="41"/>
      <c r="E56" s="41"/>
      <c r="F56" s="41"/>
      <c r="G56" s="41"/>
      <c r="H56" s="170" t="str">
        <f>IF('2b.  Complex Form Data Entry'!E104="", "  ", '2b.  Complex Form Data Entry'!E104)</f>
        <v xml:space="preserve">  </v>
      </c>
      <c r="I56" s="295">
        <f>'2b.  Complex Form Data Entry'!O104</f>
        <v>0</v>
      </c>
      <c r="J56" s="295">
        <f>'2b.  Complex Form Data Entry'!G104</f>
        <v>0</v>
      </c>
      <c r="K56" s="295">
        <f>'2b.  Complex Form Data Entry'!H104</f>
        <v>0</v>
      </c>
      <c r="L56" s="295">
        <f>'2b.  Complex Form Data Entry'!I104</f>
        <v>0</v>
      </c>
      <c r="M56" s="72">
        <f t="shared" si="13"/>
        <v>0</v>
      </c>
      <c r="N56" s="295">
        <f>'2b.  Complex Form Data Entry'!J104</f>
        <v>0</v>
      </c>
      <c r="O56" s="295">
        <f>'2b.  Complex Form Data Entry'!K104</f>
        <v>0</v>
      </c>
      <c r="P56" s="72">
        <f t="shared" si="14"/>
        <v>0</v>
      </c>
      <c r="Q56" s="295">
        <f>'2b.  Complex Form Data Entry'!L104</f>
        <v>0</v>
      </c>
      <c r="R56" s="295">
        <f>'2b.  Complex Form Data Entry'!M104</f>
        <v>0</v>
      </c>
      <c r="S56" s="72">
        <f t="shared" si="15"/>
        <v>0</v>
      </c>
      <c r="T56" s="74">
        <f>'2b.  Complex Form Data Entry'!N104</f>
        <v>0</v>
      </c>
      <c r="U56" s="383"/>
    </row>
    <row r="57" spans="1:21" ht="13.5" customHeight="1">
      <c r="A57" s="17"/>
      <c r="B57" s="46" t="s">
        <v>76</v>
      </c>
      <c r="C57" s="18"/>
      <c r="D57" s="41"/>
      <c r="E57" s="41"/>
      <c r="F57" s="41"/>
      <c r="G57" s="41"/>
      <c r="H57" s="170" t="str">
        <f>IF('2b.  Complex Form Data Entry'!E105="", "  ", '2b.  Complex Form Data Entry'!E105)</f>
        <v xml:space="preserve">  </v>
      </c>
      <c r="I57" s="295">
        <f>'2b.  Complex Form Data Entry'!O105</f>
        <v>0</v>
      </c>
      <c r="J57" s="295">
        <f>'2b.  Complex Form Data Entry'!G105</f>
        <v>0</v>
      </c>
      <c r="K57" s="295">
        <f>'2b.  Complex Form Data Entry'!H105</f>
        <v>0</v>
      </c>
      <c r="L57" s="295">
        <f>'2b.  Complex Form Data Entry'!I105</f>
        <v>0</v>
      </c>
      <c r="M57" s="72">
        <f t="shared" si="13"/>
        <v>0</v>
      </c>
      <c r="N57" s="295">
        <f>'2b.  Complex Form Data Entry'!J105</f>
        <v>0</v>
      </c>
      <c r="O57" s="295">
        <f>'2b.  Complex Form Data Entry'!K105</f>
        <v>0</v>
      </c>
      <c r="P57" s="72">
        <f t="shared" si="14"/>
        <v>0</v>
      </c>
      <c r="Q57" s="295">
        <f>'2b.  Complex Form Data Entry'!L105</f>
        <v>0</v>
      </c>
      <c r="R57" s="295">
        <f>'2b.  Complex Form Data Entry'!M105</f>
        <v>0</v>
      </c>
      <c r="S57" s="72">
        <f t="shared" si="15"/>
        <v>0</v>
      </c>
      <c r="T57" s="74">
        <f>'2b.  Complex Form Data Entry'!N105</f>
        <v>0</v>
      </c>
      <c r="U57" s="383"/>
    </row>
    <row r="58" spans="1:21" ht="13.5" customHeight="1">
      <c r="A58" s="17"/>
      <c r="B58" s="46" t="s">
        <v>78</v>
      </c>
      <c r="C58" s="18"/>
      <c r="D58" s="41"/>
      <c r="E58" s="41"/>
      <c r="F58" s="41"/>
      <c r="G58" s="41"/>
      <c r="H58" s="170" t="str">
        <f>IF('2b.  Complex Form Data Entry'!E106="", "  ", '2b.  Complex Form Data Entry'!E106)</f>
        <v xml:space="preserve">  </v>
      </c>
      <c r="I58" s="295">
        <f>'2b.  Complex Form Data Entry'!O106</f>
        <v>0</v>
      </c>
      <c r="J58" s="295">
        <f>'2b.  Complex Form Data Entry'!G106</f>
        <v>0</v>
      </c>
      <c r="K58" s="295">
        <f>'2b.  Complex Form Data Entry'!H106</f>
        <v>0</v>
      </c>
      <c r="L58" s="295">
        <f>'2b.  Complex Form Data Entry'!I106</f>
        <v>0</v>
      </c>
      <c r="M58" s="72">
        <f t="shared" si="13"/>
        <v>0</v>
      </c>
      <c r="N58" s="295">
        <f>'2b.  Complex Form Data Entry'!J106</f>
        <v>0</v>
      </c>
      <c r="O58" s="295">
        <f>'2b.  Complex Form Data Entry'!K106</f>
        <v>0</v>
      </c>
      <c r="P58" s="72">
        <f t="shared" si="14"/>
        <v>0</v>
      </c>
      <c r="Q58" s="295">
        <f>'2b.  Complex Form Data Entry'!L106</f>
        <v>0</v>
      </c>
      <c r="R58" s="295">
        <f>'2b.  Complex Form Data Entry'!M106</f>
        <v>0</v>
      </c>
      <c r="S58" s="72">
        <f t="shared" si="15"/>
        <v>0</v>
      </c>
      <c r="T58" s="74">
        <f>'2b.  Complex Form Data Entry'!N106</f>
        <v>0</v>
      </c>
      <c r="U58" s="383"/>
    </row>
    <row r="59" spans="1:21" ht="13.5" customHeight="1">
      <c r="A59" s="17"/>
      <c r="B59" s="451" t="s">
        <v>80</v>
      </c>
      <c r="C59" s="452"/>
      <c r="D59" s="41"/>
      <c r="E59" s="41"/>
      <c r="F59" s="41"/>
      <c r="G59" s="41"/>
      <c r="H59" s="170" t="str">
        <f>IF('2b.  Complex Form Data Entry'!E107="", "  ", '2b.  Complex Form Data Entry'!E107)</f>
        <v xml:space="preserve">  </v>
      </c>
      <c r="I59" s="295">
        <f>'2b.  Complex Form Data Entry'!O107</f>
        <v>0</v>
      </c>
      <c r="J59" s="295">
        <f>'2b.  Complex Form Data Entry'!G107</f>
        <v>0</v>
      </c>
      <c r="K59" s="295">
        <f>'2b.  Complex Form Data Entry'!H107</f>
        <v>0</v>
      </c>
      <c r="L59" s="295">
        <f>'2b.  Complex Form Data Entry'!I107</f>
        <v>0</v>
      </c>
      <c r="M59" s="72">
        <f t="shared" si="13"/>
        <v>0</v>
      </c>
      <c r="N59" s="295">
        <f>'2b.  Complex Form Data Entry'!J107</f>
        <v>0</v>
      </c>
      <c r="O59" s="295">
        <f>'2b.  Complex Form Data Entry'!K107</f>
        <v>0</v>
      </c>
      <c r="P59" s="72">
        <f t="shared" si="14"/>
        <v>0</v>
      </c>
      <c r="Q59" s="295">
        <f>'2b.  Complex Form Data Entry'!L107</f>
        <v>0</v>
      </c>
      <c r="R59" s="295">
        <f>'2b.  Complex Form Data Entry'!M107</f>
        <v>0</v>
      </c>
      <c r="S59" s="72">
        <f t="shared" si="15"/>
        <v>0</v>
      </c>
      <c r="T59" s="74">
        <f>'2b.  Complex Form Data Entry'!N107</f>
        <v>0</v>
      </c>
      <c r="U59" s="383"/>
    </row>
    <row r="60" spans="1:21" ht="13.5" customHeight="1">
      <c r="A60" s="17"/>
      <c r="B60" s="438" t="s">
        <v>82</v>
      </c>
      <c r="C60" s="439"/>
      <c r="D60" s="41"/>
      <c r="E60" s="41"/>
      <c r="F60" s="41"/>
      <c r="G60" s="41"/>
      <c r="H60" s="170" t="str">
        <f>IF('2b.  Complex Form Data Entry'!E108="", "  ", '2b.  Complex Form Data Entry'!E108)</f>
        <v xml:space="preserve">  </v>
      </c>
      <c r="I60" s="295">
        <f>'2b.  Complex Form Data Entry'!O108</f>
        <v>0</v>
      </c>
      <c r="J60" s="295">
        <f>'2b.  Complex Form Data Entry'!G108</f>
        <v>0</v>
      </c>
      <c r="K60" s="295">
        <f>'2b.  Complex Form Data Entry'!H108</f>
        <v>0</v>
      </c>
      <c r="L60" s="295">
        <f>'2b.  Complex Form Data Entry'!I108</f>
        <v>0</v>
      </c>
      <c r="M60" s="72">
        <f t="shared" si="13"/>
        <v>0</v>
      </c>
      <c r="N60" s="295">
        <f>'2b.  Complex Form Data Entry'!J108</f>
        <v>0</v>
      </c>
      <c r="O60" s="295">
        <f>'2b.  Complex Form Data Entry'!K108</f>
        <v>0</v>
      </c>
      <c r="P60" s="72">
        <f t="shared" si="14"/>
        <v>0</v>
      </c>
      <c r="Q60" s="295">
        <f>'2b.  Complex Form Data Entry'!L108</f>
        <v>0</v>
      </c>
      <c r="R60" s="295">
        <f>'2b.  Complex Form Data Entry'!M108</f>
        <v>0</v>
      </c>
      <c r="S60" s="72">
        <f t="shared" si="15"/>
        <v>0</v>
      </c>
      <c r="T60" s="74">
        <f>'2b.  Complex Form Data Entry'!N108</f>
        <v>0</v>
      </c>
      <c r="U60" s="383"/>
    </row>
    <row r="61" spans="1:21" ht="13.5" customHeight="1">
      <c r="A61" s="17"/>
      <c r="B61" s="451" t="s">
        <v>84</v>
      </c>
      <c r="C61" s="452"/>
      <c r="D61" s="41"/>
      <c r="E61" s="41"/>
      <c r="F61" s="41"/>
      <c r="G61" s="41"/>
      <c r="H61" s="170" t="str">
        <f>IF('2b.  Complex Form Data Entry'!E109="", "  ", '2b.  Complex Form Data Entry'!E109)</f>
        <v xml:space="preserve">  </v>
      </c>
      <c r="I61" s="295">
        <f>'2b.  Complex Form Data Entry'!O109</f>
        <v>0</v>
      </c>
      <c r="J61" s="295">
        <f>'2b.  Complex Form Data Entry'!G109</f>
        <v>0</v>
      </c>
      <c r="K61" s="295">
        <f>'2b.  Complex Form Data Entry'!H109</f>
        <v>0</v>
      </c>
      <c r="L61" s="295">
        <f>'2b.  Complex Form Data Entry'!I109</f>
        <v>0</v>
      </c>
      <c r="M61" s="72">
        <f t="shared" si="13"/>
        <v>0</v>
      </c>
      <c r="N61" s="295">
        <f>'2b.  Complex Form Data Entry'!J109</f>
        <v>0</v>
      </c>
      <c r="O61" s="295">
        <f>'2b.  Complex Form Data Entry'!K109</f>
        <v>0</v>
      </c>
      <c r="P61" s="72">
        <f t="shared" si="14"/>
        <v>0</v>
      </c>
      <c r="Q61" s="295">
        <f>'2b.  Complex Form Data Entry'!L109</f>
        <v>0</v>
      </c>
      <c r="R61" s="295">
        <f>'2b.  Complex Form Data Entry'!M109</f>
        <v>0</v>
      </c>
      <c r="S61" s="72">
        <f t="shared" si="15"/>
        <v>0</v>
      </c>
      <c r="T61" s="74">
        <f>'2b.  Complex Form Data Entry'!N109</f>
        <v>0</v>
      </c>
      <c r="U61" s="383"/>
    </row>
    <row r="62" spans="1:21" ht="13.5" customHeight="1">
      <c r="A62" s="17"/>
      <c r="B62" s="440" t="s">
        <v>85</v>
      </c>
      <c r="C62" s="441"/>
      <c r="D62" s="41"/>
      <c r="E62" s="41"/>
      <c r="F62" s="41"/>
      <c r="G62" s="41"/>
      <c r="H62" s="170" t="str">
        <f>IF('2b.  Complex Form Data Entry'!E110="", "  ", '2b.  Complex Form Data Entry'!E110)</f>
        <v xml:space="preserve">  </v>
      </c>
      <c r="I62" s="295">
        <f>'2b.  Complex Form Data Entry'!O110</f>
        <v>0</v>
      </c>
      <c r="J62" s="295">
        <f>'2b.  Complex Form Data Entry'!G110</f>
        <v>0</v>
      </c>
      <c r="K62" s="295">
        <f>'2b.  Complex Form Data Entry'!H110</f>
        <v>0</v>
      </c>
      <c r="L62" s="295">
        <f>'2b.  Complex Form Data Entry'!I110</f>
        <v>0</v>
      </c>
      <c r="M62" s="72">
        <f t="shared" si="13"/>
        <v>0</v>
      </c>
      <c r="N62" s="295">
        <f>'2b.  Complex Form Data Entry'!J110</f>
        <v>0</v>
      </c>
      <c r="O62" s="295">
        <f>'2b.  Complex Form Data Entry'!K110</f>
        <v>0</v>
      </c>
      <c r="P62" s="72">
        <f t="shared" si="14"/>
        <v>0</v>
      </c>
      <c r="Q62" s="295">
        <f>'2b.  Complex Form Data Entry'!L110</f>
        <v>0</v>
      </c>
      <c r="R62" s="295">
        <f>'2b.  Complex Form Data Entry'!M110</f>
        <v>0</v>
      </c>
      <c r="S62" s="72">
        <f t="shared" si="15"/>
        <v>0</v>
      </c>
      <c r="T62" s="74">
        <f>'2b.  Complex Form Data Entry'!N110</f>
        <v>0</v>
      </c>
      <c r="U62" s="383"/>
    </row>
    <row r="63" spans="1:21" ht="14.45">
      <c r="A63" s="24"/>
      <c r="B63" s="25"/>
      <c r="C63" s="26" t="s">
        <v>146</v>
      </c>
      <c r="D63" s="27"/>
      <c r="E63" s="27"/>
      <c r="F63" s="27"/>
      <c r="G63" s="27"/>
      <c r="H63" s="171"/>
      <c r="I63" s="58">
        <f t="shared" ref="I63:T63" si="19">SUM(I56:I62)</f>
        <v>0</v>
      </c>
      <c r="J63" s="58">
        <f t="shared" si="19"/>
        <v>0</v>
      </c>
      <c r="K63" s="58">
        <f t="shared" ref="K63" si="20">SUM(K56:K62)</f>
        <v>0</v>
      </c>
      <c r="L63" s="58">
        <f t="shared" si="19"/>
        <v>0</v>
      </c>
      <c r="M63" s="58">
        <f t="shared" si="13"/>
        <v>0</v>
      </c>
      <c r="N63" s="58">
        <f t="shared" si="19"/>
        <v>0</v>
      </c>
      <c r="O63" s="58">
        <f t="shared" si="19"/>
        <v>0</v>
      </c>
      <c r="P63" s="58">
        <f t="shared" si="14"/>
        <v>0</v>
      </c>
      <c r="Q63" s="58">
        <f t="shared" ref="Q63:R63" si="21">SUM(Q56:Q62)</f>
        <v>0</v>
      </c>
      <c r="R63" s="58">
        <f t="shared" si="21"/>
        <v>0</v>
      </c>
      <c r="S63" s="58">
        <f t="shared" si="15"/>
        <v>0</v>
      </c>
      <c r="T63" s="59">
        <f t="shared" si="19"/>
        <v>0</v>
      </c>
      <c r="U63" s="383"/>
    </row>
    <row r="64" spans="1:21" ht="3" customHeight="1">
      <c r="A64" s="52"/>
      <c r="B64" s="53"/>
      <c r="C64" s="2"/>
      <c r="D64" s="21"/>
      <c r="E64" s="21"/>
      <c r="F64" s="21"/>
      <c r="G64" s="21"/>
      <c r="H64" s="172"/>
      <c r="I64" s="54"/>
      <c r="J64" s="55"/>
      <c r="K64" s="55"/>
      <c r="L64" s="55"/>
      <c r="M64" s="72">
        <f t="shared" ref="M64:M75" si="22">J64+L64</f>
        <v>0</v>
      </c>
      <c r="N64" s="56"/>
      <c r="O64" s="55"/>
      <c r="P64" s="72">
        <f t="shared" si="14"/>
        <v>0</v>
      </c>
      <c r="Q64" s="55"/>
      <c r="R64" s="55"/>
      <c r="S64" s="72">
        <f t="shared" si="15"/>
        <v>0</v>
      </c>
      <c r="T64" s="57"/>
      <c r="U64" s="383"/>
    </row>
    <row r="65" spans="1:21" ht="14.45">
      <c r="A65" s="442" t="str">
        <f>IF('2b.  Complex Form Data Entry'!E113="", "   ", '2b.  Complex Form Data Entry'!E113)</f>
        <v xml:space="preserve">   </v>
      </c>
      <c r="B65" s="443"/>
      <c r="C65" s="444"/>
      <c r="D65" s="157" t="str">
        <f>IF(A65="   ", "   ",  IF(A65='2b.  Complex Form Data Entry'!$G$21, '2b.  Complex Form Data Entry'!J$21, IF(A65='2b.  Complex Form Data Entry'!$G$22,'2b.  Complex Form Data Entry'!J$22, IF(A65='2b.  Complex Form Data Entry'!$G$23, '2b.  Complex Form Data Entry'!J$23, IF(A65='2b.  Complex Form Data Entry'!$G$24, '2b.  Complex Form Data Entry'!$J$24, IF(A65='2b.  Complex Form Data Entry'!$G$25,'2b.  Complex Form Data Entry'!J$25, IF(A65='2b.  Complex Form Data Entry'!$G$26,'2b.  Complex Form Data Entry'!J$26, "   ")))))))</f>
        <v xml:space="preserve">   </v>
      </c>
      <c r="E65" s="80" t="str">
        <f>IF(A65="   ", "   ",  IF(A65='2b.  Complex Form Data Entry'!$G$21, '2b.  Complex Form Data Entry'!K$21, IF(A65='2b.  Complex Form Data Entry'!$G$22,'2b.  Complex Form Data Entry'!K$22, IF(A65='2b.  Complex Form Data Entry'!$G$23, '2b.  Complex Form Data Entry'!K$23, IF(A65='2b.  Complex Form Data Entry'!$G$24, '2b.  Complex Form Data Entry'!$K$24, IF(A65='2b.  Complex Form Data Entry'!G$25,'2b.  Complex Form Data Entry'!K$25, IF(A65='2b.  Complex Form Data Entry'!G$26,'2b.  Complex Form Data Entry'!K$26, "   ")))))))</f>
        <v xml:space="preserve">   </v>
      </c>
      <c r="F65" s="157" t="str">
        <f>IF(A65="   ", "   ",  IF(A65='2b.  Complex Form Data Entry'!$G$21, '2b.  Complex Form Data Entry'!L$21, IF(A65='2b.  Complex Form Data Entry'!$G$22,'2b.  Complex Form Data Entry'!L$22, IF(A65='2b.  Complex Form Data Entry'!$G$23, '2b.  Complex Form Data Entry'!L$23, IF(A65='2b.  Complex Form Data Entry'!$G$24, '2b.  Complex Form Data Entry'!$L$24, IF(A65='2b.  Complex Form Data Entry'!$G$25,'2b.  Complex Form Data Entry'!$L$25, IF(A65='2b.  Complex Form Data Entry'!$G$26,'2b.  Complex Form Data Entry'!$L$26, "   ")))))))</f>
        <v xml:space="preserve">   </v>
      </c>
      <c r="G65" s="71" t="str">
        <f>IF('2b.  Complex Form Data Entry'!I113="", "   ", '2b.  Complex Form Data Entry'!I113)</f>
        <v xml:space="preserve"> </v>
      </c>
      <c r="H65" s="168"/>
      <c r="I65" s="44"/>
      <c r="J65" s="35"/>
      <c r="K65" s="35"/>
      <c r="L65" s="35"/>
      <c r="M65" s="72">
        <f t="shared" ref="M65:M73" si="23">K65+L65</f>
        <v>0</v>
      </c>
      <c r="N65" s="35"/>
      <c r="O65" s="35"/>
      <c r="P65" s="72">
        <f t="shared" si="14"/>
        <v>0</v>
      </c>
      <c r="Q65" s="35"/>
      <c r="R65" s="35"/>
      <c r="S65" s="72">
        <f t="shared" si="15"/>
        <v>0</v>
      </c>
      <c r="T65" s="36"/>
      <c r="U65" s="383"/>
    </row>
    <row r="66" spans="1:21" ht="13.5" customHeight="1">
      <c r="A66" s="17"/>
      <c r="B66" s="46" t="s">
        <v>74</v>
      </c>
      <c r="C66" s="18"/>
      <c r="D66" s="41"/>
      <c r="E66" s="41"/>
      <c r="F66" s="41"/>
      <c r="G66" s="41"/>
      <c r="H66" s="170" t="str">
        <f>IF('2b.  Complex Form Data Entry'!E115="", "  ", '2b.  Complex Form Data Entry'!E115)</f>
        <v xml:space="preserve">  </v>
      </c>
      <c r="I66" s="295">
        <f>'2b.  Complex Form Data Entry'!O115</f>
        <v>0</v>
      </c>
      <c r="J66" s="295">
        <f>'2b.  Complex Form Data Entry'!G115</f>
        <v>0</v>
      </c>
      <c r="K66" s="295">
        <f>'2b.  Complex Form Data Entry'!H115</f>
        <v>0</v>
      </c>
      <c r="L66" s="295">
        <f>'2b.  Complex Form Data Entry'!I115</f>
        <v>0</v>
      </c>
      <c r="M66" s="72">
        <f t="shared" si="23"/>
        <v>0</v>
      </c>
      <c r="N66" s="295">
        <f>'2b.  Complex Form Data Entry'!J115</f>
        <v>0</v>
      </c>
      <c r="O66" s="295">
        <f>'2b.  Complex Form Data Entry'!K115</f>
        <v>0</v>
      </c>
      <c r="P66" s="72">
        <f t="shared" si="14"/>
        <v>0</v>
      </c>
      <c r="Q66" s="295">
        <f>'2b.  Complex Form Data Entry'!L115</f>
        <v>0</v>
      </c>
      <c r="R66" s="295">
        <f>'2b.  Complex Form Data Entry'!M115</f>
        <v>0</v>
      </c>
      <c r="S66" s="72">
        <f t="shared" si="15"/>
        <v>0</v>
      </c>
      <c r="T66" s="74">
        <f>'2b.  Complex Form Data Entry'!N115</f>
        <v>0</v>
      </c>
      <c r="U66" s="383"/>
    </row>
    <row r="67" spans="1:21" ht="13.5" customHeight="1">
      <c r="A67" s="17"/>
      <c r="B67" s="46" t="s">
        <v>76</v>
      </c>
      <c r="C67" s="18"/>
      <c r="D67" s="41"/>
      <c r="E67" s="41"/>
      <c r="F67" s="41"/>
      <c r="G67" s="41"/>
      <c r="H67" s="170" t="str">
        <f>IF('2b.  Complex Form Data Entry'!E116="", "  ", '2b.  Complex Form Data Entry'!E116)</f>
        <v xml:space="preserve">  </v>
      </c>
      <c r="I67" s="295">
        <f>'2b.  Complex Form Data Entry'!O116</f>
        <v>0</v>
      </c>
      <c r="J67" s="295">
        <f>'2b.  Complex Form Data Entry'!G116</f>
        <v>0</v>
      </c>
      <c r="K67" s="295">
        <f>'2b.  Complex Form Data Entry'!H116</f>
        <v>0</v>
      </c>
      <c r="L67" s="295">
        <f>'2b.  Complex Form Data Entry'!I116</f>
        <v>0</v>
      </c>
      <c r="M67" s="72">
        <f t="shared" si="23"/>
        <v>0</v>
      </c>
      <c r="N67" s="295">
        <f>'2b.  Complex Form Data Entry'!J116</f>
        <v>0</v>
      </c>
      <c r="O67" s="295">
        <f>'2b.  Complex Form Data Entry'!K116</f>
        <v>0</v>
      </c>
      <c r="P67" s="72">
        <f t="shared" si="14"/>
        <v>0</v>
      </c>
      <c r="Q67" s="295">
        <f>'2b.  Complex Form Data Entry'!L116</f>
        <v>0</v>
      </c>
      <c r="R67" s="295">
        <f>'2b.  Complex Form Data Entry'!M116</f>
        <v>0</v>
      </c>
      <c r="S67" s="72">
        <f t="shared" si="15"/>
        <v>0</v>
      </c>
      <c r="T67" s="74">
        <f>'2b.  Complex Form Data Entry'!N116</f>
        <v>0</v>
      </c>
      <c r="U67" s="383"/>
    </row>
    <row r="68" spans="1:21" ht="13.5" customHeight="1">
      <c r="A68" s="17"/>
      <c r="B68" s="46" t="s">
        <v>78</v>
      </c>
      <c r="C68" s="18"/>
      <c r="D68" s="41"/>
      <c r="E68" s="41"/>
      <c r="F68" s="41"/>
      <c r="G68" s="41"/>
      <c r="H68" s="170" t="str">
        <f>IF('2b.  Complex Form Data Entry'!E117="", "  ", '2b.  Complex Form Data Entry'!E117)</f>
        <v xml:space="preserve">  </v>
      </c>
      <c r="I68" s="295">
        <f>'2b.  Complex Form Data Entry'!O117</f>
        <v>0</v>
      </c>
      <c r="J68" s="295">
        <f>'2b.  Complex Form Data Entry'!G117</f>
        <v>0</v>
      </c>
      <c r="K68" s="295">
        <f>'2b.  Complex Form Data Entry'!H117</f>
        <v>0</v>
      </c>
      <c r="L68" s="295">
        <f>'2b.  Complex Form Data Entry'!I117</f>
        <v>0</v>
      </c>
      <c r="M68" s="72">
        <f t="shared" si="23"/>
        <v>0</v>
      </c>
      <c r="N68" s="295">
        <f>'2b.  Complex Form Data Entry'!J117</f>
        <v>0</v>
      </c>
      <c r="O68" s="295">
        <f>'2b.  Complex Form Data Entry'!K117</f>
        <v>0</v>
      </c>
      <c r="P68" s="72">
        <f t="shared" si="14"/>
        <v>0</v>
      </c>
      <c r="Q68" s="295">
        <f>'2b.  Complex Form Data Entry'!L117</f>
        <v>0</v>
      </c>
      <c r="R68" s="295">
        <f>'2b.  Complex Form Data Entry'!M117</f>
        <v>0</v>
      </c>
      <c r="S68" s="72">
        <f t="shared" si="15"/>
        <v>0</v>
      </c>
      <c r="T68" s="74">
        <f>'2b.  Complex Form Data Entry'!N117</f>
        <v>0</v>
      </c>
      <c r="U68" s="383"/>
    </row>
    <row r="69" spans="1:21" ht="13.5" customHeight="1">
      <c r="A69" s="17"/>
      <c r="B69" s="451" t="s">
        <v>80</v>
      </c>
      <c r="C69" s="452"/>
      <c r="D69" s="41"/>
      <c r="E69" s="41"/>
      <c r="F69" s="41"/>
      <c r="G69" s="41"/>
      <c r="H69" s="170" t="str">
        <f>IF('2b.  Complex Form Data Entry'!E118="", "  ", '2b.  Complex Form Data Entry'!E118)</f>
        <v xml:space="preserve">  </v>
      </c>
      <c r="I69" s="295">
        <f>'2b.  Complex Form Data Entry'!O118</f>
        <v>0</v>
      </c>
      <c r="J69" s="295">
        <f>'2b.  Complex Form Data Entry'!G118</f>
        <v>0</v>
      </c>
      <c r="K69" s="295">
        <f>'2b.  Complex Form Data Entry'!H118</f>
        <v>0</v>
      </c>
      <c r="L69" s="295">
        <f>'2b.  Complex Form Data Entry'!I118</f>
        <v>0</v>
      </c>
      <c r="M69" s="72">
        <f t="shared" si="23"/>
        <v>0</v>
      </c>
      <c r="N69" s="295">
        <f>'2b.  Complex Form Data Entry'!J118</f>
        <v>0</v>
      </c>
      <c r="O69" s="295">
        <f>'2b.  Complex Form Data Entry'!K118</f>
        <v>0</v>
      </c>
      <c r="P69" s="72">
        <f t="shared" si="14"/>
        <v>0</v>
      </c>
      <c r="Q69" s="295">
        <f>'2b.  Complex Form Data Entry'!L118</f>
        <v>0</v>
      </c>
      <c r="R69" s="295">
        <f>'2b.  Complex Form Data Entry'!M118</f>
        <v>0</v>
      </c>
      <c r="S69" s="72">
        <f t="shared" si="15"/>
        <v>0</v>
      </c>
      <c r="T69" s="74">
        <f>'2b.  Complex Form Data Entry'!N118</f>
        <v>0</v>
      </c>
      <c r="U69" s="383"/>
    </row>
    <row r="70" spans="1:21" ht="13.5" customHeight="1">
      <c r="A70" s="17"/>
      <c r="B70" s="438" t="s">
        <v>82</v>
      </c>
      <c r="C70" s="439"/>
      <c r="D70" s="41"/>
      <c r="E70" s="41"/>
      <c r="F70" s="41"/>
      <c r="G70" s="41"/>
      <c r="H70" s="170" t="str">
        <f>IF('2b.  Complex Form Data Entry'!E119="", "  ", '2b.  Complex Form Data Entry'!E119)</f>
        <v xml:space="preserve">  </v>
      </c>
      <c r="I70" s="295">
        <f>'2b.  Complex Form Data Entry'!O119</f>
        <v>0</v>
      </c>
      <c r="J70" s="295">
        <f>'2b.  Complex Form Data Entry'!G119</f>
        <v>0</v>
      </c>
      <c r="K70" s="295">
        <f>'2b.  Complex Form Data Entry'!H119</f>
        <v>0</v>
      </c>
      <c r="L70" s="295">
        <f>'2b.  Complex Form Data Entry'!I119</f>
        <v>0</v>
      </c>
      <c r="M70" s="72">
        <f t="shared" si="23"/>
        <v>0</v>
      </c>
      <c r="N70" s="295">
        <f>'2b.  Complex Form Data Entry'!J119</f>
        <v>0</v>
      </c>
      <c r="O70" s="295">
        <f>'2b.  Complex Form Data Entry'!K119</f>
        <v>0</v>
      </c>
      <c r="P70" s="72">
        <f t="shared" si="14"/>
        <v>0</v>
      </c>
      <c r="Q70" s="295">
        <f>'2b.  Complex Form Data Entry'!L119</f>
        <v>0</v>
      </c>
      <c r="R70" s="295">
        <f>'2b.  Complex Form Data Entry'!M119</f>
        <v>0</v>
      </c>
      <c r="S70" s="72">
        <f t="shared" si="15"/>
        <v>0</v>
      </c>
      <c r="T70" s="74">
        <f>'2b.  Complex Form Data Entry'!N119</f>
        <v>0</v>
      </c>
      <c r="U70" s="383"/>
    </row>
    <row r="71" spans="1:21" ht="13.5" customHeight="1">
      <c r="A71" s="17"/>
      <c r="B71" s="451" t="s">
        <v>84</v>
      </c>
      <c r="C71" s="452"/>
      <c r="D71" s="41"/>
      <c r="E71" s="41"/>
      <c r="F71" s="41"/>
      <c r="G71" s="41"/>
      <c r="H71" s="170" t="str">
        <f>IF('2b.  Complex Form Data Entry'!E120="", "  ", '2b.  Complex Form Data Entry'!E120)</f>
        <v xml:space="preserve">  </v>
      </c>
      <c r="I71" s="295">
        <f>'2b.  Complex Form Data Entry'!O120</f>
        <v>0</v>
      </c>
      <c r="J71" s="295">
        <f>'2b.  Complex Form Data Entry'!G120</f>
        <v>0</v>
      </c>
      <c r="K71" s="295">
        <f>'2b.  Complex Form Data Entry'!H120</f>
        <v>0</v>
      </c>
      <c r="L71" s="295">
        <f>'2b.  Complex Form Data Entry'!I120</f>
        <v>0</v>
      </c>
      <c r="M71" s="72">
        <f t="shared" si="23"/>
        <v>0</v>
      </c>
      <c r="N71" s="295">
        <f>'2b.  Complex Form Data Entry'!J120</f>
        <v>0</v>
      </c>
      <c r="O71" s="295">
        <f>'2b.  Complex Form Data Entry'!K120</f>
        <v>0</v>
      </c>
      <c r="P71" s="72">
        <f t="shared" si="14"/>
        <v>0</v>
      </c>
      <c r="Q71" s="295">
        <f>'2b.  Complex Form Data Entry'!L120</f>
        <v>0</v>
      </c>
      <c r="R71" s="295">
        <f>'2b.  Complex Form Data Entry'!M120</f>
        <v>0</v>
      </c>
      <c r="S71" s="72">
        <f t="shared" si="15"/>
        <v>0</v>
      </c>
      <c r="T71" s="74">
        <f>'2b.  Complex Form Data Entry'!N120</f>
        <v>0</v>
      </c>
      <c r="U71" s="383"/>
    </row>
    <row r="72" spans="1:21" ht="13.5" customHeight="1">
      <c r="A72" s="17"/>
      <c r="B72" s="440" t="s">
        <v>85</v>
      </c>
      <c r="C72" s="441"/>
      <c r="D72" s="41"/>
      <c r="E72" s="41"/>
      <c r="F72" s="41"/>
      <c r="G72" s="41"/>
      <c r="H72" s="170" t="str">
        <f>IF('2b.  Complex Form Data Entry'!E121="", "  ", '2b.  Complex Form Data Entry'!E121)</f>
        <v xml:space="preserve">  </v>
      </c>
      <c r="I72" s="295">
        <f>'2b.  Complex Form Data Entry'!O121</f>
        <v>0</v>
      </c>
      <c r="J72" s="295">
        <f>'2b.  Complex Form Data Entry'!G121</f>
        <v>0</v>
      </c>
      <c r="K72" s="295">
        <f>'2b.  Complex Form Data Entry'!H121</f>
        <v>0</v>
      </c>
      <c r="L72" s="295">
        <f>'2b.  Complex Form Data Entry'!I121</f>
        <v>0</v>
      </c>
      <c r="M72" s="72">
        <f t="shared" si="23"/>
        <v>0</v>
      </c>
      <c r="N72" s="295">
        <f>'2b.  Complex Form Data Entry'!J121</f>
        <v>0</v>
      </c>
      <c r="O72" s="295">
        <f>'2b.  Complex Form Data Entry'!K121</f>
        <v>0</v>
      </c>
      <c r="P72" s="72">
        <f t="shared" si="14"/>
        <v>0</v>
      </c>
      <c r="Q72" s="295">
        <f>'2b.  Complex Form Data Entry'!L121</f>
        <v>0</v>
      </c>
      <c r="R72" s="295">
        <f>'2b.  Complex Form Data Entry'!M121</f>
        <v>0</v>
      </c>
      <c r="S72" s="72">
        <f t="shared" si="15"/>
        <v>0</v>
      </c>
      <c r="T72" s="74">
        <f>'2b.  Complex Form Data Entry'!N121</f>
        <v>0</v>
      </c>
      <c r="U72" s="383"/>
    </row>
    <row r="73" spans="1:21" ht="14.45">
      <c r="A73" s="24"/>
      <c r="B73" s="25"/>
      <c r="C73" s="26" t="s">
        <v>146</v>
      </c>
      <c r="D73" s="27"/>
      <c r="E73" s="27"/>
      <c r="F73" s="27"/>
      <c r="G73" s="27"/>
      <c r="H73" s="171"/>
      <c r="I73" s="58">
        <f t="shared" ref="I73:T73" si="24">SUM(I66:I72)</f>
        <v>0</v>
      </c>
      <c r="J73" s="58">
        <f t="shared" si="24"/>
        <v>0</v>
      </c>
      <c r="K73" s="58">
        <f t="shared" ref="K73" si="25">SUM(K66:K72)</f>
        <v>0</v>
      </c>
      <c r="L73" s="58">
        <f t="shared" si="24"/>
        <v>0</v>
      </c>
      <c r="M73" s="58">
        <f t="shared" si="23"/>
        <v>0</v>
      </c>
      <c r="N73" s="58">
        <f t="shared" si="24"/>
        <v>0</v>
      </c>
      <c r="O73" s="58">
        <f t="shared" si="24"/>
        <v>0</v>
      </c>
      <c r="P73" s="58">
        <f t="shared" si="14"/>
        <v>0</v>
      </c>
      <c r="Q73" s="58">
        <f t="shared" ref="Q73:R73" si="26">SUM(Q66:Q72)</f>
        <v>0</v>
      </c>
      <c r="R73" s="58">
        <f t="shared" si="26"/>
        <v>0</v>
      </c>
      <c r="S73" s="58">
        <f t="shared" si="15"/>
        <v>0</v>
      </c>
      <c r="T73" s="59">
        <f t="shared" si="24"/>
        <v>0</v>
      </c>
      <c r="U73" s="383"/>
    </row>
    <row r="74" spans="1:21" ht="3" customHeight="1">
      <c r="A74" s="52"/>
      <c r="B74" s="53"/>
      <c r="C74" s="2"/>
      <c r="D74" s="21"/>
      <c r="E74" s="21"/>
      <c r="F74" s="21"/>
      <c r="G74" s="21"/>
      <c r="H74" s="172"/>
      <c r="I74" s="54"/>
      <c r="J74" s="55"/>
      <c r="K74" s="55"/>
      <c r="L74" s="55"/>
      <c r="M74" s="72">
        <f t="shared" si="22"/>
        <v>0</v>
      </c>
      <c r="N74" s="56"/>
      <c r="O74" s="55"/>
      <c r="P74" s="72">
        <f t="shared" si="14"/>
        <v>0</v>
      </c>
      <c r="Q74" s="55"/>
      <c r="R74" s="55"/>
      <c r="S74" s="72">
        <f t="shared" si="15"/>
        <v>0</v>
      </c>
      <c r="T74" s="57"/>
      <c r="U74" s="383"/>
    </row>
    <row r="75" spans="1:21" ht="14.45">
      <c r="A75" s="442" t="str">
        <f>IF('2b.  Complex Form Data Entry'!E124="", "   ", '2b.  Complex Form Data Entry'!E124)</f>
        <v xml:space="preserve">   </v>
      </c>
      <c r="B75" s="443"/>
      <c r="C75" s="444"/>
      <c r="D75" s="157" t="str">
        <f>IF(A75="   ", "   ",  IF(A75='2b.  Complex Form Data Entry'!$G$21, '2b.  Complex Form Data Entry'!J$21, IF(A75='2b.  Complex Form Data Entry'!$G$22,'2b.  Complex Form Data Entry'!J$22, IF(A75='2b.  Complex Form Data Entry'!$G$23, '2b.  Complex Form Data Entry'!J$23, IF(A75='2b.  Complex Form Data Entry'!$G$24, '2b.  Complex Form Data Entry'!$J$24, IF(A75='2b.  Complex Form Data Entry'!$G$25,'2b.  Complex Form Data Entry'!J$25, IF(A75='2b.  Complex Form Data Entry'!$G$26,'2b.  Complex Form Data Entry'!J$26, "   ")))))))</f>
        <v xml:space="preserve">   </v>
      </c>
      <c r="E75" s="80" t="str">
        <f>IF(A75="   ", "   ",  IF(A75='2b.  Complex Form Data Entry'!$G$21, '2b.  Complex Form Data Entry'!K$21, IF(A75='2b.  Complex Form Data Entry'!$G$22,'2b.  Complex Form Data Entry'!K$22, IF(A75='2b.  Complex Form Data Entry'!$G$23, '2b.  Complex Form Data Entry'!K$23, IF(A75='2b.  Complex Form Data Entry'!$G$24, '2b.  Complex Form Data Entry'!$K$24, IF(A75='2b.  Complex Form Data Entry'!G$25,'2b.  Complex Form Data Entry'!K$25, IF(A75='2b.  Complex Form Data Entry'!G$26,'2b.  Complex Form Data Entry'!K$26, "   ")))))))</f>
        <v xml:space="preserve">   </v>
      </c>
      <c r="F75" s="157" t="str">
        <f>IF(A75="   ", "   ",  IF(A75='2b.  Complex Form Data Entry'!$G$21, '2b.  Complex Form Data Entry'!L$21, IF(A75='2b.  Complex Form Data Entry'!$G$22,'2b.  Complex Form Data Entry'!L$22, IF(A75='2b.  Complex Form Data Entry'!$G$23, '2b.  Complex Form Data Entry'!L$23, IF(A75='2b.  Complex Form Data Entry'!$G$24, '2b.  Complex Form Data Entry'!$L$24, IF(A75='2b.  Complex Form Data Entry'!$G$25,'2b.  Complex Form Data Entry'!$L$25, IF(A75='2b.  Complex Form Data Entry'!$G$26,'2b.  Complex Form Data Entry'!$L$26, "   ")))))))</f>
        <v xml:space="preserve">   </v>
      </c>
      <c r="G75" s="71" t="str">
        <f>IF('2b.  Complex Form Data Entry'!I124="", "   ", '2b.  Complex Form Data Entry'!I124)</f>
        <v xml:space="preserve"> </v>
      </c>
      <c r="H75" s="168"/>
      <c r="I75" s="44"/>
      <c r="J75" s="35"/>
      <c r="K75" s="35"/>
      <c r="L75" s="35"/>
      <c r="M75" s="72">
        <f t="shared" si="22"/>
        <v>0</v>
      </c>
      <c r="N75" s="35"/>
      <c r="O75" s="35"/>
      <c r="P75" s="72">
        <f t="shared" si="14"/>
        <v>0</v>
      </c>
      <c r="Q75" s="35"/>
      <c r="R75" s="35"/>
      <c r="S75" s="72">
        <f t="shared" si="15"/>
        <v>0</v>
      </c>
      <c r="T75" s="36"/>
      <c r="U75" s="383"/>
    </row>
    <row r="76" spans="1:21" ht="14.45">
      <c r="A76" s="17"/>
      <c r="B76" s="46" t="s">
        <v>74</v>
      </c>
      <c r="C76" s="18"/>
      <c r="D76" s="41"/>
      <c r="E76" s="41"/>
      <c r="F76" s="41"/>
      <c r="G76" s="41"/>
      <c r="H76" s="170" t="str">
        <f>IF('2b.  Complex Form Data Entry'!E126="", "  ", '2b.  Complex Form Data Entry'!E126)</f>
        <v xml:space="preserve">  </v>
      </c>
      <c r="I76" s="295">
        <f>'2b.  Complex Form Data Entry'!O126</f>
        <v>0</v>
      </c>
      <c r="J76" s="295">
        <f>'2b.  Complex Form Data Entry'!G126</f>
        <v>0</v>
      </c>
      <c r="K76" s="295">
        <f>'2b.  Complex Form Data Entry'!H126</f>
        <v>0</v>
      </c>
      <c r="L76" s="295">
        <f>'2b.  Complex Form Data Entry'!I126</f>
        <v>0</v>
      </c>
      <c r="M76" s="72">
        <f t="shared" ref="M76:M83" si="27">K76+L76</f>
        <v>0</v>
      </c>
      <c r="N76" s="295">
        <f>'2b.  Complex Form Data Entry'!J126</f>
        <v>0</v>
      </c>
      <c r="O76" s="295">
        <f>'2b.  Complex Form Data Entry'!K126</f>
        <v>0</v>
      </c>
      <c r="P76" s="72">
        <f t="shared" si="14"/>
        <v>0</v>
      </c>
      <c r="Q76" s="295">
        <f>'2b.  Complex Form Data Entry'!L126</f>
        <v>0</v>
      </c>
      <c r="R76" s="295">
        <f>'2b.  Complex Form Data Entry'!M126</f>
        <v>0</v>
      </c>
      <c r="S76" s="72">
        <f t="shared" si="15"/>
        <v>0</v>
      </c>
      <c r="T76" s="296">
        <f>'2b.  Complex Form Data Entry'!N126</f>
        <v>0</v>
      </c>
      <c r="U76" s="383"/>
    </row>
    <row r="77" spans="1:21" ht="14.45">
      <c r="A77" s="17"/>
      <c r="B77" s="46" t="s">
        <v>76</v>
      </c>
      <c r="C77" s="18"/>
      <c r="D77" s="41"/>
      <c r="E77" s="41"/>
      <c r="F77" s="41"/>
      <c r="G77" s="41"/>
      <c r="H77" s="170" t="str">
        <f>IF('2b.  Complex Form Data Entry'!E127="", "  ", '2b.  Complex Form Data Entry'!E127)</f>
        <v xml:space="preserve">  </v>
      </c>
      <c r="I77" s="295">
        <f>'2b.  Complex Form Data Entry'!O127</f>
        <v>0</v>
      </c>
      <c r="J77" s="295">
        <f>'2b.  Complex Form Data Entry'!G127</f>
        <v>0</v>
      </c>
      <c r="K77" s="295">
        <f>'2b.  Complex Form Data Entry'!H127</f>
        <v>0</v>
      </c>
      <c r="L77" s="295">
        <f>'2b.  Complex Form Data Entry'!I127</f>
        <v>0</v>
      </c>
      <c r="M77" s="72">
        <f t="shared" si="27"/>
        <v>0</v>
      </c>
      <c r="N77" s="295">
        <f>'2b.  Complex Form Data Entry'!J127</f>
        <v>0</v>
      </c>
      <c r="O77" s="295">
        <f>'2b.  Complex Form Data Entry'!K127</f>
        <v>0</v>
      </c>
      <c r="P77" s="72">
        <f t="shared" si="14"/>
        <v>0</v>
      </c>
      <c r="Q77" s="295">
        <f>'2b.  Complex Form Data Entry'!L127</f>
        <v>0</v>
      </c>
      <c r="R77" s="295">
        <f>'2b.  Complex Form Data Entry'!M127</f>
        <v>0</v>
      </c>
      <c r="S77" s="72">
        <f t="shared" si="15"/>
        <v>0</v>
      </c>
      <c r="T77" s="296">
        <f>'2b.  Complex Form Data Entry'!N127</f>
        <v>0</v>
      </c>
      <c r="U77" s="383"/>
    </row>
    <row r="78" spans="1:21" ht="14.45">
      <c r="A78" s="17"/>
      <c r="B78" s="46" t="s">
        <v>78</v>
      </c>
      <c r="C78" s="18"/>
      <c r="D78" s="41"/>
      <c r="E78" s="41"/>
      <c r="F78" s="41"/>
      <c r="G78" s="41"/>
      <c r="H78" s="170" t="str">
        <f>IF('2b.  Complex Form Data Entry'!E128="", "  ", '2b.  Complex Form Data Entry'!E128)</f>
        <v xml:space="preserve">  </v>
      </c>
      <c r="I78" s="295">
        <f>'2b.  Complex Form Data Entry'!O128</f>
        <v>0</v>
      </c>
      <c r="J78" s="295">
        <f>'2b.  Complex Form Data Entry'!G128</f>
        <v>0</v>
      </c>
      <c r="K78" s="295">
        <f>'2b.  Complex Form Data Entry'!H128</f>
        <v>0</v>
      </c>
      <c r="L78" s="295">
        <f>'2b.  Complex Form Data Entry'!I128</f>
        <v>0</v>
      </c>
      <c r="M78" s="72">
        <f t="shared" si="27"/>
        <v>0</v>
      </c>
      <c r="N78" s="295">
        <f>'2b.  Complex Form Data Entry'!J128</f>
        <v>0</v>
      </c>
      <c r="O78" s="295">
        <f>'2b.  Complex Form Data Entry'!K128</f>
        <v>0</v>
      </c>
      <c r="P78" s="72">
        <f t="shared" si="14"/>
        <v>0</v>
      </c>
      <c r="Q78" s="295">
        <f>'2b.  Complex Form Data Entry'!L128</f>
        <v>0</v>
      </c>
      <c r="R78" s="295">
        <f>'2b.  Complex Form Data Entry'!M128</f>
        <v>0</v>
      </c>
      <c r="S78" s="72">
        <f t="shared" si="15"/>
        <v>0</v>
      </c>
      <c r="T78" s="296">
        <f>'2b.  Complex Form Data Entry'!N128</f>
        <v>0</v>
      </c>
      <c r="U78" s="383"/>
    </row>
    <row r="79" spans="1:21" ht="14.45">
      <c r="A79" s="17"/>
      <c r="B79" s="451" t="s">
        <v>80</v>
      </c>
      <c r="C79" s="452"/>
      <c r="D79" s="41"/>
      <c r="E79" s="41"/>
      <c r="F79" s="41"/>
      <c r="G79" s="41"/>
      <c r="H79" s="170" t="str">
        <f>IF('2b.  Complex Form Data Entry'!E129="", "  ", '2b.  Complex Form Data Entry'!E129)</f>
        <v xml:space="preserve">  </v>
      </c>
      <c r="I79" s="295">
        <f>'2b.  Complex Form Data Entry'!O129</f>
        <v>0</v>
      </c>
      <c r="J79" s="295">
        <f>'2b.  Complex Form Data Entry'!G129</f>
        <v>0</v>
      </c>
      <c r="K79" s="295">
        <f>'2b.  Complex Form Data Entry'!H129</f>
        <v>0</v>
      </c>
      <c r="L79" s="295">
        <f>'2b.  Complex Form Data Entry'!I129</f>
        <v>0</v>
      </c>
      <c r="M79" s="72">
        <f t="shared" si="27"/>
        <v>0</v>
      </c>
      <c r="N79" s="295">
        <f>'2b.  Complex Form Data Entry'!J129</f>
        <v>0</v>
      </c>
      <c r="O79" s="295">
        <f>'2b.  Complex Form Data Entry'!K129</f>
        <v>0</v>
      </c>
      <c r="P79" s="72">
        <f t="shared" si="14"/>
        <v>0</v>
      </c>
      <c r="Q79" s="295">
        <f>'2b.  Complex Form Data Entry'!L129</f>
        <v>0</v>
      </c>
      <c r="R79" s="295">
        <f>'2b.  Complex Form Data Entry'!M129</f>
        <v>0</v>
      </c>
      <c r="S79" s="72">
        <f t="shared" si="15"/>
        <v>0</v>
      </c>
      <c r="T79" s="296">
        <f>'2b.  Complex Form Data Entry'!N129</f>
        <v>0</v>
      </c>
      <c r="U79" s="383"/>
    </row>
    <row r="80" spans="1:21" ht="14.45">
      <c r="A80" s="17"/>
      <c r="B80" s="438" t="s">
        <v>82</v>
      </c>
      <c r="C80" s="439"/>
      <c r="D80" s="41"/>
      <c r="E80" s="41"/>
      <c r="F80" s="41"/>
      <c r="G80" s="41"/>
      <c r="H80" s="170" t="str">
        <f>IF('2b.  Complex Form Data Entry'!E130="", "  ", '2b.  Complex Form Data Entry'!E130)</f>
        <v xml:space="preserve">  </v>
      </c>
      <c r="I80" s="295">
        <f>'2b.  Complex Form Data Entry'!O130</f>
        <v>0</v>
      </c>
      <c r="J80" s="295">
        <f>'2b.  Complex Form Data Entry'!G130</f>
        <v>0</v>
      </c>
      <c r="K80" s="295">
        <f>'2b.  Complex Form Data Entry'!H130</f>
        <v>0</v>
      </c>
      <c r="L80" s="295">
        <f>'2b.  Complex Form Data Entry'!I130</f>
        <v>0</v>
      </c>
      <c r="M80" s="72">
        <f t="shared" si="27"/>
        <v>0</v>
      </c>
      <c r="N80" s="295">
        <f>'2b.  Complex Form Data Entry'!J130</f>
        <v>0</v>
      </c>
      <c r="O80" s="295">
        <f>'2b.  Complex Form Data Entry'!K130</f>
        <v>0</v>
      </c>
      <c r="P80" s="72">
        <f t="shared" si="14"/>
        <v>0</v>
      </c>
      <c r="Q80" s="295">
        <f>'2b.  Complex Form Data Entry'!L130</f>
        <v>0</v>
      </c>
      <c r="R80" s="295">
        <f>'2b.  Complex Form Data Entry'!M130</f>
        <v>0</v>
      </c>
      <c r="S80" s="72">
        <f t="shared" si="15"/>
        <v>0</v>
      </c>
      <c r="T80" s="296">
        <f>'2b.  Complex Form Data Entry'!N130</f>
        <v>0</v>
      </c>
      <c r="U80" s="383"/>
    </row>
    <row r="81" spans="1:21" ht="14.45">
      <c r="A81" s="17"/>
      <c r="B81" s="451" t="s">
        <v>84</v>
      </c>
      <c r="C81" s="452"/>
      <c r="D81" s="41"/>
      <c r="E81" s="41"/>
      <c r="F81" s="41"/>
      <c r="G81" s="41"/>
      <c r="H81" s="170" t="str">
        <f>IF('2b.  Complex Form Data Entry'!E131="", "  ", '2b.  Complex Form Data Entry'!E131)</f>
        <v xml:space="preserve">  </v>
      </c>
      <c r="I81" s="295">
        <f>'2b.  Complex Form Data Entry'!O131</f>
        <v>0</v>
      </c>
      <c r="J81" s="295">
        <f>'2b.  Complex Form Data Entry'!G131</f>
        <v>0</v>
      </c>
      <c r="K81" s="295">
        <f>'2b.  Complex Form Data Entry'!H131</f>
        <v>0</v>
      </c>
      <c r="L81" s="295">
        <f>'2b.  Complex Form Data Entry'!I131</f>
        <v>0</v>
      </c>
      <c r="M81" s="72">
        <f t="shared" si="27"/>
        <v>0</v>
      </c>
      <c r="N81" s="295">
        <f>'2b.  Complex Form Data Entry'!J131</f>
        <v>0</v>
      </c>
      <c r="O81" s="295">
        <f>'2b.  Complex Form Data Entry'!K131</f>
        <v>0</v>
      </c>
      <c r="P81" s="72">
        <f t="shared" si="14"/>
        <v>0</v>
      </c>
      <c r="Q81" s="295">
        <f>'2b.  Complex Form Data Entry'!L131</f>
        <v>0</v>
      </c>
      <c r="R81" s="295">
        <f>'2b.  Complex Form Data Entry'!M131</f>
        <v>0</v>
      </c>
      <c r="S81" s="72">
        <f t="shared" si="15"/>
        <v>0</v>
      </c>
      <c r="T81" s="296">
        <f>'2b.  Complex Form Data Entry'!N131</f>
        <v>0</v>
      </c>
      <c r="U81" s="383"/>
    </row>
    <row r="82" spans="1:21" ht="14.45">
      <c r="A82" s="17"/>
      <c r="B82" s="440" t="s">
        <v>85</v>
      </c>
      <c r="C82" s="441"/>
      <c r="D82" s="41"/>
      <c r="E82" s="41"/>
      <c r="F82" s="41"/>
      <c r="G82" s="41"/>
      <c r="H82" s="170" t="str">
        <f>IF('2b.  Complex Form Data Entry'!E132="", "  ", '2b.  Complex Form Data Entry'!E132)</f>
        <v xml:space="preserve">  </v>
      </c>
      <c r="I82" s="295">
        <f>'2b.  Complex Form Data Entry'!O132</f>
        <v>0</v>
      </c>
      <c r="J82" s="295">
        <f>'2b.  Complex Form Data Entry'!G132</f>
        <v>0</v>
      </c>
      <c r="K82" s="295">
        <f>'2b.  Complex Form Data Entry'!H132</f>
        <v>0</v>
      </c>
      <c r="L82" s="295">
        <f>'2b.  Complex Form Data Entry'!I132</f>
        <v>0</v>
      </c>
      <c r="M82" s="72">
        <f t="shared" si="27"/>
        <v>0</v>
      </c>
      <c r="N82" s="295">
        <f>'2b.  Complex Form Data Entry'!J132</f>
        <v>0</v>
      </c>
      <c r="O82" s="295">
        <f>'2b.  Complex Form Data Entry'!K132</f>
        <v>0</v>
      </c>
      <c r="P82" s="72">
        <f t="shared" si="14"/>
        <v>0</v>
      </c>
      <c r="Q82" s="295">
        <f>'2b.  Complex Form Data Entry'!L132</f>
        <v>0</v>
      </c>
      <c r="R82" s="295">
        <f>'2b.  Complex Form Data Entry'!M132</f>
        <v>0</v>
      </c>
      <c r="S82" s="72">
        <f t="shared" si="15"/>
        <v>0</v>
      </c>
      <c r="T82" s="296">
        <f>'2b.  Complex Form Data Entry'!N132</f>
        <v>0</v>
      </c>
      <c r="U82" s="383"/>
    </row>
    <row r="83" spans="1:21" ht="14.45">
      <c r="A83" s="24"/>
      <c r="B83" s="25"/>
      <c r="C83" s="26" t="s">
        <v>146</v>
      </c>
      <c r="D83" s="27"/>
      <c r="E83" s="27"/>
      <c r="F83" s="27"/>
      <c r="G83" s="27"/>
      <c r="H83" s="171"/>
      <c r="I83" s="58">
        <f t="shared" ref="I83:T83" si="28">SUM(I76:I82)</f>
        <v>0</v>
      </c>
      <c r="J83" s="58">
        <f t="shared" si="28"/>
        <v>0</v>
      </c>
      <c r="K83" s="58">
        <f t="shared" ref="K83" si="29">SUM(K76:K82)</f>
        <v>0</v>
      </c>
      <c r="L83" s="58">
        <f t="shared" si="28"/>
        <v>0</v>
      </c>
      <c r="M83" s="58">
        <f t="shared" si="27"/>
        <v>0</v>
      </c>
      <c r="N83" s="58">
        <f t="shared" si="28"/>
        <v>0</v>
      </c>
      <c r="O83" s="58">
        <f t="shared" si="28"/>
        <v>0</v>
      </c>
      <c r="P83" s="58">
        <f t="shared" si="14"/>
        <v>0</v>
      </c>
      <c r="Q83" s="58">
        <f t="shared" ref="Q83:R83" si="30">SUM(Q76:Q82)</f>
        <v>0</v>
      </c>
      <c r="R83" s="58">
        <f t="shared" si="30"/>
        <v>0</v>
      </c>
      <c r="S83" s="58">
        <f t="shared" si="15"/>
        <v>0</v>
      </c>
      <c r="T83" s="59">
        <f t="shared" si="28"/>
        <v>0</v>
      </c>
      <c r="U83" s="383"/>
    </row>
    <row r="84" spans="1:21" ht="3" customHeight="1">
      <c r="A84" s="52"/>
      <c r="B84" s="53"/>
      <c r="C84" s="2"/>
      <c r="D84" s="21"/>
      <c r="E84" s="21"/>
      <c r="F84" s="21"/>
      <c r="G84" s="21"/>
      <c r="H84" s="172"/>
      <c r="I84" s="54"/>
      <c r="J84" s="55"/>
      <c r="K84" s="55"/>
      <c r="L84" s="55"/>
      <c r="M84" s="72">
        <f t="shared" ref="M84:M94" si="31">J84+L84</f>
        <v>0</v>
      </c>
      <c r="N84" s="56"/>
      <c r="O84" s="55"/>
      <c r="P84" s="72">
        <f t="shared" si="14"/>
        <v>0</v>
      </c>
      <c r="Q84" s="55"/>
      <c r="R84" s="55"/>
      <c r="S84" s="72">
        <f t="shared" si="15"/>
        <v>0</v>
      </c>
      <c r="T84" s="57"/>
      <c r="U84" s="383"/>
    </row>
    <row r="85" spans="1:21" ht="14.45">
      <c r="A85" s="442" t="str">
        <f>IF('2b.  Complex Form Data Entry'!E135="", "   ", '2b.  Complex Form Data Entry'!E135)</f>
        <v xml:space="preserve">   </v>
      </c>
      <c r="B85" s="443"/>
      <c r="C85" s="444"/>
      <c r="D85" s="157" t="str">
        <f>IF(A85="   ", "   ",  IF(A85='2b.  Complex Form Data Entry'!$G$21, '2b.  Complex Form Data Entry'!J$21, IF(A85='2b.  Complex Form Data Entry'!$G$22,'2b.  Complex Form Data Entry'!J$22, IF(A85='2b.  Complex Form Data Entry'!$G$23, '2b.  Complex Form Data Entry'!J$23, IF(A85='2b.  Complex Form Data Entry'!$G$24, '2b.  Complex Form Data Entry'!$J$24, IF(A85='2b.  Complex Form Data Entry'!$G$25,'2b.  Complex Form Data Entry'!J$25, IF(A85='2b.  Complex Form Data Entry'!$G$26,'2b.  Complex Form Data Entry'!J$26, "   ")))))))</f>
        <v xml:space="preserve">   </v>
      </c>
      <c r="E85" s="80" t="str">
        <f>IF(A85="   ", "   ",  IF(A85='2b.  Complex Form Data Entry'!$G$21, '2b.  Complex Form Data Entry'!K$21, IF(A85='2b.  Complex Form Data Entry'!$G$22,'2b.  Complex Form Data Entry'!K$22, IF(A85='2b.  Complex Form Data Entry'!$G$23, '2b.  Complex Form Data Entry'!K$23, IF(A85='2b.  Complex Form Data Entry'!$G$24, '2b.  Complex Form Data Entry'!$K$24, IF(A85='2b.  Complex Form Data Entry'!G$25,'2b.  Complex Form Data Entry'!K$25, IF(A85='2b.  Complex Form Data Entry'!G$26,'2b.  Complex Form Data Entry'!K$26, "   ")))))))</f>
        <v xml:space="preserve">   </v>
      </c>
      <c r="F85" s="157" t="str">
        <f>IF(A85="   ", "   ",  IF(A85='2b.  Complex Form Data Entry'!$G$21, '2b.  Complex Form Data Entry'!L$21, IF(A85='2b.  Complex Form Data Entry'!$G$22,'2b.  Complex Form Data Entry'!L$22, IF(A85='2b.  Complex Form Data Entry'!$G$23, '2b.  Complex Form Data Entry'!L$23, IF(A85='2b.  Complex Form Data Entry'!$G$24, '2b.  Complex Form Data Entry'!$L$24, IF(A85='2b.  Complex Form Data Entry'!$G$25,'2b.  Complex Form Data Entry'!$L$25, IF(A85='2b.  Complex Form Data Entry'!$G$26,'2b.  Complex Form Data Entry'!$L$26, "   ")))))))</f>
        <v xml:space="preserve">   </v>
      </c>
      <c r="G85" s="71" t="str">
        <f>IF('2b.  Complex Form Data Entry'!I135="", "   ", '2b.  Complex Form Data Entry'!I135)</f>
        <v xml:space="preserve"> </v>
      </c>
      <c r="H85" s="168"/>
      <c r="I85" s="44"/>
      <c r="J85" s="35"/>
      <c r="K85" s="35"/>
      <c r="L85" s="35"/>
      <c r="M85" s="72">
        <f t="shared" ref="M85:M93" si="32">K85+L85</f>
        <v>0</v>
      </c>
      <c r="N85" s="35"/>
      <c r="O85" s="35"/>
      <c r="P85" s="72">
        <f t="shared" si="14"/>
        <v>0</v>
      </c>
      <c r="Q85" s="35"/>
      <c r="R85" s="35"/>
      <c r="S85" s="72">
        <f t="shared" si="15"/>
        <v>0</v>
      </c>
      <c r="T85" s="36"/>
      <c r="U85" s="383"/>
    </row>
    <row r="86" spans="1:21" ht="14.45">
      <c r="A86" s="17"/>
      <c r="B86" s="46" t="s">
        <v>74</v>
      </c>
      <c r="C86" s="18"/>
      <c r="D86" s="41"/>
      <c r="E86" s="41"/>
      <c r="F86" s="41"/>
      <c r="G86" s="41"/>
      <c r="H86" s="170" t="str">
        <f>IF('2b.  Complex Form Data Entry'!E137="", "  ", '2b.  Complex Form Data Entry'!E137)</f>
        <v xml:space="preserve">  </v>
      </c>
      <c r="I86" s="295">
        <f>'2b.  Complex Form Data Entry'!O137</f>
        <v>0</v>
      </c>
      <c r="J86" s="295">
        <f>'2b.  Complex Form Data Entry'!G137</f>
        <v>0</v>
      </c>
      <c r="K86" s="295">
        <f>'2b.  Complex Form Data Entry'!H137</f>
        <v>0</v>
      </c>
      <c r="L86" s="295">
        <f>'2b.  Complex Form Data Entry'!I137</f>
        <v>0</v>
      </c>
      <c r="M86" s="72">
        <f t="shared" si="32"/>
        <v>0</v>
      </c>
      <c r="N86" s="295">
        <f>'2b.  Complex Form Data Entry'!J137</f>
        <v>0</v>
      </c>
      <c r="O86" s="295">
        <f>'2b.  Complex Form Data Entry'!K137</f>
        <v>0</v>
      </c>
      <c r="P86" s="72">
        <f t="shared" si="14"/>
        <v>0</v>
      </c>
      <c r="Q86" s="295">
        <f>'2b.  Complex Form Data Entry'!L137</f>
        <v>0</v>
      </c>
      <c r="R86" s="295">
        <f>'2b.  Complex Form Data Entry'!M137</f>
        <v>0</v>
      </c>
      <c r="S86" s="72">
        <f t="shared" si="15"/>
        <v>0</v>
      </c>
      <c r="T86" s="296">
        <f>'2b.  Complex Form Data Entry'!N137</f>
        <v>0</v>
      </c>
      <c r="U86" s="383"/>
    </row>
    <row r="87" spans="1:21" ht="14.45">
      <c r="A87" s="17"/>
      <c r="B87" s="46" t="s">
        <v>76</v>
      </c>
      <c r="C87" s="18"/>
      <c r="D87" s="41"/>
      <c r="E87" s="41"/>
      <c r="F87" s="41"/>
      <c r="G87" s="41"/>
      <c r="H87" s="170" t="str">
        <f>IF('2b.  Complex Form Data Entry'!E138="", "  ", '2b.  Complex Form Data Entry'!E138)</f>
        <v xml:space="preserve">  </v>
      </c>
      <c r="I87" s="295">
        <f>'2b.  Complex Form Data Entry'!O138</f>
        <v>0</v>
      </c>
      <c r="J87" s="295">
        <f>'2b.  Complex Form Data Entry'!G138</f>
        <v>0</v>
      </c>
      <c r="K87" s="295">
        <f>'2b.  Complex Form Data Entry'!H138</f>
        <v>0</v>
      </c>
      <c r="L87" s="295">
        <f>'2b.  Complex Form Data Entry'!I138</f>
        <v>0</v>
      </c>
      <c r="M87" s="72">
        <f t="shared" si="32"/>
        <v>0</v>
      </c>
      <c r="N87" s="295">
        <f>'2b.  Complex Form Data Entry'!J138</f>
        <v>0</v>
      </c>
      <c r="O87" s="295">
        <f>'2b.  Complex Form Data Entry'!K138</f>
        <v>0</v>
      </c>
      <c r="P87" s="72">
        <f t="shared" si="14"/>
        <v>0</v>
      </c>
      <c r="Q87" s="295">
        <f>'2b.  Complex Form Data Entry'!L138</f>
        <v>0</v>
      </c>
      <c r="R87" s="295">
        <f>'2b.  Complex Form Data Entry'!M138</f>
        <v>0</v>
      </c>
      <c r="S87" s="72">
        <f t="shared" si="15"/>
        <v>0</v>
      </c>
      <c r="T87" s="296">
        <f>'2b.  Complex Form Data Entry'!N138</f>
        <v>0</v>
      </c>
      <c r="U87" s="383"/>
    </row>
    <row r="88" spans="1:21" ht="14.45">
      <c r="A88" s="17"/>
      <c r="B88" s="46" t="s">
        <v>78</v>
      </c>
      <c r="C88" s="18"/>
      <c r="D88" s="41"/>
      <c r="E88" s="41"/>
      <c r="F88" s="41"/>
      <c r="G88" s="41"/>
      <c r="H88" s="170" t="str">
        <f>IF('2b.  Complex Form Data Entry'!E139="", "  ", '2b.  Complex Form Data Entry'!E139)</f>
        <v xml:space="preserve">  </v>
      </c>
      <c r="I88" s="295">
        <f>'2b.  Complex Form Data Entry'!O139</f>
        <v>0</v>
      </c>
      <c r="J88" s="295">
        <f>'2b.  Complex Form Data Entry'!G139</f>
        <v>0</v>
      </c>
      <c r="K88" s="295">
        <f>'2b.  Complex Form Data Entry'!H139</f>
        <v>0</v>
      </c>
      <c r="L88" s="295">
        <f>'2b.  Complex Form Data Entry'!I139</f>
        <v>0</v>
      </c>
      <c r="M88" s="72">
        <f t="shared" si="32"/>
        <v>0</v>
      </c>
      <c r="N88" s="295">
        <f>'2b.  Complex Form Data Entry'!J139</f>
        <v>0</v>
      </c>
      <c r="O88" s="295">
        <f>'2b.  Complex Form Data Entry'!K139</f>
        <v>0</v>
      </c>
      <c r="P88" s="72">
        <f t="shared" si="14"/>
        <v>0</v>
      </c>
      <c r="Q88" s="295">
        <f>'2b.  Complex Form Data Entry'!L139</f>
        <v>0</v>
      </c>
      <c r="R88" s="295">
        <f>'2b.  Complex Form Data Entry'!M139</f>
        <v>0</v>
      </c>
      <c r="S88" s="72">
        <f t="shared" si="15"/>
        <v>0</v>
      </c>
      <c r="T88" s="296">
        <f>'2b.  Complex Form Data Entry'!N139</f>
        <v>0</v>
      </c>
      <c r="U88" s="383"/>
    </row>
    <row r="89" spans="1:21" ht="14.45">
      <c r="A89" s="17"/>
      <c r="B89" s="451" t="s">
        <v>80</v>
      </c>
      <c r="C89" s="452"/>
      <c r="D89" s="41"/>
      <c r="E89" s="41"/>
      <c r="F89" s="41"/>
      <c r="G89" s="41"/>
      <c r="H89" s="170" t="str">
        <f>IF('2b.  Complex Form Data Entry'!E140="", "  ", '2b.  Complex Form Data Entry'!E140)</f>
        <v xml:space="preserve">  </v>
      </c>
      <c r="I89" s="295">
        <f>'2b.  Complex Form Data Entry'!O140</f>
        <v>0</v>
      </c>
      <c r="J89" s="295">
        <f>'2b.  Complex Form Data Entry'!G140</f>
        <v>0</v>
      </c>
      <c r="K89" s="295">
        <f>'2b.  Complex Form Data Entry'!H140</f>
        <v>0</v>
      </c>
      <c r="L89" s="295">
        <f>'2b.  Complex Form Data Entry'!I140</f>
        <v>0</v>
      </c>
      <c r="M89" s="72">
        <f t="shared" si="32"/>
        <v>0</v>
      </c>
      <c r="N89" s="295">
        <f>'2b.  Complex Form Data Entry'!J140</f>
        <v>0</v>
      </c>
      <c r="O89" s="295">
        <f>'2b.  Complex Form Data Entry'!K140</f>
        <v>0</v>
      </c>
      <c r="P89" s="72">
        <f t="shared" si="14"/>
        <v>0</v>
      </c>
      <c r="Q89" s="295">
        <f>'2b.  Complex Form Data Entry'!L140</f>
        <v>0</v>
      </c>
      <c r="R89" s="295">
        <f>'2b.  Complex Form Data Entry'!M140</f>
        <v>0</v>
      </c>
      <c r="S89" s="72">
        <f t="shared" si="15"/>
        <v>0</v>
      </c>
      <c r="T89" s="296">
        <f>'2b.  Complex Form Data Entry'!N140</f>
        <v>0</v>
      </c>
      <c r="U89" s="383"/>
    </row>
    <row r="90" spans="1:21" ht="14.45">
      <c r="A90" s="17"/>
      <c r="B90" s="438" t="s">
        <v>82</v>
      </c>
      <c r="C90" s="439"/>
      <c r="D90" s="41"/>
      <c r="E90" s="41"/>
      <c r="F90" s="41"/>
      <c r="G90" s="41"/>
      <c r="H90" s="170" t="str">
        <f>IF('2b.  Complex Form Data Entry'!E141="", "  ", '2b.  Complex Form Data Entry'!E141)</f>
        <v xml:space="preserve">  </v>
      </c>
      <c r="I90" s="295">
        <f>'2b.  Complex Form Data Entry'!O141</f>
        <v>0</v>
      </c>
      <c r="J90" s="295">
        <f>'2b.  Complex Form Data Entry'!G141</f>
        <v>0</v>
      </c>
      <c r="K90" s="295">
        <f>'2b.  Complex Form Data Entry'!H141</f>
        <v>0</v>
      </c>
      <c r="L90" s="295">
        <f>'2b.  Complex Form Data Entry'!I141</f>
        <v>0</v>
      </c>
      <c r="M90" s="72">
        <f t="shared" si="32"/>
        <v>0</v>
      </c>
      <c r="N90" s="295">
        <f>'2b.  Complex Form Data Entry'!J141</f>
        <v>0</v>
      </c>
      <c r="O90" s="295">
        <f>'2b.  Complex Form Data Entry'!K141</f>
        <v>0</v>
      </c>
      <c r="P90" s="72">
        <f t="shared" si="14"/>
        <v>0</v>
      </c>
      <c r="Q90" s="295">
        <f>'2b.  Complex Form Data Entry'!L141</f>
        <v>0</v>
      </c>
      <c r="R90" s="295">
        <f>'2b.  Complex Form Data Entry'!M141</f>
        <v>0</v>
      </c>
      <c r="S90" s="72">
        <f t="shared" si="15"/>
        <v>0</v>
      </c>
      <c r="T90" s="296">
        <f>'2b.  Complex Form Data Entry'!N141</f>
        <v>0</v>
      </c>
      <c r="U90" s="383"/>
    </row>
    <row r="91" spans="1:21" ht="14.45">
      <c r="A91" s="17"/>
      <c r="B91" s="451" t="s">
        <v>84</v>
      </c>
      <c r="C91" s="452"/>
      <c r="D91" s="41"/>
      <c r="E91" s="41"/>
      <c r="F91" s="41"/>
      <c r="G91" s="41"/>
      <c r="H91" s="170" t="str">
        <f>IF('2b.  Complex Form Data Entry'!E142="", "  ", '2b.  Complex Form Data Entry'!E142)</f>
        <v xml:space="preserve">  </v>
      </c>
      <c r="I91" s="295">
        <f>'2b.  Complex Form Data Entry'!O142</f>
        <v>0</v>
      </c>
      <c r="J91" s="295">
        <f>'2b.  Complex Form Data Entry'!G142</f>
        <v>0</v>
      </c>
      <c r="K91" s="295">
        <f>'2b.  Complex Form Data Entry'!H142</f>
        <v>0</v>
      </c>
      <c r="L91" s="295">
        <f>'2b.  Complex Form Data Entry'!I142</f>
        <v>0</v>
      </c>
      <c r="M91" s="72">
        <f t="shared" si="32"/>
        <v>0</v>
      </c>
      <c r="N91" s="295">
        <f>'2b.  Complex Form Data Entry'!J142</f>
        <v>0</v>
      </c>
      <c r="O91" s="295">
        <f>'2b.  Complex Form Data Entry'!K142</f>
        <v>0</v>
      </c>
      <c r="P91" s="72">
        <f t="shared" si="14"/>
        <v>0</v>
      </c>
      <c r="Q91" s="295">
        <f>'2b.  Complex Form Data Entry'!L142</f>
        <v>0</v>
      </c>
      <c r="R91" s="295">
        <f>'2b.  Complex Form Data Entry'!M142</f>
        <v>0</v>
      </c>
      <c r="S91" s="72">
        <f t="shared" si="15"/>
        <v>0</v>
      </c>
      <c r="T91" s="296">
        <f>'2b.  Complex Form Data Entry'!N142</f>
        <v>0</v>
      </c>
      <c r="U91" s="383"/>
    </row>
    <row r="92" spans="1:21" ht="14.45">
      <c r="A92" s="17"/>
      <c r="B92" s="440" t="s">
        <v>85</v>
      </c>
      <c r="C92" s="441"/>
      <c r="D92" s="41"/>
      <c r="E92" s="41"/>
      <c r="F92" s="41"/>
      <c r="G92" s="41"/>
      <c r="H92" s="173" t="str">
        <f>IF('2b.  Complex Form Data Entry'!E143="", "  ", '2b.  Complex Form Data Entry'!E143)</f>
        <v xml:space="preserve">  </v>
      </c>
      <c r="I92" s="295">
        <f>'2b.  Complex Form Data Entry'!O143</f>
        <v>0</v>
      </c>
      <c r="J92" s="295">
        <f>'2b.  Complex Form Data Entry'!G143</f>
        <v>0</v>
      </c>
      <c r="K92" s="295">
        <f>'2b.  Complex Form Data Entry'!H143</f>
        <v>0</v>
      </c>
      <c r="L92" s="295">
        <f>'2b.  Complex Form Data Entry'!I143</f>
        <v>0</v>
      </c>
      <c r="M92" s="72">
        <f t="shared" si="32"/>
        <v>0</v>
      </c>
      <c r="N92" s="295">
        <f>'2b.  Complex Form Data Entry'!J143</f>
        <v>0</v>
      </c>
      <c r="O92" s="295">
        <f>'2b.  Complex Form Data Entry'!K143</f>
        <v>0</v>
      </c>
      <c r="P92" s="72">
        <f t="shared" si="14"/>
        <v>0</v>
      </c>
      <c r="Q92" s="295">
        <f>'2b.  Complex Form Data Entry'!L143</f>
        <v>0</v>
      </c>
      <c r="R92" s="295">
        <f>'2b.  Complex Form Data Entry'!M143</f>
        <v>0</v>
      </c>
      <c r="S92" s="72">
        <f t="shared" si="15"/>
        <v>0</v>
      </c>
      <c r="T92" s="296">
        <f>'2b.  Complex Form Data Entry'!N143</f>
        <v>0</v>
      </c>
      <c r="U92" s="383"/>
    </row>
    <row r="93" spans="1:21" ht="12.75" customHeight="1">
      <c r="A93" s="24"/>
      <c r="B93" s="25"/>
      <c r="C93" s="26" t="s">
        <v>146</v>
      </c>
      <c r="D93" s="27"/>
      <c r="E93" s="27"/>
      <c r="F93" s="27"/>
      <c r="G93" s="27"/>
      <c r="H93" s="174"/>
      <c r="I93" s="58">
        <f t="shared" ref="I93:T93" si="33">SUM(I86:I92)</f>
        <v>0</v>
      </c>
      <c r="J93" s="58">
        <f t="shared" si="33"/>
        <v>0</v>
      </c>
      <c r="K93" s="58">
        <f t="shared" ref="K93" si="34">SUM(K86:K92)</f>
        <v>0</v>
      </c>
      <c r="L93" s="58">
        <f t="shared" si="33"/>
        <v>0</v>
      </c>
      <c r="M93" s="58">
        <f t="shared" si="32"/>
        <v>0</v>
      </c>
      <c r="N93" s="58">
        <f t="shared" si="33"/>
        <v>0</v>
      </c>
      <c r="O93" s="58">
        <f t="shared" si="33"/>
        <v>0</v>
      </c>
      <c r="P93" s="58">
        <f t="shared" si="14"/>
        <v>0</v>
      </c>
      <c r="Q93" s="58">
        <f t="shared" ref="Q93:R93" si="35">SUM(Q86:Q92)</f>
        <v>0</v>
      </c>
      <c r="R93" s="58">
        <f t="shared" si="35"/>
        <v>0</v>
      </c>
      <c r="S93" s="58">
        <f t="shared" si="15"/>
        <v>0</v>
      </c>
      <c r="T93" s="59">
        <f t="shared" si="33"/>
        <v>0</v>
      </c>
      <c r="U93" s="383"/>
    </row>
    <row r="94" spans="1:21" ht="3" customHeight="1">
      <c r="A94" s="28"/>
      <c r="B94" s="2"/>
      <c r="C94" s="2"/>
      <c r="D94" s="29"/>
      <c r="E94" s="29"/>
      <c r="F94" s="29"/>
      <c r="G94" s="30"/>
      <c r="H94" s="175"/>
      <c r="I94" s="31"/>
      <c r="J94" s="32"/>
      <c r="K94" s="32"/>
      <c r="L94" s="32"/>
      <c r="M94" s="72">
        <f t="shared" si="31"/>
        <v>0</v>
      </c>
      <c r="N94" s="33"/>
      <c r="O94" s="32"/>
      <c r="P94" s="72">
        <f t="shared" si="14"/>
        <v>0</v>
      </c>
      <c r="Q94" s="32"/>
      <c r="R94" s="32"/>
      <c r="S94" s="72">
        <f t="shared" si="15"/>
        <v>0</v>
      </c>
      <c r="T94" s="34"/>
    </row>
    <row r="95" spans="1:21" ht="15" thickBot="1">
      <c r="A95" s="5"/>
      <c r="B95" s="6"/>
      <c r="C95" s="242" t="s">
        <v>147</v>
      </c>
      <c r="D95" s="7"/>
      <c r="E95" s="7"/>
      <c r="F95" s="7"/>
      <c r="G95" s="19"/>
      <c r="H95" s="176"/>
      <c r="I95" s="51">
        <f t="shared" ref="I95:T95" si="36">I73+I63+I53+I43+I83+I93</f>
        <v>0</v>
      </c>
      <c r="J95" s="51">
        <f t="shared" si="36"/>
        <v>0</v>
      </c>
      <c r="K95" s="51">
        <f t="shared" ref="K95" si="37">K73+K63+K53+K43+K83+K93</f>
        <v>0</v>
      </c>
      <c r="L95" s="51">
        <f t="shared" si="36"/>
        <v>0</v>
      </c>
      <c r="M95" s="51">
        <f>K95+L95</f>
        <v>0</v>
      </c>
      <c r="N95" s="51">
        <f t="shared" si="36"/>
        <v>0</v>
      </c>
      <c r="O95" s="51">
        <f t="shared" si="36"/>
        <v>0</v>
      </c>
      <c r="P95" s="51">
        <f t="shared" si="14"/>
        <v>0</v>
      </c>
      <c r="Q95" s="51">
        <f t="shared" ref="Q95:R95" si="38">Q73+Q63+Q53+Q43+Q83+Q93</f>
        <v>0</v>
      </c>
      <c r="R95" s="51">
        <f t="shared" si="38"/>
        <v>0</v>
      </c>
      <c r="S95" s="51">
        <f t="shared" si="15"/>
        <v>0</v>
      </c>
      <c r="T95" s="60">
        <f t="shared" si="36"/>
        <v>0</v>
      </c>
      <c r="U95" s="4"/>
    </row>
    <row r="96" spans="1:21" ht="3" customHeight="1">
      <c r="A96" s="2"/>
      <c r="B96" s="2"/>
      <c r="C96" s="2"/>
      <c r="D96" s="2"/>
      <c r="E96" s="2"/>
      <c r="F96" s="2"/>
      <c r="G96" s="38"/>
      <c r="H96" s="38"/>
      <c r="I96" s="38"/>
      <c r="J96" s="39"/>
      <c r="K96" s="39"/>
      <c r="L96" s="39"/>
      <c r="M96" s="39"/>
      <c r="N96" s="39"/>
      <c r="O96" s="39"/>
      <c r="P96" s="39"/>
      <c r="Q96" s="39"/>
      <c r="R96" s="39"/>
      <c r="S96" s="4"/>
      <c r="T96" s="4"/>
    </row>
    <row r="97" spans="1:20" ht="18">
      <c r="A97" s="466" t="s">
        <v>173</v>
      </c>
      <c r="B97" s="466"/>
      <c r="C97" s="466"/>
      <c r="D97" s="466"/>
      <c r="E97" s="466"/>
      <c r="F97" s="466"/>
      <c r="G97" s="466"/>
      <c r="H97" s="466"/>
      <c r="I97" s="466"/>
      <c r="J97" s="466"/>
      <c r="K97" s="466"/>
      <c r="L97" s="466"/>
      <c r="M97" s="466"/>
      <c r="N97" s="466"/>
      <c r="O97" s="466"/>
      <c r="P97" s="466"/>
      <c r="Q97" s="466"/>
      <c r="R97" s="466"/>
      <c r="S97" s="466"/>
      <c r="T97" s="1"/>
    </row>
    <row r="98" spans="1:20" ht="3" customHeight="1" thickBo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1"/>
      <c r="T98" s="1"/>
    </row>
    <row r="99" spans="1:20" ht="18" customHeight="1" thickTop="1" thickBot="1">
      <c r="A99" s="467" t="s">
        <v>126</v>
      </c>
      <c r="B99" s="467"/>
      <c r="C99" s="467"/>
      <c r="D99" s="467"/>
      <c r="E99" s="467"/>
      <c r="F99" s="467"/>
      <c r="G99" s="467"/>
      <c r="H99" s="467"/>
      <c r="I99" s="467"/>
      <c r="J99" s="467"/>
      <c r="K99" s="467"/>
      <c r="L99" s="467"/>
      <c r="M99" s="467"/>
      <c r="N99" s="467"/>
      <c r="O99" s="467"/>
      <c r="P99" s="467"/>
      <c r="Q99" s="467"/>
      <c r="R99" s="467"/>
      <c r="S99" s="467"/>
      <c r="T99" s="1"/>
    </row>
    <row r="100" spans="1:20" ht="3" customHeight="1" thickTop="1" thickBot="1">
      <c r="A100" s="453"/>
      <c r="B100" s="454"/>
      <c r="C100" s="454"/>
      <c r="D100" s="454"/>
      <c r="E100" s="454"/>
      <c r="F100" s="454"/>
      <c r="G100" s="454"/>
      <c r="H100" s="454"/>
      <c r="I100" s="454"/>
      <c r="J100" s="454"/>
      <c r="K100" s="454"/>
      <c r="L100" s="454"/>
      <c r="M100" s="454"/>
      <c r="N100" s="454"/>
      <c r="O100" s="454"/>
      <c r="P100" s="454"/>
      <c r="Q100" s="454"/>
      <c r="R100" s="454"/>
      <c r="S100" s="454"/>
      <c r="T100" s="1"/>
    </row>
    <row r="101" spans="1:20" ht="14.45">
      <c r="A101" s="462" t="s">
        <v>127</v>
      </c>
      <c r="B101" s="460"/>
      <c r="C101" s="460"/>
      <c r="D101" s="460"/>
      <c r="E101" s="460"/>
      <c r="F101" s="460"/>
      <c r="G101" s="460"/>
      <c r="H101" s="460"/>
      <c r="I101" s="460"/>
      <c r="J101" s="460"/>
      <c r="K101" s="460"/>
      <c r="L101" s="460"/>
      <c r="M101" s="460"/>
      <c r="N101" s="460"/>
      <c r="O101" s="460"/>
      <c r="P101" s="460"/>
      <c r="Q101" s="460"/>
      <c r="R101" s="460"/>
      <c r="S101" s="461"/>
    </row>
    <row r="102" spans="1:20" ht="14.45">
      <c r="A102" s="458" t="s">
        <v>11</v>
      </c>
      <c r="B102" s="459"/>
      <c r="C102" s="457" t="str">
        <f>IF('2b.  Complex Form Data Entry'!G11="", "   ",'2b.  Complex Form Data Entry'!G11)</f>
        <v xml:space="preserve">   </v>
      </c>
      <c r="D102" s="457"/>
      <c r="E102" s="457"/>
      <c r="F102" s="457"/>
      <c r="G102" s="457"/>
      <c r="H102" s="457"/>
      <c r="I102" s="457"/>
      <c r="J102" s="457"/>
      <c r="L102" s="382" t="s">
        <v>29</v>
      </c>
      <c r="M102" s="382"/>
      <c r="O102" s="287"/>
      <c r="Q102" s="287"/>
      <c r="R102" s="288" t="str">
        <f>IF('2b.  Complex Form Data Entry'!G117="", "   ",'2b.  Complex Form Data Entry'!G117)</f>
        <v xml:space="preserve">   </v>
      </c>
      <c r="S102" s="289" t="s">
        <v>128</v>
      </c>
      <c r="T102" s="10"/>
    </row>
    <row r="103" spans="1:20" ht="13.5" customHeight="1">
      <c r="A103" s="463" t="s">
        <v>129</v>
      </c>
      <c r="B103" s="464"/>
      <c r="C103" s="465" t="str">
        <f>IF('2b.  Complex Form Data Entry'!G12="", "   ",'2b.  Complex Form Data Entry'!G12)</f>
        <v xml:space="preserve">   </v>
      </c>
      <c r="D103" s="465"/>
      <c r="E103" s="465"/>
      <c r="F103" s="465"/>
      <c r="G103" s="465"/>
      <c r="H103" s="465"/>
      <c r="I103" s="465"/>
      <c r="J103" s="465"/>
      <c r="L103" s="383" t="s">
        <v>31</v>
      </c>
      <c r="M103" s="383"/>
      <c r="P103" s="290"/>
      <c r="Q103" s="290"/>
      <c r="R103" s="291">
        <f>'2b.  Complex Form Data Entry'!G118</f>
        <v>0</v>
      </c>
      <c r="S103" s="49"/>
      <c r="T103" s="10"/>
    </row>
    <row r="104" spans="1:20" ht="13.5" customHeight="1">
      <c r="A104" s="455" t="s">
        <v>23</v>
      </c>
      <c r="B104" s="456"/>
      <c r="C104" s="384" t="str">
        <f>IF('2b.  Complex Form Data Entry'!G15="", "   ",'2b.  Complex Form Data Entry'!G15)</f>
        <v xml:space="preserve">   </v>
      </c>
      <c r="E104" s="384"/>
      <c r="F104" s="456" t="s">
        <v>26</v>
      </c>
      <c r="G104" s="456"/>
      <c r="H104" s="292" t="str">
        <f>IF('2b.  Complex Form Data Entry'!G15="", " ", '2b.  Complex Form Data Entry'!G16)</f>
        <v xml:space="preserve"> </v>
      </c>
      <c r="I104" s="384"/>
      <c r="J104" s="384"/>
      <c r="L104" s="464" t="s">
        <v>17</v>
      </c>
      <c r="M104" s="464"/>
      <c r="N104" s="464"/>
      <c r="O104" s="464"/>
      <c r="P104" s="66"/>
      <c r="Q104" s="66"/>
      <c r="R104" s="384" t="str">
        <f>IF('2b.  Complex Form Data Entry'!G13="", "   ",'2b.  Complex Form Data Entry'!G13)</f>
        <v xml:space="preserve">   </v>
      </c>
      <c r="S104" s="293"/>
      <c r="T104" s="10"/>
    </row>
    <row r="105" spans="1:20" ht="13.5" customHeight="1">
      <c r="A105" s="455" t="s">
        <v>130</v>
      </c>
      <c r="B105" s="456"/>
      <c r="C105" s="38"/>
      <c r="D105" s="384"/>
      <c r="E105" s="384"/>
      <c r="F105" s="456" t="s">
        <v>131</v>
      </c>
      <c r="G105" s="456"/>
      <c r="H105" s="384"/>
      <c r="I105" s="384"/>
      <c r="J105" s="384"/>
      <c r="L105" s="464" t="s">
        <v>20</v>
      </c>
      <c r="M105" s="464"/>
      <c r="N105" s="464"/>
      <c r="O105" s="464"/>
      <c r="P105" s="50"/>
      <c r="Q105" s="50"/>
      <c r="R105" s="384" t="str">
        <f>IF('2b.  Complex Form Data Entry'!G14="", "   ",'2b.  Complex Form Data Entry'!G14)</f>
        <v xml:space="preserve">   </v>
      </c>
      <c r="S105" s="293"/>
      <c r="T105" s="10"/>
    </row>
    <row r="106" spans="1:20">
      <c r="A106" s="257" t="s">
        <v>9</v>
      </c>
      <c r="B106" s="258"/>
      <c r="C106" s="473" t="str">
        <f>IF('2b.  Complex Form Data Entry'!G10="", " ", '2b.  Complex Form Data Entry'!G10)</f>
        <v xml:space="preserve"> </v>
      </c>
      <c r="D106" s="473"/>
      <c r="E106" s="473"/>
      <c r="F106" s="473"/>
      <c r="G106" s="473"/>
      <c r="H106" s="473"/>
      <c r="I106" s="473"/>
      <c r="J106" s="473"/>
      <c r="K106" s="473"/>
      <c r="L106" s="473"/>
      <c r="M106" s="473"/>
      <c r="N106" s="473"/>
      <c r="O106" s="473"/>
      <c r="P106" s="473"/>
      <c r="Q106" s="473"/>
      <c r="R106" s="473"/>
      <c r="S106" s="474"/>
      <c r="T106" s="10"/>
    </row>
    <row r="107" spans="1:20" ht="13.9" thickBot="1">
      <c r="A107" s="259"/>
      <c r="B107" s="260"/>
      <c r="C107" s="475"/>
      <c r="D107" s="475"/>
      <c r="E107" s="475"/>
      <c r="F107" s="475"/>
      <c r="G107" s="475"/>
      <c r="H107" s="475"/>
      <c r="I107" s="475"/>
      <c r="J107" s="475"/>
      <c r="K107" s="475"/>
      <c r="L107" s="475"/>
      <c r="M107" s="475"/>
      <c r="N107" s="475"/>
      <c r="O107" s="475"/>
      <c r="P107" s="475"/>
      <c r="Q107" s="475"/>
      <c r="R107" s="475"/>
      <c r="S107" s="476"/>
      <c r="T107" s="10"/>
    </row>
    <row r="108" spans="1:20" ht="18.75" customHeight="1" thickTop="1" thickBot="1">
      <c r="A108" s="467" t="s">
        <v>148</v>
      </c>
      <c r="B108" s="467"/>
      <c r="C108" s="467"/>
      <c r="D108" s="467"/>
      <c r="E108" s="467"/>
      <c r="F108" s="467"/>
      <c r="G108" s="467"/>
      <c r="H108" s="467"/>
      <c r="I108" s="467"/>
      <c r="J108" s="467"/>
      <c r="K108" s="467"/>
      <c r="L108" s="467"/>
      <c r="M108" s="467"/>
      <c r="N108" s="467"/>
      <c r="O108" s="467"/>
      <c r="P108" s="467"/>
      <c r="Q108" s="467"/>
      <c r="R108" s="467"/>
      <c r="S108" s="467"/>
      <c r="T108" s="4"/>
    </row>
    <row r="109" spans="1:20" ht="3" customHeight="1" thickTop="1">
      <c r="A109" s="2"/>
      <c r="B109" s="2"/>
      <c r="C109" s="2"/>
      <c r="D109" s="2"/>
      <c r="E109" s="2"/>
      <c r="F109" s="2"/>
      <c r="G109" s="38"/>
      <c r="H109" s="38"/>
      <c r="I109" s="38"/>
      <c r="J109" s="39"/>
      <c r="K109" s="39"/>
      <c r="L109" s="39"/>
      <c r="M109" s="39"/>
      <c r="N109" s="39"/>
      <c r="O109" s="39"/>
      <c r="P109" s="39"/>
      <c r="Q109" s="39"/>
      <c r="R109" s="39"/>
      <c r="S109" s="4"/>
      <c r="T109" s="4"/>
    </row>
    <row r="110" spans="1:20" ht="16.149999999999999">
      <c r="A110" s="2" t="s">
        <v>149</v>
      </c>
      <c r="B110" s="2"/>
      <c r="C110" s="2"/>
      <c r="D110" s="2"/>
      <c r="E110" s="2"/>
      <c r="F110" s="2"/>
      <c r="G110" s="38"/>
      <c r="H110" s="38"/>
      <c r="I110" s="38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</row>
    <row r="111" spans="1:20" ht="3" customHeight="1" thickBot="1">
      <c r="A111" s="2"/>
      <c r="B111" s="2"/>
      <c r="C111" s="2"/>
      <c r="D111" s="2"/>
      <c r="E111" s="2"/>
      <c r="F111" s="2"/>
      <c r="G111" s="38"/>
      <c r="H111" s="38"/>
      <c r="I111" s="38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</row>
    <row r="112" spans="1:20" ht="15" customHeight="1">
      <c r="A112" s="445" t="s">
        <v>88</v>
      </c>
      <c r="B112" s="446"/>
      <c r="C112" s="447"/>
      <c r="D112" s="479" t="s">
        <v>150</v>
      </c>
      <c r="E112" s="479" t="s">
        <v>38</v>
      </c>
      <c r="F112" s="501" t="s">
        <v>39</v>
      </c>
      <c r="G112" s="479" t="s">
        <v>89</v>
      </c>
      <c r="H112" s="492" t="s">
        <v>105</v>
      </c>
      <c r="I112" s="297"/>
      <c r="J112" s="298">
        <f>'2b.  Complex Form Data Entry'!G19</f>
        <v>2025</v>
      </c>
      <c r="K112" s="376" t="str">
        <f>'2b.  Complex Form Data Entry'!H155</f>
        <v>NA</v>
      </c>
      <c r="L112" s="513" t="str">
        <f>CONCATENATE(M34, " Appropriation Change")</f>
        <v>2026 / 2027 Appropriation Change</v>
      </c>
      <c r="O112" s="305"/>
      <c r="P112" s="305"/>
      <c r="Q112" s="305"/>
      <c r="R112" s="485" t="s">
        <v>174</v>
      </c>
      <c r="S112" s="486"/>
      <c r="T112" s="39"/>
    </row>
    <row r="113" spans="1:20" ht="37.5" customHeight="1" thickBot="1">
      <c r="A113" s="448"/>
      <c r="B113" s="449"/>
      <c r="C113" s="450"/>
      <c r="D113" s="480"/>
      <c r="E113" s="480"/>
      <c r="F113" s="502"/>
      <c r="G113" s="480"/>
      <c r="H113" s="493"/>
      <c r="I113" s="299"/>
      <c r="J113" s="300" t="s">
        <v>107</v>
      </c>
      <c r="K113" s="377" t="str">
        <f>'2b.  Complex Form Data Entry'!H156</f>
        <v xml:space="preserve"> </v>
      </c>
      <c r="L113" s="514"/>
      <c r="O113" s="305"/>
      <c r="P113" s="305"/>
      <c r="Q113" s="305"/>
      <c r="R113" s="487"/>
      <c r="S113" s="488"/>
      <c r="T113" s="39"/>
    </row>
    <row r="114" spans="1:20" ht="47.25" customHeight="1">
      <c r="A114" s="89" t="str">
        <f>IF('2b.  Complex Form Data Entry'!C157="", "   ",'2b.  Complex Form Data Entry'!C157)</f>
        <v xml:space="preserve">   </v>
      </c>
      <c r="B114" s="70"/>
      <c r="C114" s="70"/>
      <c r="D114" s="157" t="str">
        <f>IF(A114="   ", "   ",  IF(A114='2b.  Complex Form Data Entry'!$G$21, '2b.  Complex Form Data Entry'!J$21, IF(A114='2b.  Complex Form Data Entry'!$G$22,'2b.  Complex Form Data Entry'!J$22, IF(A114='2b.  Complex Form Data Entry'!$G$23, '2b.  Complex Form Data Entry'!J$23, IF(A114='2b.  Complex Form Data Entry'!$G$24, '2b.  Complex Form Data Entry'!$J$24, IF(A114='2b.  Complex Form Data Entry'!$G$25,'2b.  Complex Form Data Entry'!J$25, IF(A114='2b.  Complex Form Data Entry'!$G$26,'2b.  Complex Form Data Entry'!J$26, "   ")))))))</f>
        <v xml:space="preserve">   </v>
      </c>
      <c r="E114" s="80" t="str">
        <f>IF(A114="   ", "   ",  IF(A114='2b.  Complex Form Data Entry'!$G$21, '2b.  Complex Form Data Entry'!K$21, IF(A114='2b.  Complex Form Data Entry'!$G$22,'2b.  Complex Form Data Entry'!K$22, IF(A114='2b.  Complex Form Data Entry'!$G$23, '2b.  Complex Form Data Entry'!K$23, IF(A114='2b.  Complex Form Data Entry'!$G$24, '2b.  Complex Form Data Entry'!$K$24, IF(A114='2b.  Complex Form Data Entry'!G$25,'2b.  Complex Form Data Entry'!K$25, IF(A114='2b.  Complex Form Data Entry'!G$26,'2b.  Complex Form Data Entry'!K$26, "   ")))))))</f>
        <v xml:space="preserve">   </v>
      </c>
      <c r="F114" s="157" t="str">
        <f>IF(A114="   ", "   ",  IF(A114='2b.  Complex Form Data Entry'!$G$21, '2b.  Complex Form Data Entry'!L$21, IF(A114='2b.  Complex Form Data Entry'!$G$22,'2b.  Complex Form Data Entry'!L$22, IF(A114='2b.  Complex Form Data Entry'!$G$23, '2b.  Complex Form Data Entry'!L$23, IF(A114='2b.  Complex Form Data Entry'!$G$24, '2b.  Complex Form Data Entry'!$L$24, IF(A114='2b.  Complex Form Data Entry'!G$25,'2b.  Complex Form Data Entry'!L$25, IF(A114='2b.  Complex Form Data Entry'!G$26,'2b.  Complex Form Data Entry'!L$26, "   ")))))))</f>
        <v xml:space="preserve">   </v>
      </c>
      <c r="G114" s="81" t="str">
        <f>IF('2b.  Complex Form Data Entry'!C157="", "   ", '2b.  Complex Form Data Entry'!D157)</f>
        <v xml:space="preserve">   </v>
      </c>
      <c r="H114" s="301">
        <f>IF('2b.  Complex Form Data Entry'!F151="Y", "The transaction was anticipated in the current budget; no supplemental appropriation is required.", IF(A114="", "", IF('2b.  Complex Form Data Entry'!F152="Y", "The cost of the transaction can be accommodated within existing appropriation authority; no supplemental appropriation is required", '2b.  Complex Form Data Entry'!E157)))</f>
        <v>0</v>
      </c>
      <c r="I114" s="250"/>
      <c r="J114" s="90">
        <f>'2b.  Complex Form Data Entry'!G157</f>
        <v>0</v>
      </c>
      <c r="K114" s="90">
        <f>'2b.  Complex Form Data Entry'!H157</f>
        <v>0</v>
      </c>
      <c r="L114" s="248">
        <f>J114+K114</f>
        <v>0</v>
      </c>
      <c r="O114" s="302"/>
      <c r="P114" s="302"/>
      <c r="Q114" s="302"/>
      <c r="R114" s="517">
        <f>'2b.  Complex Form Data Entry'!J157</f>
        <v>0</v>
      </c>
      <c r="S114" s="518"/>
      <c r="T114" s="39"/>
    </row>
    <row r="115" spans="1:20" ht="14.45">
      <c r="A115" s="89" t="str">
        <f>IF('2b.  Complex Form Data Entry'!C158="", "   ",'2b.  Complex Form Data Entry'!C158)</f>
        <v xml:space="preserve">   </v>
      </c>
      <c r="B115" s="67"/>
      <c r="C115" s="67"/>
      <c r="D115" s="157" t="str">
        <f>IF(A115="   ", "   ",  IF(A115='2b.  Complex Form Data Entry'!$G$21, '2b.  Complex Form Data Entry'!J$21, IF(A115='2b.  Complex Form Data Entry'!$G$22,'2b.  Complex Form Data Entry'!J$22, IF(A115='2b.  Complex Form Data Entry'!$G$23, '2b.  Complex Form Data Entry'!J$23, IF(A115='2b.  Complex Form Data Entry'!$G$24, '2b.  Complex Form Data Entry'!$J$24, IF(A115='2b.  Complex Form Data Entry'!$G$25,'2b.  Complex Form Data Entry'!J$25, IF(A115='2b.  Complex Form Data Entry'!$G$26,'2b.  Complex Form Data Entry'!J$26, "   ")))))))</f>
        <v xml:space="preserve">   </v>
      </c>
      <c r="E115" s="80" t="str">
        <f>IF(A115="   ", "   ",  IF(A115='2b.  Complex Form Data Entry'!$G$21, '2b.  Complex Form Data Entry'!K$21, IF(A115='2b.  Complex Form Data Entry'!$G$22,'2b.  Complex Form Data Entry'!K$22, IF(A115='2b.  Complex Form Data Entry'!$G$23, '2b.  Complex Form Data Entry'!K$23, IF(A115='2b.  Complex Form Data Entry'!$G$24, '2b.  Complex Form Data Entry'!$K$24, IF(A115='2b.  Complex Form Data Entry'!G$25,'2b.  Complex Form Data Entry'!K$25, IF(A115='2b.  Complex Form Data Entry'!G$26,'2b.  Complex Form Data Entry'!K$26, "   ")))))))</f>
        <v xml:space="preserve">   </v>
      </c>
      <c r="F115" s="157" t="str">
        <f>IF(A115="   ", "   ",  IF(A115='2b.  Complex Form Data Entry'!$G$21, '2b.  Complex Form Data Entry'!L$21, IF(A115='2b.  Complex Form Data Entry'!$G$22,'2b.  Complex Form Data Entry'!L$22, IF(A115='2b.  Complex Form Data Entry'!$G$23, '2b.  Complex Form Data Entry'!L$23, IF(A115='2b.  Complex Form Data Entry'!$G$24, '2b.  Complex Form Data Entry'!$L$24, IF(A115='2b.  Complex Form Data Entry'!G$25,'2b.  Complex Form Data Entry'!L$25, IF(A115='2b.  Complex Form Data Entry'!G$26,'2b.  Complex Form Data Entry'!L$26, "   ")))))))</f>
        <v xml:space="preserve">   </v>
      </c>
      <c r="G115" s="81" t="str">
        <f>IF('2b.  Complex Form Data Entry'!C158="", "   ", '2b.  Complex Form Data Entry'!D158)</f>
        <v xml:space="preserve">   </v>
      </c>
      <c r="H115" s="170" t="str">
        <f>IF('2b.  Complex Form Data Entry'!E158=0, "  ", '2b.  Complex Form Data Entry'!E158)</f>
        <v xml:space="preserve">  </v>
      </c>
      <c r="I115" s="250"/>
      <c r="J115" s="73">
        <f>'2b.  Complex Form Data Entry'!G158</f>
        <v>0</v>
      </c>
      <c r="K115" s="73">
        <f>'2b.  Complex Form Data Entry'!H158</f>
        <v>0</v>
      </c>
      <c r="L115" s="248">
        <f t="shared" ref="L115:L120" si="39">J115+K115</f>
        <v>0</v>
      </c>
      <c r="O115" s="302"/>
      <c r="P115" s="302"/>
      <c r="Q115" s="302"/>
      <c r="R115" s="517">
        <f>'2b.  Complex Form Data Entry'!J158</f>
        <v>0</v>
      </c>
      <c r="S115" s="518"/>
      <c r="T115" s="39"/>
    </row>
    <row r="116" spans="1:20" ht="14.45">
      <c r="A116" s="89" t="str">
        <f>IF('2b.  Complex Form Data Entry'!C159="", "   ",'2b.  Complex Form Data Entry'!C159)</f>
        <v xml:space="preserve">   </v>
      </c>
      <c r="B116" s="67"/>
      <c r="C116" s="67"/>
      <c r="D116" s="157" t="str">
        <f>IF(A116="   ", "   ",  IF(A116='2b.  Complex Form Data Entry'!$G$21, '2b.  Complex Form Data Entry'!J$21, IF(A116='2b.  Complex Form Data Entry'!$G$22,'2b.  Complex Form Data Entry'!J$22, IF(A116='2b.  Complex Form Data Entry'!$G$23, '2b.  Complex Form Data Entry'!J$23, IF(A116='2b.  Complex Form Data Entry'!$G$24, '2b.  Complex Form Data Entry'!$J$24, IF(A116='2b.  Complex Form Data Entry'!$G$25,'2b.  Complex Form Data Entry'!J$25, IF(A116='2b.  Complex Form Data Entry'!$G$26,'2b.  Complex Form Data Entry'!J$26, "   ")))))))</f>
        <v xml:space="preserve">   </v>
      </c>
      <c r="E116" s="80" t="str">
        <f>IF(A116="   ", "   ",  IF(A116='2b.  Complex Form Data Entry'!$G$21, '2b.  Complex Form Data Entry'!K$21, IF(A116='2b.  Complex Form Data Entry'!$G$22,'2b.  Complex Form Data Entry'!K$22, IF(A116='2b.  Complex Form Data Entry'!$G$23, '2b.  Complex Form Data Entry'!K$23, IF(A116='2b.  Complex Form Data Entry'!$G$24, '2b.  Complex Form Data Entry'!$K$24, IF(A116='2b.  Complex Form Data Entry'!G$25,'2b.  Complex Form Data Entry'!K$25, IF(A116='2b.  Complex Form Data Entry'!G$26,'2b.  Complex Form Data Entry'!K$26, "   ")))))))</f>
        <v xml:space="preserve">   </v>
      </c>
      <c r="F116" s="157" t="str">
        <f>IF(A116="   ", "   ",  IF(A116='2b.  Complex Form Data Entry'!$G$21, '2b.  Complex Form Data Entry'!L$21, IF(A116='2b.  Complex Form Data Entry'!$G$22,'2b.  Complex Form Data Entry'!L$22, IF(A116='2b.  Complex Form Data Entry'!$G$23, '2b.  Complex Form Data Entry'!L$23, IF(A116='2b.  Complex Form Data Entry'!$G$24, '2b.  Complex Form Data Entry'!$L$24, IF(A116='2b.  Complex Form Data Entry'!G$25,'2b.  Complex Form Data Entry'!L$25, IF(A116='2b.  Complex Form Data Entry'!G$26,'2b.  Complex Form Data Entry'!L$26, "   ")))))))</f>
        <v xml:space="preserve">   </v>
      </c>
      <c r="G116" s="81" t="str">
        <f>IF('2b.  Complex Form Data Entry'!C159="", "   ", '2b.  Complex Form Data Entry'!D159)</f>
        <v xml:space="preserve">   </v>
      </c>
      <c r="H116" s="170" t="str">
        <f>IF('2b.  Complex Form Data Entry'!E159=0, "  ", '2b.  Complex Form Data Entry'!E159)</f>
        <v xml:space="preserve">  </v>
      </c>
      <c r="I116" s="250"/>
      <c r="J116" s="73">
        <f>'2b.  Complex Form Data Entry'!G159</f>
        <v>0</v>
      </c>
      <c r="K116" s="73">
        <f>'2b.  Complex Form Data Entry'!H159</f>
        <v>0</v>
      </c>
      <c r="L116" s="248">
        <f t="shared" si="39"/>
        <v>0</v>
      </c>
      <c r="O116" s="302"/>
      <c r="P116" s="302"/>
      <c r="Q116" s="302"/>
      <c r="R116" s="517">
        <f>'2b.  Complex Form Data Entry'!J159</f>
        <v>0</v>
      </c>
      <c r="S116" s="518"/>
      <c r="T116" s="39"/>
    </row>
    <row r="117" spans="1:20" ht="14.45">
      <c r="A117" s="89" t="str">
        <f>IF('2b.  Complex Form Data Entry'!C160="", "   ",'2b.  Complex Form Data Entry'!C160)</f>
        <v xml:space="preserve">   </v>
      </c>
      <c r="B117" s="67"/>
      <c r="C117" s="67"/>
      <c r="D117" s="157" t="str">
        <f>IF(A117="   ", "   ",  IF(A117='2b.  Complex Form Data Entry'!$G$21, '2b.  Complex Form Data Entry'!J$21, IF(A117='2b.  Complex Form Data Entry'!$G$22,'2b.  Complex Form Data Entry'!J$22, IF(A117='2b.  Complex Form Data Entry'!$G$23, '2b.  Complex Form Data Entry'!J$23, IF(A117='2b.  Complex Form Data Entry'!$G$24, '2b.  Complex Form Data Entry'!$J$24, IF(A117='2b.  Complex Form Data Entry'!$G$25,'2b.  Complex Form Data Entry'!J$25, IF(A117='2b.  Complex Form Data Entry'!$G$26,'2b.  Complex Form Data Entry'!J$26, "   ")))))))</f>
        <v xml:space="preserve">   </v>
      </c>
      <c r="E117" s="80" t="str">
        <f>IF(A117="   ", "   ",  IF(A117='2b.  Complex Form Data Entry'!$G$21, '2b.  Complex Form Data Entry'!K$21, IF(A117='2b.  Complex Form Data Entry'!$G$22,'2b.  Complex Form Data Entry'!K$22, IF(A117='2b.  Complex Form Data Entry'!$G$23, '2b.  Complex Form Data Entry'!K$23, IF(A117='2b.  Complex Form Data Entry'!$G$24, '2b.  Complex Form Data Entry'!$K$24, IF(A117='2b.  Complex Form Data Entry'!G$25,'2b.  Complex Form Data Entry'!K$25, IF(A117='2b.  Complex Form Data Entry'!G$26,'2b.  Complex Form Data Entry'!K$26, "   ")))))))</f>
        <v xml:space="preserve">   </v>
      </c>
      <c r="F117" s="157" t="str">
        <f>IF(A117="   ", "   ",  IF(A117='2b.  Complex Form Data Entry'!$G$21, '2b.  Complex Form Data Entry'!L$21, IF(A117='2b.  Complex Form Data Entry'!$G$22,'2b.  Complex Form Data Entry'!L$22, IF(A117='2b.  Complex Form Data Entry'!$G$23, '2b.  Complex Form Data Entry'!L$23, IF(A117='2b.  Complex Form Data Entry'!$G$24, '2b.  Complex Form Data Entry'!$L$24, IF(A117='2b.  Complex Form Data Entry'!G$25,'2b.  Complex Form Data Entry'!L$25, IF(A117='2b.  Complex Form Data Entry'!G$26,'2b.  Complex Form Data Entry'!L$26, "   ")))))))</f>
        <v xml:space="preserve">   </v>
      </c>
      <c r="G117" s="81" t="str">
        <f>IF('2b.  Complex Form Data Entry'!C160="", "   ", '2b.  Complex Form Data Entry'!D160)</f>
        <v xml:space="preserve">   </v>
      </c>
      <c r="H117" s="170" t="str">
        <f>IF('2b.  Complex Form Data Entry'!E160=0, "  ", '2b.  Complex Form Data Entry'!E160)</f>
        <v xml:space="preserve">  </v>
      </c>
      <c r="I117" s="250"/>
      <c r="J117" s="73">
        <f>'2b.  Complex Form Data Entry'!G160</f>
        <v>0</v>
      </c>
      <c r="K117" s="73">
        <f>'2b.  Complex Form Data Entry'!H160</f>
        <v>0</v>
      </c>
      <c r="L117" s="248">
        <f t="shared" si="39"/>
        <v>0</v>
      </c>
      <c r="O117" s="302"/>
      <c r="P117" s="302"/>
      <c r="Q117" s="302"/>
      <c r="R117" s="517">
        <f>'2b.  Complex Form Data Entry'!J160</f>
        <v>0</v>
      </c>
      <c r="S117" s="518"/>
      <c r="T117" s="39"/>
    </row>
    <row r="118" spans="1:20" ht="14.45">
      <c r="A118" s="89" t="str">
        <f>IF('2b.  Complex Form Data Entry'!C161="", "   ",'2b.  Complex Form Data Entry'!C161)</f>
        <v xml:space="preserve">   </v>
      </c>
      <c r="B118" s="67"/>
      <c r="C118" s="67"/>
      <c r="D118" s="157" t="str">
        <f>IF(A118="   ", "   ",  IF(A118='2b.  Complex Form Data Entry'!$G$21, '2b.  Complex Form Data Entry'!J$21, IF(A118='2b.  Complex Form Data Entry'!$G$22,'2b.  Complex Form Data Entry'!J$22, IF(A118='2b.  Complex Form Data Entry'!$G$23, '2b.  Complex Form Data Entry'!J$23, IF(A118='2b.  Complex Form Data Entry'!$G$24, '2b.  Complex Form Data Entry'!$J$24, IF(A118='2b.  Complex Form Data Entry'!$G$25,'2b.  Complex Form Data Entry'!J$25, IF(A118='2b.  Complex Form Data Entry'!$G$26,'2b.  Complex Form Data Entry'!J$26, "   ")))))))</f>
        <v xml:space="preserve">   </v>
      </c>
      <c r="E118" s="80" t="str">
        <f>IF(A118="   ", "   ",  IF(A118='2b.  Complex Form Data Entry'!$G$21, '2b.  Complex Form Data Entry'!K$21, IF(A118='2b.  Complex Form Data Entry'!$G$22,'2b.  Complex Form Data Entry'!K$22, IF(A118='2b.  Complex Form Data Entry'!$G$23, '2b.  Complex Form Data Entry'!K$23, IF(A118='2b.  Complex Form Data Entry'!$G$24, '2b.  Complex Form Data Entry'!$K$24, IF(A118='2b.  Complex Form Data Entry'!G$25,'2b.  Complex Form Data Entry'!K$25, IF(A118='2b.  Complex Form Data Entry'!G$26,'2b.  Complex Form Data Entry'!K$26, "   ")))))))</f>
        <v xml:space="preserve">   </v>
      </c>
      <c r="F118" s="157" t="str">
        <f>IF(A118="   ", "   ",  IF(A118='2b.  Complex Form Data Entry'!$G$21, '2b.  Complex Form Data Entry'!L$21, IF(A118='2b.  Complex Form Data Entry'!$G$22,'2b.  Complex Form Data Entry'!L$22, IF(A118='2b.  Complex Form Data Entry'!$G$23, '2b.  Complex Form Data Entry'!L$23, IF(A118='2b.  Complex Form Data Entry'!$G$24, '2b.  Complex Form Data Entry'!$L$24, IF(A118='2b.  Complex Form Data Entry'!G$25,'2b.  Complex Form Data Entry'!L$25, IF(A118='2b.  Complex Form Data Entry'!G$26,'2b.  Complex Form Data Entry'!L$26, "   ")))))))</f>
        <v xml:space="preserve">   </v>
      </c>
      <c r="G118" s="81" t="str">
        <f>IF('2b.  Complex Form Data Entry'!C161="", "   ", '2b.  Complex Form Data Entry'!D161)</f>
        <v xml:space="preserve">   </v>
      </c>
      <c r="H118" s="170" t="str">
        <f>IF('2b.  Complex Form Data Entry'!E161=0, "  ", '2b.  Complex Form Data Entry'!E161)</f>
        <v xml:space="preserve">  </v>
      </c>
      <c r="I118" s="250"/>
      <c r="J118" s="73">
        <f>'2b.  Complex Form Data Entry'!G161</f>
        <v>0</v>
      </c>
      <c r="K118" s="73">
        <f>'2b.  Complex Form Data Entry'!H161</f>
        <v>0</v>
      </c>
      <c r="L118" s="248">
        <f t="shared" si="39"/>
        <v>0</v>
      </c>
      <c r="O118" s="302"/>
      <c r="P118" s="302"/>
      <c r="Q118" s="302"/>
      <c r="R118" s="517">
        <f>'2b.  Complex Form Data Entry'!J161</f>
        <v>0</v>
      </c>
      <c r="S118" s="518"/>
      <c r="T118" s="39"/>
    </row>
    <row r="119" spans="1:20" ht="14.45">
      <c r="A119" s="89" t="str">
        <f>IF('2b.  Complex Form Data Entry'!C162="", "   ",'2b.  Complex Form Data Entry'!C162)</f>
        <v xml:space="preserve">   </v>
      </c>
      <c r="B119" s="67"/>
      <c r="C119" s="67"/>
      <c r="D119" s="157" t="str">
        <f>IF(A119="   ", "   ",  IF(A119='2b.  Complex Form Data Entry'!$G$21, '2b.  Complex Form Data Entry'!J$21, IF(A119='2b.  Complex Form Data Entry'!$G$22,'2b.  Complex Form Data Entry'!J$22, IF(A119='2b.  Complex Form Data Entry'!$G$23, '2b.  Complex Form Data Entry'!J$23, IF(A119='2b.  Complex Form Data Entry'!$G$24, '2b.  Complex Form Data Entry'!$J$24, IF(A119='2b.  Complex Form Data Entry'!$G$25,'2b.  Complex Form Data Entry'!J$25, IF(A119='2b.  Complex Form Data Entry'!$G$26,'2b.  Complex Form Data Entry'!J$26, "   ")))))))</f>
        <v xml:space="preserve">   </v>
      </c>
      <c r="E119" s="80" t="str">
        <f>IF(A119="   ", "   ",  IF(A119='2b.  Complex Form Data Entry'!$G$21, '2b.  Complex Form Data Entry'!K$21, IF(A119='2b.  Complex Form Data Entry'!$G$22,'2b.  Complex Form Data Entry'!K$22, IF(A119='2b.  Complex Form Data Entry'!$G$23, '2b.  Complex Form Data Entry'!K$23, IF(A119='2b.  Complex Form Data Entry'!$G$24, '2b.  Complex Form Data Entry'!$K$24, IF(A119='2b.  Complex Form Data Entry'!G$25,'2b.  Complex Form Data Entry'!K$25, IF(A119='2b.  Complex Form Data Entry'!G$26,'2b.  Complex Form Data Entry'!K$26, "   ")))))))</f>
        <v xml:space="preserve">   </v>
      </c>
      <c r="F119" s="157" t="str">
        <f>IF(A119="   ", "   ",  IF(A119='2b.  Complex Form Data Entry'!$G$21, '2b.  Complex Form Data Entry'!L$21, IF(A119='2b.  Complex Form Data Entry'!$G$22,'2b.  Complex Form Data Entry'!L$22, IF(A119='2b.  Complex Form Data Entry'!$G$23, '2b.  Complex Form Data Entry'!L$23, IF(A119='2b.  Complex Form Data Entry'!$G$24, '2b.  Complex Form Data Entry'!$L$24, IF(A119='2b.  Complex Form Data Entry'!G$25,'2b.  Complex Form Data Entry'!L$25, IF(A119='2b.  Complex Form Data Entry'!G$26,'2b.  Complex Form Data Entry'!L$26, "   ")))))))</f>
        <v xml:space="preserve">   </v>
      </c>
      <c r="G119" s="81" t="str">
        <f>IF('2b.  Complex Form Data Entry'!C162="", "   ", '2b.  Complex Form Data Entry'!D162)</f>
        <v xml:space="preserve">   </v>
      </c>
      <c r="H119" s="170" t="str">
        <f>IF('2b.  Complex Form Data Entry'!E162=0, "  ", '2b.  Complex Form Data Entry'!E162)</f>
        <v xml:space="preserve">  </v>
      </c>
      <c r="I119" s="250"/>
      <c r="J119" s="73">
        <f>'2b.  Complex Form Data Entry'!G162</f>
        <v>0</v>
      </c>
      <c r="K119" s="73">
        <f>'2b.  Complex Form Data Entry'!H162</f>
        <v>0</v>
      </c>
      <c r="L119" s="248">
        <f t="shared" si="39"/>
        <v>0</v>
      </c>
      <c r="O119" s="302"/>
      <c r="P119" s="302"/>
      <c r="Q119" s="302"/>
      <c r="R119" s="517">
        <f>'2b.  Complex Form Data Entry'!J162</f>
        <v>0</v>
      </c>
      <c r="S119" s="518"/>
      <c r="T119" s="39"/>
    </row>
    <row r="120" spans="1:20" ht="15" thickBot="1">
      <c r="A120" s="5"/>
      <c r="B120" s="6"/>
      <c r="C120" s="303" t="s">
        <v>143</v>
      </c>
      <c r="D120" s="40"/>
      <c r="E120" s="40"/>
      <c r="F120" s="40"/>
      <c r="G120" s="40"/>
      <c r="H120" s="177"/>
      <c r="I120" s="251"/>
      <c r="J120" s="61">
        <f>SUM(J114:J119)</f>
        <v>0</v>
      </c>
      <c r="K120" s="61">
        <f>SUM(K114:K119)</f>
        <v>0</v>
      </c>
      <c r="L120" s="249">
        <f t="shared" si="39"/>
        <v>0</v>
      </c>
      <c r="O120" s="245"/>
      <c r="P120" s="245"/>
      <c r="Q120" s="245"/>
      <c r="R120" s="519">
        <f>SUM(R114:S119)</f>
        <v>0</v>
      </c>
      <c r="S120" s="520"/>
      <c r="T120" s="39"/>
    </row>
    <row r="121" spans="1:20" ht="3" customHeight="1">
      <c r="A121" s="2"/>
      <c r="B121" s="2"/>
      <c r="C121" s="2"/>
      <c r="D121" s="2"/>
      <c r="E121" s="2"/>
      <c r="F121" s="2"/>
      <c r="G121" s="38"/>
      <c r="H121" s="38"/>
      <c r="I121" s="38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</row>
    <row r="122" spans="1:20" ht="14.45">
      <c r="A122" s="262" t="s">
        <v>152</v>
      </c>
      <c r="B122" s="262"/>
      <c r="C122" s="262"/>
      <c r="D122" s="262"/>
      <c r="E122" s="262"/>
      <c r="F122" s="262"/>
      <c r="G122" s="262"/>
      <c r="H122" s="262"/>
      <c r="I122" s="262"/>
      <c r="J122" s="3"/>
      <c r="K122" s="3"/>
      <c r="L122" s="3"/>
      <c r="M122" s="3"/>
      <c r="N122" s="3"/>
      <c r="O122" s="3"/>
      <c r="P122" s="3"/>
      <c r="Q122" s="3"/>
      <c r="R122" s="3"/>
      <c r="S122" s="4"/>
      <c r="T122" s="4"/>
    </row>
    <row r="123" spans="1:20" ht="19.5" customHeight="1">
      <c r="A123" s="252" t="s">
        <v>153</v>
      </c>
      <c r="B123" s="494" t="str">
        <f>IF('2b.  Complex Form Data Entry'!G39="Y", "See note 5 below.", '2b.  Complex Form Data Entry'!D43)</f>
        <v>An NPV analysis was not performed because …</v>
      </c>
      <c r="C123" s="494"/>
      <c r="D123" s="494"/>
      <c r="E123" s="494"/>
      <c r="F123" s="494"/>
      <c r="G123" s="494"/>
      <c r="H123" s="494"/>
      <c r="I123" s="494"/>
      <c r="J123" s="494"/>
      <c r="K123" s="494"/>
      <c r="L123" s="494"/>
      <c r="M123" s="494"/>
      <c r="N123" s="494"/>
      <c r="O123" s="494"/>
      <c r="P123" s="494"/>
      <c r="Q123" s="494"/>
      <c r="R123" s="494"/>
      <c r="S123" s="494"/>
      <c r="T123" s="4"/>
    </row>
    <row r="124" spans="1:20" ht="14.45">
      <c r="A124" s="63" t="s">
        <v>154</v>
      </c>
      <c r="B124" s="515" t="s">
        <v>155</v>
      </c>
      <c r="C124" s="515"/>
      <c r="D124" s="515"/>
      <c r="E124" s="515"/>
      <c r="F124" s="515"/>
      <c r="G124" s="515"/>
      <c r="H124" s="515"/>
      <c r="I124" s="515"/>
      <c r="J124" s="515"/>
      <c r="K124" s="515"/>
      <c r="L124" s="515"/>
      <c r="M124" s="515"/>
      <c r="N124" s="515"/>
      <c r="O124" s="515"/>
      <c r="P124" s="515"/>
      <c r="Q124" s="515"/>
      <c r="R124" s="515"/>
      <c r="S124" s="515"/>
      <c r="T124" s="4"/>
    </row>
    <row r="125" spans="1:20" ht="14.25" customHeight="1">
      <c r="A125" s="64" t="s">
        <v>156</v>
      </c>
      <c r="B125" s="516" t="s">
        <v>157</v>
      </c>
      <c r="C125" s="516"/>
      <c r="D125" s="516"/>
      <c r="E125" s="516"/>
      <c r="F125" s="516"/>
      <c r="G125" s="516"/>
      <c r="H125" s="516"/>
      <c r="I125" s="516"/>
      <c r="J125" s="516"/>
      <c r="K125" s="516"/>
      <c r="L125" s="516"/>
      <c r="M125" s="516"/>
      <c r="N125" s="516"/>
      <c r="O125" s="516"/>
      <c r="P125" s="516"/>
      <c r="Q125" s="516"/>
      <c r="R125" s="516"/>
      <c r="S125" s="516"/>
      <c r="T125" s="4"/>
    </row>
    <row r="126" spans="1:20" ht="16.5" customHeight="1">
      <c r="A126" s="64" t="s">
        <v>158</v>
      </c>
      <c r="B126" s="491" t="str">
        <f>IF(OR('2b.  Complex Form Data Entry'!D52="Y",'2b.  Complex Form Data Entry'!D54="Y"), CONCATENATE('2b.  Complex Form Data Entry'!E205, '2b.  Complex Form Data Entry'!E206), "This transaction does not require the use of fund balance or reallocated grant funding.")</f>
        <v>This transaction does not require the use of fund balance or reallocated grant funding.</v>
      </c>
      <c r="C126" s="491"/>
      <c r="D126" s="491"/>
      <c r="E126" s="491"/>
      <c r="F126" s="491"/>
      <c r="G126" s="491"/>
      <c r="H126" s="491"/>
      <c r="I126" s="491"/>
      <c r="J126" s="491"/>
      <c r="K126" s="491"/>
      <c r="L126" s="491"/>
      <c r="M126" s="491"/>
      <c r="N126" s="491"/>
      <c r="O126" s="491"/>
      <c r="P126" s="491"/>
      <c r="Q126" s="491"/>
      <c r="R126" s="491"/>
      <c r="S126" s="491"/>
      <c r="T126" s="4"/>
    </row>
    <row r="127" spans="1:20" ht="14.25" customHeight="1">
      <c r="A127" s="62" t="s">
        <v>159</v>
      </c>
      <c r="B127" s="478" t="str">
        <f>IF('2b.  Complex Form Data Entry'!F166="Y", '2b.  Complex Form Data Entry'!C196, CONCATENATE('2b.  Complex Form Data Entry'!C197,'2b.  Complex Form Data Entry'!C198,'2b.  Complex Form Data Entry'!C199,'2b.  Complex Form Data Entry'!C200,'2b.  Complex Form Data Entry'!C201))</f>
        <v>The transaction involves the sale of a property and the expenditures associated with this sale are limited to transaction costs.  No long-term expenditures requiring resource backing are associated with this transaction.</v>
      </c>
      <c r="C127" s="478"/>
      <c r="D127" s="478"/>
      <c r="E127" s="478"/>
      <c r="F127" s="478"/>
      <c r="G127" s="478"/>
      <c r="H127" s="478"/>
      <c r="I127" s="478"/>
      <c r="J127" s="478"/>
      <c r="K127" s="478"/>
      <c r="L127" s="478"/>
      <c r="M127" s="478"/>
      <c r="N127" s="478"/>
      <c r="O127" s="478"/>
      <c r="P127" s="478"/>
      <c r="Q127" s="478"/>
      <c r="R127" s="478"/>
      <c r="S127" s="478"/>
      <c r="T127" s="4"/>
    </row>
    <row r="128" spans="1:20" ht="16.5" customHeight="1">
      <c r="A128" s="62" t="s">
        <v>160</v>
      </c>
      <c r="B128" s="477" t="s">
        <v>161</v>
      </c>
      <c r="C128" s="477"/>
      <c r="D128" s="477"/>
      <c r="E128" s="477"/>
      <c r="F128" s="477"/>
      <c r="G128" s="477"/>
      <c r="H128" s="477"/>
      <c r="I128" s="477"/>
      <c r="J128" s="477"/>
      <c r="K128" s="477"/>
      <c r="L128" s="477"/>
      <c r="M128" s="477"/>
      <c r="N128" s="477"/>
      <c r="O128" s="477"/>
      <c r="P128" s="477"/>
      <c r="Q128" s="477"/>
      <c r="R128" s="477"/>
      <c r="S128" s="477"/>
      <c r="T128" s="4"/>
    </row>
    <row r="129" spans="1:20" ht="14.25" customHeight="1">
      <c r="A129" s="62"/>
      <c r="B129" s="495" t="str">
        <f>'2b.  Complex Form Data Entry'!C174</f>
        <v>-</v>
      </c>
      <c r="C129" s="495"/>
      <c r="D129" s="495"/>
      <c r="E129" s="495"/>
      <c r="F129" s="495"/>
      <c r="G129" s="495"/>
      <c r="H129" s="495"/>
      <c r="I129" s="495"/>
      <c r="J129" s="495"/>
      <c r="K129" s="495"/>
      <c r="L129" s="495"/>
      <c r="M129" s="495"/>
      <c r="N129" s="495"/>
      <c r="O129" s="495"/>
      <c r="P129" s="495"/>
      <c r="Q129" s="495"/>
      <c r="R129" s="495"/>
      <c r="S129" s="495"/>
    </row>
    <row r="130" spans="1:20" ht="14.45">
      <c r="A130" s="62"/>
      <c r="B130" s="495" t="str">
        <f>'2b.  Complex Form Data Entry'!C175</f>
        <v xml:space="preserve">- </v>
      </c>
      <c r="C130" s="495"/>
      <c r="D130" s="495"/>
      <c r="E130" s="495"/>
      <c r="F130" s="495"/>
      <c r="G130" s="495"/>
      <c r="H130" s="495"/>
      <c r="I130" s="495"/>
      <c r="J130" s="495"/>
      <c r="K130" s="495"/>
      <c r="L130" s="495"/>
      <c r="M130" s="495"/>
      <c r="N130" s="495"/>
      <c r="O130" s="495"/>
      <c r="P130" s="495"/>
      <c r="Q130" s="495"/>
      <c r="R130" s="495"/>
      <c r="S130" s="495"/>
    </row>
    <row r="131" spans="1:20" ht="12.75" customHeight="1">
      <c r="A131" s="62"/>
      <c r="B131" s="495" t="str">
        <f>'2b.  Complex Form Data Entry'!C176</f>
        <v xml:space="preserve">- </v>
      </c>
      <c r="C131" s="495"/>
      <c r="D131" s="495"/>
      <c r="E131" s="495"/>
      <c r="F131" s="495"/>
      <c r="G131" s="495"/>
      <c r="H131" s="495"/>
      <c r="I131" s="495"/>
      <c r="J131" s="495"/>
      <c r="K131" s="495"/>
      <c r="L131" s="495"/>
      <c r="M131" s="495"/>
      <c r="N131" s="495"/>
      <c r="O131" s="495"/>
      <c r="P131" s="495"/>
      <c r="Q131" s="495"/>
      <c r="R131" s="495"/>
      <c r="S131" s="495"/>
    </row>
    <row r="132" spans="1:20" ht="15" customHeight="1">
      <c r="A132" s="62"/>
      <c r="B132" s="495" t="str">
        <f>'2b.  Complex Form Data Entry'!C177</f>
        <v xml:space="preserve">- </v>
      </c>
      <c r="C132" s="495"/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</row>
    <row r="133" spans="1:20" ht="14.45">
      <c r="A133" s="62"/>
      <c r="B133" s="495" t="str">
        <f>'2b.  Complex Form Data Entry'!C178</f>
        <v xml:space="preserve">- </v>
      </c>
      <c r="C133" s="495"/>
      <c r="D133" s="495"/>
      <c r="E133" s="495"/>
      <c r="F133" s="495"/>
      <c r="G133" s="495"/>
      <c r="H133" s="495"/>
      <c r="I133" s="495"/>
      <c r="J133" s="495"/>
      <c r="K133" s="495"/>
      <c r="L133" s="495"/>
      <c r="M133" s="495"/>
      <c r="N133" s="495"/>
      <c r="O133" s="495"/>
      <c r="P133" s="495"/>
      <c r="Q133" s="495"/>
      <c r="R133" s="495"/>
      <c r="S133" s="495"/>
      <c r="T133" s="4"/>
    </row>
    <row r="134" spans="1:20" ht="14.45">
      <c r="A134" s="62"/>
      <c r="B134" s="495"/>
      <c r="C134" s="495"/>
      <c r="D134" s="495"/>
      <c r="E134" s="495"/>
      <c r="F134" s="495"/>
      <c r="G134" s="495"/>
      <c r="H134" s="495"/>
      <c r="I134" s="495"/>
      <c r="J134" s="495"/>
      <c r="K134" s="495"/>
      <c r="L134" s="495"/>
      <c r="M134" s="495"/>
      <c r="N134" s="495"/>
      <c r="O134" s="495"/>
      <c r="P134" s="495"/>
      <c r="Q134" s="495"/>
      <c r="R134" s="495"/>
      <c r="S134" s="495"/>
    </row>
    <row r="135" spans="1:20" ht="13.9">
      <c r="A135" t="str">
        <f>IF('2b.  Complex Form Data Entry'!C181="", " ", "6.")</f>
        <v xml:space="preserve"> </v>
      </c>
      <c r="B135" s="495"/>
      <c r="C135" s="495"/>
      <c r="D135" s="495"/>
      <c r="E135" s="495"/>
      <c r="F135" s="495"/>
      <c r="G135" s="495"/>
      <c r="H135" s="495"/>
      <c r="I135" s="495"/>
      <c r="J135" s="495"/>
      <c r="K135" s="495"/>
      <c r="L135" s="495"/>
      <c r="M135" s="495"/>
      <c r="N135" s="495"/>
      <c r="O135" s="495"/>
      <c r="P135" s="495"/>
      <c r="Q135" s="495"/>
      <c r="R135" s="495"/>
      <c r="S135" s="495"/>
    </row>
    <row r="136" spans="1:20" ht="13.9">
      <c r="A136" s="64"/>
      <c r="B136" s="495"/>
      <c r="C136" s="495"/>
      <c r="D136" s="495"/>
      <c r="E136" s="495"/>
      <c r="F136" s="495"/>
      <c r="G136" s="495"/>
      <c r="H136" s="495"/>
      <c r="I136" s="495"/>
      <c r="J136" s="495"/>
      <c r="K136" s="495"/>
      <c r="L136" s="495"/>
      <c r="M136" s="495"/>
      <c r="N136" s="495"/>
      <c r="O136" s="495"/>
      <c r="P136" s="495"/>
      <c r="Q136" s="495"/>
      <c r="R136" s="495"/>
      <c r="S136" s="495"/>
    </row>
    <row r="137" spans="1:20" ht="13.9">
      <c r="A137" s="64"/>
      <c r="B137" s="495"/>
      <c r="C137" s="495"/>
      <c r="D137" s="495"/>
      <c r="E137" s="495"/>
      <c r="F137" s="495"/>
      <c r="G137" s="495"/>
      <c r="H137" s="495"/>
      <c r="I137" s="495"/>
      <c r="J137" s="495"/>
      <c r="K137" s="495"/>
      <c r="L137" s="495"/>
      <c r="M137" s="495"/>
      <c r="N137" s="495"/>
      <c r="O137" s="495"/>
      <c r="P137" s="495"/>
      <c r="Q137" s="495"/>
      <c r="R137" s="495"/>
      <c r="S137" s="495"/>
    </row>
    <row r="138" spans="1:20" ht="13.9">
      <c r="A138" s="64"/>
      <c r="D138" s="48"/>
      <c r="E138" s="45"/>
      <c r="F138" s="45"/>
    </row>
    <row r="139" spans="1:20">
      <c r="D139" s="48"/>
      <c r="E139" s="45"/>
      <c r="F139" s="45"/>
    </row>
    <row r="140" spans="1:20">
      <c r="C140" s="47"/>
      <c r="D140" s="48"/>
      <c r="E140" s="45"/>
      <c r="F140" s="45"/>
    </row>
  </sheetData>
  <mergeCells count="100">
    <mergeCell ref="A35:C35"/>
    <mergeCell ref="A45:C45"/>
    <mergeCell ref="A55:C55"/>
    <mergeCell ref="A65:C65"/>
    <mergeCell ref="A75:C75"/>
    <mergeCell ref="B52:C52"/>
    <mergeCell ref="B59:C59"/>
    <mergeCell ref="B60:C60"/>
    <mergeCell ref="B61:C61"/>
    <mergeCell ref="B126:S126"/>
    <mergeCell ref="B123:S123"/>
    <mergeCell ref="O17:S17"/>
    <mergeCell ref="L112:L113"/>
    <mergeCell ref="R112:S113"/>
    <mergeCell ref="B124:S124"/>
    <mergeCell ref="B125:S125"/>
    <mergeCell ref="R119:S119"/>
    <mergeCell ref="R120:S120"/>
    <mergeCell ref="R114:S114"/>
    <mergeCell ref="R115:S115"/>
    <mergeCell ref="R116:S116"/>
    <mergeCell ref="R117:S117"/>
    <mergeCell ref="R118:S118"/>
    <mergeCell ref="B92:C92"/>
    <mergeCell ref="A108:S108"/>
    <mergeCell ref="B137:S137"/>
    <mergeCell ref="B127:S127"/>
    <mergeCell ref="B128:S128"/>
    <mergeCell ref="B129:S129"/>
    <mergeCell ref="B130:S130"/>
    <mergeCell ref="B131:S131"/>
    <mergeCell ref="B132:S132"/>
    <mergeCell ref="B133:S133"/>
    <mergeCell ref="B134:S134"/>
    <mergeCell ref="B135:S135"/>
    <mergeCell ref="B136:S136"/>
    <mergeCell ref="H112:H113"/>
    <mergeCell ref="A97:S97"/>
    <mergeCell ref="A99:S99"/>
    <mergeCell ref="A100:S100"/>
    <mergeCell ref="A112:C113"/>
    <mergeCell ref="D112:D113"/>
    <mergeCell ref="E112:E113"/>
    <mergeCell ref="F112:F113"/>
    <mergeCell ref="G112:G113"/>
    <mergeCell ref="C106:S107"/>
    <mergeCell ref="A104:B104"/>
    <mergeCell ref="F104:G104"/>
    <mergeCell ref="L104:O104"/>
    <mergeCell ref="A105:B105"/>
    <mergeCell ref="F105:G105"/>
    <mergeCell ref="L105:O105"/>
    <mergeCell ref="B91:C91"/>
    <mergeCell ref="B62:C62"/>
    <mergeCell ref="B69:C69"/>
    <mergeCell ref="B70:C70"/>
    <mergeCell ref="B71:C71"/>
    <mergeCell ref="B72:C72"/>
    <mergeCell ref="B79:C79"/>
    <mergeCell ref="B80:C80"/>
    <mergeCell ref="B81:C81"/>
    <mergeCell ref="B82:C82"/>
    <mergeCell ref="B89:C89"/>
    <mergeCell ref="B90:C90"/>
    <mergeCell ref="A85:C85"/>
    <mergeCell ref="A1:S1"/>
    <mergeCell ref="A3:S3"/>
    <mergeCell ref="A4:S4"/>
    <mergeCell ref="A5:B5"/>
    <mergeCell ref="C5:S5"/>
    <mergeCell ref="A6:B6"/>
    <mergeCell ref="C6:J6"/>
    <mergeCell ref="A13:S13"/>
    <mergeCell ref="A15:S15"/>
    <mergeCell ref="A17:D17"/>
    <mergeCell ref="E17:G17"/>
    <mergeCell ref="H17:M17"/>
    <mergeCell ref="L8:O8"/>
    <mergeCell ref="A9:B9"/>
    <mergeCell ref="F9:G9"/>
    <mergeCell ref="L9:O9"/>
    <mergeCell ref="C10:S11"/>
    <mergeCell ref="A8:B8"/>
    <mergeCell ref="F8:G8"/>
    <mergeCell ref="A103:B103"/>
    <mergeCell ref="C103:J103"/>
    <mergeCell ref="A102:B102"/>
    <mergeCell ref="C102:J102"/>
    <mergeCell ref="C7:J7"/>
    <mergeCell ref="A7:B7"/>
    <mergeCell ref="A101:B101"/>
    <mergeCell ref="C101:S101"/>
    <mergeCell ref="A19:S19"/>
    <mergeCell ref="B39:C39"/>
    <mergeCell ref="B40:C40"/>
    <mergeCell ref="B41:C41"/>
    <mergeCell ref="B42:C42"/>
    <mergeCell ref="B49:C49"/>
    <mergeCell ref="B50:C50"/>
    <mergeCell ref="B51:C51"/>
  </mergeCells>
  <printOptions horizontalCentered="1"/>
  <pageMargins left="0.5" right="0.5" top="0.5" bottom="0.5" header="0.5" footer="0.25"/>
  <pageSetup scale="45" fitToHeight="2" orientation="landscape" copies="2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PSBReviewer xmlns="6e990388-25d0-4212-86c6-d82dabd65f94" xsi:nil="true"/>
    <AssignedTo xmlns="http://schemas.microsoft.com/sharepoint/v3">
      <UserInfo>
        <DisplayName/>
        <AccountId xsi:nil="true"/>
        <AccountType/>
      </UserInfo>
    </AssignedTo>
    <Proposed_x002f_Passed_x0020__x0023__x003a_ xmlns="308dc21f-8940-46b7-9ee9-f86b439897b1" xsi:nil="true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C56290958081FF4C89D177D5054A45C6" ma:contentTypeVersion="15" ma:contentTypeDescription="" ma:contentTypeScope="" ma:versionID="8df3cf12735e0be03fc02e08b70c2e41">
  <xsd:schema xmlns:xsd="http://www.w3.org/2001/XMLSchema" xmlns:xs="http://www.w3.org/2001/XMLSchema" xmlns:p="http://schemas.microsoft.com/office/2006/metadata/properties" xmlns:ns1="http://schemas.microsoft.com/sharepoint/v3" xmlns:ns2="308dc21f-8940-46b7-9ee9-f86b439897b1" xmlns:ns3="cc811197-5a73-4d86-a206-c117da05ddaa" xmlns:ns4="6e990388-25d0-4212-86c6-d82dabd65f94" targetNamespace="http://schemas.microsoft.com/office/2006/metadata/properties" ma:root="true" ma:fieldsID="d53d3e0bbca8355acbce9ea337213086" ns1:_="" ns2:_="" ns3:_="" ns4:_="">
    <xsd:import namespace="http://schemas.microsoft.com/sharepoint/v3"/>
    <xsd:import namespace="308dc21f-8940-46b7-9ee9-f86b439897b1"/>
    <xsd:import namespace="cc811197-5a73-4d86-a206-c117da05ddaa"/>
    <xsd:import namespace="6e990388-25d0-4212-86c6-d82dabd65f94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Proposed_x002f_Passed_x0020__x0023__x003a_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PSBRe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Proposed_x002f_Passed_x0020__x0023__x003a_" ma:index="9" nillable="true" ma:displayName="Proposed/Passed #:" ma:internalName="Proposed_x002f_Passed_x0020__x0023__x003a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90388-25d0-4212-86c6-d82dabd65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SBReviewer" ma:index="17" nillable="true" ma:displayName="PSB Reviewer" ma:format="Dropdown" ma:internalName="PSBReview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129416-6C0E-498D-8551-ABD7A7C06497}"/>
</file>

<file path=customXml/itemProps2.xml><?xml version="1.0" encoding="utf-8"?>
<ds:datastoreItem xmlns:ds="http://schemas.openxmlformats.org/officeDocument/2006/customXml" ds:itemID="{4CCBACD8-DD2B-4727-8253-1D433F9CEC10}"/>
</file>

<file path=customXml/itemProps3.xml><?xml version="1.0" encoding="utf-8"?>
<ds:datastoreItem xmlns:ds="http://schemas.openxmlformats.org/officeDocument/2006/customXml" ds:itemID="{4A06DE6A-8150-4E04-AB28-4C0C060C4F35}"/>
</file>

<file path=customXml/itemProps4.xml><?xml version="1.0" encoding="utf-8"?>
<ds:datastoreItem xmlns:ds="http://schemas.openxmlformats.org/officeDocument/2006/customXml" ds:itemID="{60F66F75-E298-49D7-923C-92FD04AD8C51}"/>
</file>

<file path=customXml/itemProps5.xml><?xml version="1.0" encoding="utf-8"?>
<ds:datastoreItem xmlns:ds="http://schemas.openxmlformats.org/officeDocument/2006/customXml" ds:itemID="{1B9899F6-0B64-4D6A-8517-C2A956EC45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McGowan, Christopher</cp:lastModifiedBy>
  <cp:revision/>
  <dcterms:created xsi:type="dcterms:W3CDTF">1999-06-02T23:29:55Z</dcterms:created>
  <dcterms:modified xsi:type="dcterms:W3CDTF">2025-03-25T20:06:23Z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dlc_DocIdItemGuid">
    <vt:lpwstr>228aa45b-04ee-49e6-8ea2-8d48521c0144</vt:lpwstr>
  </property>
  <property fmtid="{D5CDD505-2E9C-101B-9397-08002B2CF9AE}" pid="4" name="ContentTypeId">
    <vt:lpwstr>0x010100D03C1FEDB24A304B88B22491CFC0976900C56290958081FF4C89D177D5054A45C6</vt:lpwstr>
  </property>
  <property fmtid="{D5CDD505-2E9C-101B-9397-08002B2CF9AE}" pid="5" name="AuthorIds_UIVersion_1536">
    <vt:lpwstr>1866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SV_HIDDEN_GRID_QUERY_LIST_4F35BF76-6C0D-4D9B-82B2-816C12CF3733">
    <vt:lpwstr>empty_477D106A-C0D6-4607-AEBD-E2C9D60EA279</vt:lpwstr>
  </property>
</Properties>
</file>