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Sheet1" sheetId="1" r:id="rId1"/>
  </sheets>
  <externalReferences>
    <externalReference r:id="rId4"/>
    <externalReference r:id="rId5"/>
  </externalReferences>
  <definedNames>
    <definedName name="_xlnm.Print_Area" localSheetId="0">'Sheet1'!$A$1:$I$30</definedName>
  </definedNames>
  <calcPr fullCalcOnLoad="1"/>
</workbook>
</file>

<file path=xl/comments1.xml><?xml version="1.0" encoding="utf-8"?>
<comments xmlns="http://schemas.openxmlformats.org/spreadsheetml/2006/main">
  <authors>
    <author>Imanisg</author>
  </authors>
  <commentList>
    <comment ref="H11" authorId="0">
      <text>
        <r>
          <rPr>
            <b/>
            <sz val="8"/>
            <rFont val="Tahoma"/>
            <family val="0"/>
          </rPr>
          <t>Imanisg:</t>
        </r>
        <r>
          <rPr>
            <sz val="8"/>
            <rFont val="Tahoma"/>
            <family val="0"/>
          </rPr>
          <t xml:space="preserve">
per 2003CIPrec</t>
        </r>
      </text>
    </comment>
  </commentList>
</comments>
</file>

<file path=xl/sharedStrings.xml><?xml version="1.0" encoding="utf-8"?>
<sst xmlns="http://schemas.openxmlformats.org/spreadsheetml/2006/main" count="47" uniqueCount="42">
  <si>
    <t>FUND NAME:</t>
  </si>
  <si>
    <t>SWM CIP Fund Summary</t>
  </si>
  <si>
    <t>SWM CIP Non-Bond</t>
  </si>
  <si>
    <t>SWM 1993 Bond</t>
  </si>
  <si>
    <t>SWM 1996 Bond</t>
  </si>
  <si>
    <t>SWM 1998 Bond</t>
  </si>
  <si>
    <t>SWM 2001 Bond</t>
  </si>
  <si>
    <t>Environmental Resource</t>
  </si>
  <si>
    <t>FUND NUMBER:</t>
  </si>
  <si>
    <t>Beginning Fund Balance</t>
  </si>
  <si>
    <t>Revenues (14th Month)</t>
  </si>
  <si>
    <t>Equity Adjustments</t>
  </si>
  <si>
    <t>Expenditures (14th Month)</t>
  </si>
  <si>
    <t>Ending Fund Balance</t>
  </si>
  <si>
    <r>
      <t xml:space="preserve">PY Carryover Revenues </t>
    </r>
    <r>
      <rPr>
        <sz val="6"/>
        <color indexed="8"/>
        <rFont val="MS Sans Serif"/>
        <family val="2"/>
      </rPr>
      <t>(less fund balance)</t>
    </r>
  </si>
  <si>
    <t>PY Carryover Expenditures</t>
  </si>
  <si>
    <r>
      <t xml:space="preserve">  1A1505 Auburn Narrows Restoration</t>
    </r>
    <r>
      <rPr>
        <vertAlign val="superscript"/>
        <sz val="8.5"/>
        <color indexed="8"/>
        <rFont val="MS Sans Serif"/>
        <family val="2"/>
      </rPr>
      <t>1</t>
    </r>
  </si>
  <si>
    <r>
      <t>Return of Bonds</t>
    </r>
    <r>
      <rPr>
        <vertAlign val="superscript"/>
        <sz val="10"/>
        <color indexed="8"/>
        <rFont val="MS Sans Serif"/>
        <family val="2"/>
      </rPr>
      <t>2</t>
    </r>
  </si>
  <si>
    <r>
      <t>Adopted Revenues</t>
    </r>
    <r>
      <rPr>
        <sz val="6"/>
        <color indexed="8"/>
        <rFont val="MS Sans Serif"/>
        <family val="2"/>
      </rPr>
      <t xml:space="preserve"> (less fund balance)</t>
    </r>
  </si>
  <si>
    <r>
      <t>Des Moines Creek Basin Ord. - pending</t>
    </r>
    <r>
      <rPr>
        <vertAlign val="superscript"/>
        <sz val="10"/>
        <color indexed="8"/>
        <rFont val="MS Sans Serif"/>
        <family val="2"/>
      </rPr>
      <t>3</t>
    </r>
  </si>
  <si>
    <t>2nd Quarter CIP Omnibus Ord. - to be sent</t>
  </si>
  <si>
    <t>Adopted Expenditures</t>
  </si>
  <si>
    <t>Snoqualmie Corp. 205, ord. #14843</t>
  </si>
  <si>
    <r>
      <t>Less:  Transfer to Fund 3180</t>
    </r>
    <r>
      <rPr>
        <vertAlign val="superscript"/>
        <sz val="10"/>
        <color indexed="8"/>
        <rFont val="MS Sans Serif"/>
        <family val="2"/>
      </rPr>
      <t>4</t>
    </r>
  </si>
  <si>
    <r>
      <t>1</t>
    </r>
    <r>
      <rPr>
        <sz val="10"/>
        <color indexed="8"/>
        <rFont val="MS Sans Serif"/>
        <family val="0"/>
      </rPr>
      <t xml:space="preserve"> Project OA1505, Tacoma Pipe 5 Mitigation Project, and the related subprojects were transferred from Fund 3292 to Fund 3672 in the 2004 Adopted Ordinance.</t>
    </r>
  </si>
  <si>
    <t>Auburn Narrows Restoration, project 1A1505, is a subproject of 0A1505, Tacoma Pipe 5 Mitigation.</t>
  </si>
  <si>
    <r>
      <t>2</t>
    </r>
    <r>
      <rPr>
        <sz val="10"/>
        <color indexed="8"/>
        <rFont val="MS Sans Serif"/>
        <family val="0"/>
      </rPr>
      <t xml:space="preserve"> The transfer of 1993 Bond proceeds to subfund 3292 from 3294 was higher than it should have been by $848,971 (The $848,971 represents </t>
    </r>
  </si>
  <si>
    <t>amount to be returned to fund 3292).</t>
  </si>
  <si>
    <t>3  Des Moines Creek Basin Ordinance, proposed 2004-0164, was transmitted and is in the review process at the time this financial plan was completed.</t>
  </si>
  <si>
    <t>4  Transfer to Fund 3180 is for the Flood enter Relocation project, 047113.  See Fund 3180 CIP REC.</t>
  </si>
  <si>
    <t>Revenues</t>
  </si>
  <si>
    <t xml:space="preserve">  93 Bond</t>
  </si>
  <si>
    <t xml:space="preserve">  96 Bond</t>
  </si>
  <si>
    <t xml:space="preserve">  98 Bond</t>
  </si>
  <si>
    <t xml:space="preserve">  01 Bond</t>
  </si>
  <si>
    <t xml:space="preserve">  Return of Bonds</t>
  </si>
  <si>
    <t xml:space="preserve">     Total</t>
  </si>
  <si>
    <t>Other Revenue</t>
  </si>
  <si>
    <t>Total Revenues</t>
  </si>
  <si>
    <t>New Expenditures</t>
  </si>
  <si>
    <t>Transfer to Fund 3180</t>
  </si>
  <si>
    <t>Carryovers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</si>
</sst>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11">
    <font>
      <sz val="10"/>
      <name val="Arial"/>
      <family val="0"/>
    </font>
    <font>
      <sz val="10"/>
      <color indexed="8"/>
      <name val="MS Sans Serif"/>
      <family val="0"/>
    </font>
    <font>
      <b/>
      <sz val="10"/>
      <color indexed="8"/>
      <name val="MS Sans Serif"/>
      <family val="2"/>
    </font>
    <font>
      <b/>
      <sz val="8.5"/>
      <color indexed="8"/>
      <name val="MS Sans Serif"/>
      <family val="2"/>
    </font>
    <font>
      <b/>
      <sz val="12"/>
      <color indexed="8"/>
      <name val="MS Sans Serif"/>
      <family val="2"/>
    </font>
    <font>
      <sz val="6"/>
      <color indexed="8"/>
      <name val="MS Sans Serif"/>
      <family val="2"/>
    </font>
    <font>
      <vertAlign val="superscript"/>
      <sz val="8.5"/>
      <color indexed="8"/>
      <name val="MS Sans Serif"/>
      <family val="2"/>
    </font>
    <font>
      <vertAlign val="superscript"/>
      <sz val="10"/>
      <color indexed="8"/>
      <name val="MS Sans Serif"/>
      <family val="2"/>
    </font>
    <font>
      <b/>
      <sz val="8"/>
      <name val="Tahoma"/>
      <family val="0"/>
    </font>
    <font>
      <sz val="8"/>
      <name val="Tahoma"/>
      <family val="0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36">
    <border>
      <left/>
      <right/>
      <top/>
      <bottom/>
      <diagonal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hair"/>
      <top style="thin"/>
      <bottom style="double"/>
    </border>
    <border>
      <left>
        <color indexed="63"/>
      </left>
      <right style="medium"/>
      <top style="thin"/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hair"/>
      <right style="hair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1" fillId="0" borderId="0" xfId="19">
      <alignment/>
      <protection/>
    </xf>
    <xf numFmtId="0" fontId="1" fillId="0" borderId="0" xfId="19" applyAlignment="1">
      <alignment horizontal="center" wrapText="1"/>
      <protection/>
    </xf>
    <xf numFmtId="0" fontId="2" fillId="0" borderId="1" xfId="19" applyFont="1" applyBorder="1" applyAlignment="1">
      <alignment horizontal="center" vertical="center" wrapText="1"/>
      <protection/>
    </xf>
    <xf numFmtId="0" fontId="3" fillId="0" borderId="2" xfId="19" applyFont="1" applyBorder="1" applyAlignment="1">
      <alignment horizontal="right" vertical="center" wrapText="1"/>
      <protection/>
    </xf>
    <xf numFmtId="0" fontId="3" fillId="2" borderId="3" xfId="19" applyFont="1" applyFill="1" applyBorder="1" applyAlignment="1">
      <alignment horizontal="center" vertical="center" wrapText="1"/>
      <protection/>
    </xf>
    <xf numFmtId="0" fontId="3" fillId="0" borderId="4" xfId="19" applyFont="1" applyBorder="1" applyAlignment="1">
      <alignment horizontal="center" vertical="center" wrapText="1"/>
      <protection/>
    </xf>
    <xf numFmtId="0" fontId="3" fillId="0" borderId="5" xfId="19" applyFont="1" applyBorder="1" applyAlignment="1">
      <alignment horizontal="center" vertical="center" wrapText="1"/>
      <protection/>
    </xf>
    <xf numFmtId="0" fontId="3" fillId="0" borderId="6" xfId="19" applyFont="1" applyBorder="1" applyAlignment="1">
      <alignment horizontal="center" vertical="center" wrapText="1"/>
      <protection/>
    </xf>
    <xf numFmtId="0" fontId="1" fillId="0" borderId="0" xfId="19" applyAlignment="1">
      <alignment horizontal="center"/>
      <protection/>
    </xf>
    <xf numFmtId="0" fontId="3" fillId="3" borderId="7" xfId="19" applyFont="1" applyFill="1" applyBorder="1" applyAlignment="1">
      <alignment horizontal="right" vertical="center"/>
      <protection/>
    </xf>
    <xf numFmtId="0" fontId="4" fillId="2" borderId="8" xfId="19" applyFont="1" applyFill="1" applyBorder="1" applyAlignment="1">
      <alignment horizontal="center" vertical="center"/>
      <protection/>
    </xf>
    <xf numFmtId="0" fontId="4" fillId="3" borderId="9" xfId="19" applyFont="1" applyFill="1" applyBorder="1" applyAlignment="1">
      <alignment horizontal="center"/>
      <protection/>
    </xf>
    <xf numFmtId="0" fontId="4" fillId="4" borderId="10" xfId="19" applyFont="1" applyFill="1" applyBorder="1" applyAlignment="1">
      <alignment horizontal="center"/>
      <protection/>
    </xf>
    <xf numFmtId="0" fontId="4" fillId="4" borderId="11" xfId="19" applyFont="1" applyFill="1" applyBorder="1" applyAlignment="1">
      <alignment horizontal="center"/>
      <protection/>
    </xf>
    <xf numFmtId="0" fontId="1" fillId="0" borderId="0" xfId="19" applyBorder="1">
      <alignment/>
      <protection/>
    </xf>
    <xf numFmtId="0" fontId="1" fillId="2" borderId="12" xfId="19" applyFill="1" applyBorder="1">
      <alignment/>
      <protection/>
    </xf>
    <xf numFmtId="0" fontId="1" fillId="0" borderId="13" xfId="19" applyBorder="1">
      <alignment/>
      <protection/>
    </xf>
    <xf numFmtId="0" fontId="1" fillId="0" borderId="14" xfId="19" applyBorder="1">
      <alignment/>
      <protection/>
    </xf>
    <xf numFmtId="0" fontId="1" fillId="0" borderId="15" xfId="19" applyBorder="1">
      <alignment/>
      <protection/>
    </xf>
    <xf numFmtId="0" fontId="2" fillId="0" borderId="0" xfId="19" applyFont="1" applyBorder="1">
      <alignment/>
      <protection/>
    </xf>
    <xf numFmtId="164" fontId="2" fillId="2" borderId="16" xfId="15" applyNumberFormat="1" applyFont="1" applyFill="1" applyBorder="1" applyAlignment="1">
      <alignment/>
    </xf>
    <xf numFmtId="164" fontId="2" fillId="0" borderId="17" xfId="15" applyNumberFormat="1" applyFont="1" applyBorder="1" applyAlignment="1">
      <alignment/>
    </xf>
    <xf numFmtId="164" fontId="2" fillId="0" borderId="18" xfId="15" applyNumberFormat="1" applyFont="1" applyBorder="1" applyAlignment="1">
      <alignment/>
    </xf>
    <xf numFmtId="164" fontId="2" fillId="0" borderId="19" xfId="15" applyNumberFormat="1" applyFont="1" applyBorder="1" applyAlignment="1">
      <alignment/>
    </xf>
    <xf numFmtId="164" fontId="1" fillId="0" borderId="0" xfId="15" applyNumberFormat="1" applyAlignment="1">
      <alignment/>
    </xf>
    <xf numFmtId="164" fontId="1" fillId="2" borderId="16" xfId="15" applyNumberFormat="1" applyFont="1" applyFill="1" applyBorder="1" applyAlignment="1">
      <alignment/>
    </xf>
    <xf numFmtId="164" fontId="1" fillId="0" borderId="17" xfId="15" applyNumberFormat="1" applyBorder="1" applyAlignment="1">
      <alignment/>
    </xf>
    <xf numFmtId="164" fontId="1" fillId="0" borderId="18" xfId="15" applyNumberFormat="1" applyBorder="1" applyAlignment="1">
      <alignment/>
    </xf>
    <xf numFmtId="164" fontId="1" fillId="0" borderId="19" xfId="15" applyNumberFormat="1" applyBorder="1" applyAlignment="1">
      <alignment/>
    </xf>
    <xf numFmtId="164" fontId="1" fillId="0" borderId="20" xfId="15" applyNumberFormat="1" applyBorder="1" applyAlignment="1">
      <alignment/>
    </xf>
    <xf numFmtId="164" fontId="1" fillId="0" borderId="21" xfId="15" applyNumberFormat="1" applyBorder="1" applyAlignment="1">
      <alignment/>
    </xf>
    <xf numFmtId="164" fontId="1" fillId="0" borderId="22" xfId="15" applyNumberFormat="1" applyBorder="1" applyAlignment="1">
      <alignment/>
    </xf>
    <xf numFmtId="0" fontId="1" fillId="0" borderId="0" xfId="19" applyBorder="1" applyAlignment="1">
      <alignment horizontal="left"/>
      <protection/>
    </xf>
    <xf numFmtId="164" fontId="1" fillId="2" borderId="23" xfId="15" applyNumberFormat="1" applyFill="1" applyBorder="1" applyAlignment="1">
      <alignment/>
    </xf>
    <xf numFmtId="164" fontId="1" fillId="0" borderId="24" xfId="15" applyNumberFormat="1" applyBorder="1" applyAlignment="1">
      <alignment/>
    </xf>
    <xf numFmtId="164" fontId="1" fillId="0" borderId="25" xfId="15" applyNumberFormat="1" applyBorder="1" applyAlignment="1">
      <alignment/>
    </xf>
    <xf numFmtId="164" fontId="1" fillId="2" borderId="12" xfId="15" applyNumberFormat="1" applyFill="1" applyBorder="1" applyAlignment="1">
      <alignment/>
    </xf>
    <xf numFmtId="164" fontId="1" fillId="0" borderId="13" xfId="15" applyNumberFormat="1" applyBorder="1" applyAlignment="1">
      <alignment/>
    </xf>
    <xf numFmtId="164" fontId="1" fillId="0" borderId="14" xfId="15" applyNumberFormat="1" applyBorder="1" applyAlignment="1">
      <alignment/>
    </xf>
    <xf numFmtId="164" fontId="1" fillId="0" borderId="15" xfId="15" applyNumberFormat="1" applyBorder="1" applyAlignment="1">
      <alignment/>
    </xf>
    <xf numFmtId="164" fontId="1" fillId="0" borderId="0" xfId="15" applyNumberFormat="1" applyFont="1" applyAlignment="1">
      <alignment/>
    </xf>
    <xf numFmtId="164" fontId="1" fillId="0" borderId="17" xfId="15" applyNumberFormat="1" applyFill="1" applyBorder="1" applyAlignment="1">
      <alignment/>
    </xf>
    <xf numFmtId="164" fontId="1" fillId="0" borderId="18" xfId="15" applyNumberFormat="1" applyFill="1" applyBorder="1" applyAlignment="1">
      <alignment/>
    </xf>
    <xf numFmtId="164" fontId="1" fillId="0" borderId="19" xfId="15" applyNumberFormat="1" applyFill="1" applyBorder="1" applyAlignment="1">
      <alignment/>
    </xf>
    <xf numFmtId="0" fontId="1" fillId="0" borderId="0" xfId="19" applyFont="1" applyBorder="1">
      <alignment/>
      <protection/>
    </xf>
    <xf numFmtId="164" fontId="1" fillId="0" borderId="17" xfId="15" applyNumberFormat="1" applyFont="1" applyFill="1" applyBorder="1" applyAlignment="1">
      <alignment/>
    </xf>
    <xf numFmtId="164" fontId="1" fillId="0" borderId="0" xfId="15" applyNumberFormat="1" applyFont="1" applyFill="1" applyBorder="1" applyAlignment="1">
      <alignment/>
    </xf>
    <xf numFmtId="164" fontId="1" fillId="0" borderId="26" xfId="15" applyNumberFormat="1" applyFill="1" applyBorder="1" applyAlignment="1">
      <alignment/>
    </xf>
    <xf numFmtId="164" fontId="1" fillId="0" borderId="27" xfId="15" applyNumberFormat="1" applyBorder="1" applyAlignment="1">
      <alignment/>
    </xf>
    <xf numFmtId="164" fontId="1" fillId="0" borderId="0" xfId="15" applyNumberFormat="1" applyFill="1" applyBorder="1" applyAlignment="1">
      <alignment/>
    </xf>
    <xf numFmtId="0" fontId="2" fillId="0" borderId="7" xfId="19" applyFont="1" applyBorder="1" applyAlignment="1">
      <alignment horizontal="left"/>
      <protection/>
    </xf>
    <xf numFmtId="164" fontId="2" fillId="2" borderId="28" xfId="15" applyNumberFormat="1" applyFont="1" applyFill="1" applyBorder="1" applyAlignment="1">
      <alignment/>
    </xf>
    <xf numFmtId="164" fontId="2" fillId="0" borderId="29" xfId="15" applyNumberFormat="1" applyFont="1" applyBorder="1" applyAlignment="1">
      <alignment/>
    </xf>
    <xf numFmtId="164" fontId="2" fillId="0" borderId="30" xfId="15" applyNumberFormat="1" applyFont="1" applyBorder="1" applyAlignment="1">
      <alignment/>
    </xf>
    <xf numFmtId="164" fontId="2" fillId="0" borderId="31" xfId="15" applyNumberFormat="1" applyFont="1" applyBorder="1" applyAlignment="1">
      <alignment/>
    </xf>
    <xf numFmtId="164" fontId="1" fillId="0" borderId="0" xfId="19" applyNumberFormat="1" applyBorder="1">
      <alignment/>
      <protection/>
    </xf>
    <xf numFmtId="0" fontId="1" fillId="0" borderId="0" xfId="19" applyFont="1" applyBorder="1" applyAlignment="1">
      <alignment horizontal="center"/>
      <protection/>
    </xf>
    <xf numFmtId="0" fontId="1" fillId="0" borderId="0" xfId="19" applyBorder="1" applyAlignment="1">
      <alignment horizontal="center"/>
      <protection/>
    </xf>
    <xf numFmtId="164" fontId="1" fillId="0" borderId="0" xfId="15" applyNumberFormat="1" applyBorder="1" applyAlignment="1">
      <alignment/>
    </xf>
    <xf numFmtId="0" fontId="1" fillId="0" borderId="0" xfId="19" applyFont="1" applyBorder="1">
      <alignment/>
      <protection/>
    </xf>
    <xf numFmtId="0" fontId="1" fillId="0" borderId="0" xfId="19" applyFont="1" applyBorder="1" applyAlignment="1">
      <alignment horizontal="center"/>
      <protection/>
    </xf>
    <xf numFmtId="164" fontId="1" fillId="0" borderId="0" xfId="15" applyNumberFormat="1" applyFont="1" applyBorder="1" applyAlignment="1">
      <alignment/>
    </xf>
    <xf numFmtId="0" fontId="1" fillId="0" borderId="0" xfId="19" applyFont="1">
      <alignment/>
      <protection/>
    </xf>
    <xf numFmtId="164" fontId="1" fillId="0" borderId="0" xfId="15" applyNumberFormat="1" applyFont="1" applyBorder="1" applyAlignment="1">
      <alignment/>
    </xf>
    <xf numFmtId="164" fontId="1" fillId="0" borderId="0" xfId="19" applyNumberFormat="1" applyFont="1" applyBorder="1">
      <alignment/>
      <protection/>
    </xf>
    <xf numFmtId="164" fontId="1" fillId="0" borderId="0" xfId="19" applyNumberFormat="1" applyFill="1">
      <alignment/>
      <protection/>
    </xf>
    <xf numFmtId="0" fontId="1" fillId="0" borderId="0" xfId="19" applyFont="1">
      <alignment/>
      <protection/>
    </xf>
    <xf numFmtId="164" fontId="1" fillId="0" borderId="0" xfId="19" applyNumberFormat="1" applyFill="1" applyBorder="1">
      <alignment/>
      <protection/>
    </xf>
    <xf numFmtId="164" fontId="1" fillId="0" borderId="32" xfId="19" applyNumberFormat="1" applyFill="1" applyBorder="1">
      <alignment/>
      <protection/>
    </xf>
    <xf numFmtId="164" fontId="1" fillId="0" borderId="33" xfId="19" applyNumberFormat="1" applyFill="1" applyBorder="1">
      <alignment/>
      <protection/>
    </xf>
    <xf numFmtId="0" fontId="2" fillId="3" borderId="34" xfId="19" applyFont="1" applyFill="1" applyBorder="1" applyAlignment="1">
      <alignment horizontal="center"/>
      <protection/>
    </xf>
    <xf numFmtId="0" fontId="1" fillId="0" borderId="35" xfId="19" applyBorder="1" applyAlignment="1">
      <alignment horizontal="center"/>
      <protection/>
    </xf>
    <xf numFmtId="0" fontId="2" fillId="0" borderId="35" xfId="19" applyFont="1" applyBorder="1" applyAlignment="1">
      <alignment horizontal="center"/>
      <protection/>
    </xf>
    <xf numFmtId="0" fontId="2" fillId="0" borderId="34" xfId="19" applyFont="1" applyBorder="1" applyAlignment="1">
      <alignment horizontal="center"/>
      <protection/>
    </xf>
    <xf numFmtId="0" fontId="7" fillId="0" borderId="0" xfId="19" applyFont="1" applyBorder="1" applyAlignment="1">
      <alignment horizontal="left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329X REVISEDLYFINAL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manisg\3292%20Fund\2002CIPrec\329X%20REVISEDLYFINA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CIP\RECONCIL\2003\Phase%203%20-%20Files%20Reviewed%20by%20Analysts\329X%20WLRD%20SW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."/>
      <sheetName val="3 yr no exp"/>
      <sheetName val="Ordinance Log"/>
      <sheetName val="3292 draft Fin Plan"/>
      <sheetName val="3292 Fin Plan final"/>
      <sheetName val="3292Master"/>
      <sheetName val="Adopted-Carryovr-Fund Bal-Bonds"/>
      <sheetName val="03 Approp-Fund Bal"/>
      <sheetName val="SUMMARY"/>
      <sheetName val="CPOSA"/>
      <sheetName val="SWS"/>
      <sheetName val="Rural"/>
      <sheetName val="KCD"/>
      <sheetName val="LAWS"/>
      <sheetName val="Other"/>
      <sheetName val="3292R"/>
      <sheetName val="3672"/>
    </sheetNames>
    <sheetDataSet>
      <sheetData sheetId="5">
        <row r="442">
          <cell r="AE442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03 3292 Fin Plan"/>
      <sheetName val="no exp 3 yr"/>
      <sheetName val="3292 Master"/>
    </sheetNames>
    <sheetDataSet>
      <sheetData sheetId="2">
        <row r="533">
          <cell r="N533">
            <v>11192940</v>
          </cell>
          <cell r="Z533">
            <v>689477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P83"/>
  <sheetViews>
    <sheetView tabSelected="1" workbookViewId="0" topLeftCell="A34">
      <selection activeCell="B3" sqref="B3"/>
    </sheetView>
  </sheetViews>
  <sheetFormatPr defaultColWidth="9.140625" defaultRowHeight="12.75"/>
  <cols>
    <col min="1" max="1" width="11.00390625" style="9" customWidth="1"/>
    <col min="2" max="2" width="37.00390625" style="1" customWidth="1"/>
    <col min="3" max="3" width="14.00390625" style="1" customWidth="1"/>
    <col min="4" max="4" width="13.8515625" style="1" bestFit="1" customWidth="1"/>
    <col min="5" max="5" width="11.7109375" style="1" customWidth="1"/>
    <col min="6" max="6" width="15.140625" style="1" bestFit="1" customWidth="1"/>
    <col min="7" max="7" width="11.7109375" style="1" customWidth="1"/>
    <col min="8" max="8" width="12.140625" style="1" customWidth="1"/>
    <col min="9" max="9" width="12.421875" style="1" customWidth="1"/>
    <col min="10" max="10" width="5.00390625" style="1" customWidth="1"/>
    <col min="11" max="11" width="12.8515625" style="1" customWidth="1"/>
    <col min="12" max="12" width="10.57421875" style="1" customWidth="1"/>
    <col min="13" max="16384" width="9.140625" style="1" customWidth="1"/>
  </cols>
  <sheetData>
    <row r="1" spans="1:9" s="2" customFormat="1" ht="42.75" customHeight="1">
      <c r="A1" s="3"/>
      <c r="B1" s="4" t="s">
        <v>0</v>
      </c>
      <c r="C1" s="5" t="s">
        <v>1</v>
      </c>
      <c r="D1" s="6" t="s">
        <v>2</v>
      </c>
      <c r="E1" s="7" t="s">
        <v>3</v>
      </c>
      <c r="F1" s="7" t="s">
        <v>4</v>
      </c>
      <c r="G1" s="7" t="s">
        <v>5</v>
      </c>
      <c r="H1" s="7" t="s">
        <v>6</v>
      </c>
      <c r="I1" s="8" t="s">
        <v>7</v>
      </c>
    </row>
    <row r="2" spans="1:9" s="9" customFormat="1" ht="16.5" thickBot="1">
      <c r="A2" s="71"/>
      <c r="B2" s="10" t="s">
        <v>8</v>
      </c>
      <c r="C2" s="11">
        <v>3290</v>
      </c>
      <c r="D2" s="12">
        <v>3292</v>
      </c>
      <c r="E2" s="13">
        <v>3293</v>
      </c>
      <c r="F2" s="13">
        <v>3294</v>
      </c>
      <c r="G2" s="13">
        <v>3295</v>
      </c>
      <c r="H2" s="13">
        <v>3671</v>
      </c>
      <c r="I2" s="14">
        <v>3672</v>
      </c>
    </row>
    <row r="3" spans="1:9" ht="12.75">
      <c r="A3" s="72"/>
      <c r="B3" s="15"/>
      <c r="C3" s="16"/>
      <c r="D3" s="17"/>
      <c r="E3" s="18"/>
      <c r="F3" s="18"/>
      <c r="G3" s="18"/>
      <c r="H3" s="18"/>
      <c r="I3" s="19"/>
    </row>
    <row r="4" spans="1:27" ht="12.75">
      <c r="A4" s="73">
        <v>2003</v>
      </c>
      <c r="B4" s="20" t="s">
        <v>9</v>
      </c>
      <c r="C4" s="21">
        <f>SUM(D4:I4)</f>
        <v>10589540.489999998</v>
      </c>
      <c r="D4" s="22">
        <v>-112703.06</v>
      </c>
      <c r="E4" s="23">
        <v>5396.43</v>
      </c>
      <c r="F4" s="23">
        <v>2422972.09</v>
      </c>
      <c r="G4" s="23">
        <v>2483480.6</v>
      </c>
      <c r="H4" s="23">
        <v>5036101.39</v>
      </c>
      <c r="I4" s="24">
        <v>754293.04</v>
      </c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</row>
    <row r="5" spans="1:27" ht="12.75">
      <c r="A5" s="72">
        <v>2003</v>
      </c>
      <c r="B5" s="15" t="s">
        <v>10</v>
      </c>
      <c r="C5" s="26">
        <f>SUM(D5:I5)</f>
        <v>5803316.66</v>
      </c>
      <c r="D5" s="27">
        <v>7490935.66</v>
      </c>
      <c r="E5" s="28">
        <v>148.26</v>
      </c>
      <c r="F5" s="28">
        <v>84922.08</v>
      </c>
      <c r="G5" s="28">
        <v>107354.33</v>
      </c>
      <c r="H5" s="28">
        <v>-1900766.38</v>
      </c>
      <c r="I5" s="29">
        <v>20722.71</v>
      </c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</row>
    <row r="6" spans="1:27" ht="12.75">
      <c r="A6" s="72">
        <v>2003</v>
      </c>
      <c r="B6" s="15" t="s">
        <v>11</v>
      </c>
      <c r="C6" s="26">
        <f>SUM(D6:I6)</f>
        <v>426555.87</v>
      </c>
      <c r="D6" s="27">
        <f>428480-1924.13</f>
        <v>426555.87</v>
      </c>
      <c r="E6" s="28">
        <v>0</v>
      </c>
      <c r="F6" s="28">
        <v>0</v>
      </c>
      <c r="G6" s="28">
        <v>0</v>
      </c>
      <c r="H6" s="28">
        <v>0</v>
      </c>
      <c r="I6" s="29">
        <v>0</v>
      </c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</row>
    <row r="7" spans="1:27" ht="12.75">
      <c r="A7" s="72">
        <v>2003</v>
      </c>
      <c r="B7" s="15" t="s">
        <v>12</v>
      </c>
      <c r="C7" s="26">
        <f>SUM(D7:I7)</f>
        <v>-7562430.19</v>
      </c>
      <c r="D7" s="30">
        <v>-7562430.19</v>
      </c>
      <c r="E7" s="31">
        <v>0</v>
      </c>
      <c r="F7" s="31">
        <v>0</v>
      </c>
      <c r="G7" s="31">
        <v>0</v>
      </c>
      <c r="H7" s="31">
        <v>0</v>
      </c>
      <c r="I7" s="32">
        <v>0</v>
      </c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</row>
    <row r="8" spans="1:27" ht="13.5" thickBot="1">
      <c r="A8" s="72">
        <v>2003</v>
      </c>
      <c r="B8" s="33" t="s">
        <v>13</v>
      </c>
      <c r="C8" s="34">
        <f aca="true" t="shared" si="0" ref="C8:I8">SUM(C4:C7)</f>
        <v>9256982.829999998</v>
      </c>
      <c r="D8" s="35">
        <f t="shared" si="0"/>
        <v>242358.28000000026</v>
      </c>
      <c r="E8" s="35">
        <f t="shared" si="0"/>
        <v>5544.6900000000005</v>
      </c>
      <c r="F8" s="35">
        <f t="shared" si="0"/>
        <v>2507894.17</v>
      </c>
      <c r="G8" s="35">
        <f t="shared" si="0"/>
        <v>2590834.93</v>
      </c>
      <c r="H8" s="35">
        <f t="shared" si="0"/>
        <v>3135335.01</v>
      </c>
      <c r="I8" s="36">
        <f t="shared" si="0"/>
        <v>775015.75</v>
      </c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</row>
    <row r="9" spans="1:27" ht="16.5" customHeight="1" thickTop="1">
      <c r="A9" s="72"/>
      <c r="B9" s="15"/>
      <c r="C9" s="37"/>
      <c r="D9" s="38"/>
      <c r="E9" s="39"/>
      <c r="F9" s="39"/>
      <c r="G9" s="39"/>
      <c r="H9" s="39"/>
      <c r="I9" s="40"/>
      <c r="J9" s="25"/>
      <c r="L9" s="41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</row>
    <row r="10" spans="1:27" ht="12.75">
      <c r="A10" s="73">
        <v>2004</v>
      </c>
      <c r="B10" s="20" t="s">
        <v>9</v>
      </c>
      <c r="C10" s="21">
        <f aca="true" t="shared" si="1" ref="C10:C22">SUM(D10:I10)</f>
        <v>9256982.83</v>
      </c>
      <c r="D10" s="22">
        <f aca="true" t="shared" si="2" ref="D10:I10">+D8</f>
        <v>242358.28000000026</v>
      </c>
      <c r="E10" s="23">
        <f t="shared" si="2"/>
        <v>5544.6900000000005</v>
      </c>
      <c r="F10" s="23">
        <f t="shared" si="2"/>
        <v>2507894.17</v>
      </c>
      <c r="G10" s="23">
        <f t="shared" si="2"/>
        <v>2590834.93</v>
      </c>
      <c r="H10" s="23">
        <f t="shared" si="2"/>
        <v>3135335.01</v>
      </c>
      <c r="I10" s="24">
        <f t="shared" si="2"/>
        <v>775015.75</v>
      </c>
      <c r="J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</row>
    <row r="11" spans="1:27" ht="12.75">
      <c r="A11" s="72"/>
      <c r="B11" s="15" t="s">
        <v>14</v>
      </c>
      <c r="C11" s="26">
        <f t="shared" si="1"/>
        <v>5324721</v>
      </c>
      <c r="D11" s="42">
        <f>11192940-3359479</f>
        <v>7833461</v>
      </c>
      <c r="E11" s="43">
        <v>0</v>
      </c>
      <c r="F11" s="43">
        <f>-'[1]3292Master'!AE442</f>
        <v>0</v>
      </c>
      <c r="G11" s="43">
        <f>-'[2]3292 Master'!Z533</f>
        <v>-689477</v>
      </c>
      <c r="H11" s="43">
        <v>-1819263</v>
      </c>
      <c r="I11" s="29">
        <v>0</v>
      </c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</row>
    <row r="12" spans="1:27" ht="12.75">
      <c r="A12" s="72"/>
      <c r="B12" s="15" t="s">
        <v>15</v>
      </c>
      <c r="C12" s="26">
        <f t="shared" si="1"/>
        <v>-11192940</v>
      </c>
      <c r="D12" s="42">
        <f>-'[2]3292 Master'!N533</f>
        <v>-11192940</v>
      </c>
      <c r="E12" s="43">
        <v>0</v>
      </c>
      <c r="F12" s="43">
        <v>0</v>
      </c>
      <c r="G12" s="43">
        <v>0</v>
      </c>
      <c r="H12" s="43">
        <v>0</v>
      </c>
      <c r="I12" s="44">
        <v>0</v>
      </c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</row>
    <row r="13" spans="1:27" ht="12.75">
      <c r="A13" s="72"/>
      <c r="B13" s="45" t="s">
        <v>16</v>
      </c>
      <c r="C13" s="26">
        <f t="shared" si="1"/>
        <v>-220857</v>
      </c>
      <c r="D13" s="42"/>
      <c r="E13" s="43"/>
      <c r="F13" s="43"/>
      <c r="G13" s="43"/>
      <c r="H13" s="43"/>
      <c r="I13" s="44">
        <v>-220857</v>
      </c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</row>
    <row r="14" spans="1:27" ht="15">
      <c r="A14" s="72"/>
      <c r="B14" s="45" t="s">
        <v>17</v>
      </c>
      <c r="C14" s="26">
        <f t="shared" si="1"/>
        <v>0</v>
      </c>
      <c r="D14" s="42">
        <v>-869472</v>
      </c>
      <c r="E14" s="43">
        <f>-D14</f>
        <v>869472</v>
      </c>
      <c r="F14" s="43"/>
      <c r="G14" s="43"/>
      <c r="H14" s="43"/>
      <c r="I14" s="29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</row>
    <row r="15" spans="1:27" ht="12.75">
      <c r="A15" s="72">
        <v>2004</v>
      </c>
      <c r="B15" s="15" t="s">
        <v>18</v>
      </c>
      <c r="C15" s="26">
        <f t="shared" si="1"/>
        <v>6218000</v>
      </c>
      <c r="D15" s="46">
        <v>6218000</v>
      </c>
      <c r="E15" s="43">
        <v>0</v>
      </c>
      <c r="F15" s="43">
        <v>0</v>
      </c>
      <c r="G15" s="43">
        <v>0</v>
      </c>
      <c r="H15" s="43">
        <f>-H31</f>
        <v>0</v>
      </c>
      <c r="I15" s="29">
        <v>0</v>
      </c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</row>
    <row r="16" spans="1:27" ht="15.75">
      <c r="A16" s="72"/>
      <c r="B16" s="45" t="s">
        <v>19</v>
      </c>
      <c r="C16" s="26"/>
      <c r="D16" s="46">
        <v>383000</v>
      </c>
      <c r="E16" s="43"/>
      <c r="F16" s="43"/>
      <c r="G16" s="43"/>
      <c r="H16" s="43"/>
      <c r="I16" s="29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</row>
    <row r="17" spans="1:27" ht="12.75">
      <c r="A17" s="72"/>
      <c r="B17" s="45" t="s">
        <v>20</v>
      </c>
      <c r="C17" s="26"/>
      <c r="D17" s="46">
        <v>484182</v>
      </c>
      <c r="E17" s="43"/>
      <c r="F17" s="43"/>
      <c r="G17" s="43"/>
      <c r="H17" s="43"/>
      <c r="I17" s="29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</row>
    <row r="18" spans="1:27" ht="12.75">
      <c r="A18" s="72">
        <v>2004</v>
      </c>
      <c r="B18" s="15" t="s">
        <v>21</v>
      </c>
      <c r="C18" s="26">
        <f t="shared" si="1"/>
        <v>-6832590</v>
      </c>
      <c r="D18" s="42">
        <v>-6332590</v>
      </c>
      <c r="E18" s="43">
        <v>0</v>
      </c>
      <c r="F18" s="43">
        <v>0</v>
      </c>
      <c r="G18" s="43">
        <v>0</v>
      </c>
      <c r="H18" s="43">
        <v>0</v>
      </c>
      <c r="I18" s="29">
        <v>-500000</v>
      </c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</row>
    <row r="19" spans="1:27" ht="15.75">
      <c r="A19" s="72"/>
      <c r="B19" s="45" t="s">
        <v>19</v>
      </c>
      <c r="C19" s="26"/>
      <c r="D19" s="47">
        <v>-383000</v>
      </c>
      <c r="E19" s="48"/>
      <c r="F19" s="48"/>
      <c r="G19" s="48"/>
      <c r="H19" s="48"/>
      <c r="I19" s="49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</row>
    <row r="20" spans="1:27" ht="12.75">
      <c r="A20" s="72"/>
      <c r="B20" s="45" t="s">
        <v>22</v>
      </c>
      <c r="C20" s="26"/>
      <c r="D20" s="50">
        <v>-51883</v>
      </c>
      <c r="E20" s="48"/>
      <c r="F20" s="48"/>
      <c r="G20" s="48"/>
      <c r="H20" s="48"/>
      <c r="I20" s="49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</row>
    <row r="21" spans="1:27" ht="12.75">
      <c r="A21" s="72"/>
      <c r="B21" s="45" t="s">
        <v>20</v>
      </c>
      <c r="C21" s="26"/>
      <c r="D21" s="50">
        <v>-359349</v>
      </c>
      <c r="E21" s="48"/>
      <c r="F21" s="48"/>
      <c r="G21" s="48"/>
      <c r="H21" s="48"/>
      <c r="I21" s="49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</row>
    <row r="22" spans="1:27" ht="15.75">
      <c r="A22" s="72"/>
      <c r="B22" s="45" t="s">
        <v>23</v>
      </c>
      <c r="C22" s="26">
        <f t="shared" si="1"/>
        <v>-154207</v>
      </c>
      <c r="D22" s="50">
        <v>-154207</v>
      </c>
      <c r="E22" s="48"/>
      <c r="F22" s="48"/>
      <c r="G22" s="48"/>
      <c r="H22" s="48"/>
      <c r="I22" s="49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</row>
    <row r="23" spans="1:27" ht="13.5" thickBot="1">
      <c r="A23" s="74">
        <v>2004</v>
      </c>
      <c r="B23" s="51" t="s">
        <v>13</v>
      </c>
      <c r="C23" s="52">
        <f aca="true" t="shared" si="3" ref="C23:I23">SUM(C10:C22)</f>
        <v>2399109.83</v>
      </c>
      <c r="D23" s="53">
        <f t="shared" si="3"/>
        <v>-4182439.7199999997</v>
      </c>
      <c r="E23" s="54">
        <f t="shared" si="3"/>
        <v>875016.69</v>
      </c>
      <c r="F23" s="54">
        <f t="shared" si="3"/>
        <v>2507894.17</v>
      </c>
      <c r="G23" s="54">
        <f t="shared" si="3"/>
        <v>1901357.9300000002</v>
      </c>
      <c r="H23" s="54">
        <f t="shared" si="3"/>
        <v>1316072.0099999998</v>
      </c>
      <c r="I23" s="55">
        <f t="shared" si="3"/>
        <v>54158.75</v>
      </c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</row>
    <row r="25" spans="1:68" ht="30.75" customHeight="1">
      <c r="A25" s="75" t="s">
        <v>24</v>
      </c>
      <c r="B25" s="75"/>
      <c r="C25" s="75"/>
      <c r="D25" s="75"/>
      <c r="E25" s="57"/>
      <c r="F25" s="57"/>
      <c r="G25" s="57"/>
      <c r="H25" s="57"/>
      <c r="I25" s="57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</row>
    <row r="26" spans="1:68" ht="15.75">
      <c r="A26" s="75" t="s">
        <v>25</v>
      </c>
      <c r="B26" s="75"/>
      <c r="C26" s="75"/>
      <c r="D26" s="75"/>
      <c r="E26" s="58"/>
      <c r="F26" s="45"/>
      <c r="G26" s="59"/>
      <c r="H26" s="59"/>
      <c r="I26" s="59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</row>
    <row r="27" spans="1:68" ht="15.75">
      <c r="A27" s="75" t="s">
        <v>26</v>
      </c>
      <c r="B27" s="75"/>
      <c r="C27" s="75"/>
      <c r="D27" s="75"/>
      <c r="E27" s="58"/>
      <c r="F27" s="45"/>
      <c r="G27" s="59"/>
      <c r="H27" s="59"/>
      <c r="I27" s="59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</row>
    <row r="28" spans="1:68" s="63" customFormat="1" ht="15.75">
      <c r="A28" s="75" t="s">
        <v>27</v>
      </c>
      <c r="B28" s="75"/>
      <c r="C28" s="75"/>
      <c r="D28" s="75"/>
      <c r="E28" s="61"/>
      <c r="F28" s="60"/>
      <c r="G28" s="62"/>
      <c r="H28" s="62"/>
      <c r="I28" s="62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  <c r="BM28" s="60"/>
      <c r="BN28" s="60"/>
      <c r="BO28" s="60"/>
      <c r="BP28" s="60"/>
    </row>
    <row r="29" spans="1:68" ht="15.75">
      <c r="A29" s="75" t="s">
        <v>28</v>
      </c>
      <c r="B29" s="75"/>
      <c r="C29" s="75"/>
      <c r="D29" s="75"/>
      <c r="E29" s="58"/>
      <c r="F29" s="45"/>
      <c r="G29" s="59"/>
      <c r="H29" s="59"/>
      <c r="I29" s="59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</row>
    <row r="30" spans="1:68" ht="15.75">
      <c r="A30" s="75" t="s">
        <v>29</v>
      </c>
      <c r="B30" s="75"/>
      <c r="C30" s="75"/>
      <c r="D30" s="75"/>
      <c r="E30" s="58"/>
      <c r="F30" s="45"/>
      <c r="G30" s="59"/>
      <c r="H30" s="59"/>
      <c r="I30" s="59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</row>
    <row r="31" spans="1:68" ht="12.75">
      <c r="A31" s="58"/>
      <c r="B31" s="45"/>
      <c r="C31" s="59"/>
      <c r="D31" s="15"/>
      <c r="E31" s="58"/>
      <c r="F31" s="45"/>
      <c r="G31" s="64"/>
      <c r="H31" s="59"/>
      <c r="I31" s="59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</row>
    <row r="32" spans="1:68" ht="12.75">
      <c r="A32" s="58"/>
      <c r="B32" s="45"/>
      <c r="C32" s="59"/>
      <c r="D32" s="15"/>
      <c r="E32" s="58"/>
      <c r="F32" s="45"/>
      <c r="G32" s="59"/>
      <c r="H32" s="59"/>
      <c r="I32" s="59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</row>
    <row r="33" spans="1:68" ht="12.75">
      <c r="A33" s="58"/>
      <c r="B33" s="45"/>
      <c r="C33" s="59"/>
      <c r="D33" s="15"/>
      <c r="E33" s="58"/>
      <c r="F33" s="45"/>
      <c r="G33" s="59"/>
      <c r="H33" s="59"/>
      <c r="I33" s="59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</row>
    <row r="34" spans="1:68" ht="12.75">
      <c r="A34" s="58"/>
      <c r="B34" s="45"/>
      <c r="C34" s="59"/>
      <c r="D34" s="15"/>
      <c r="E34" s="58"/>
      <c r="F34" s="45"/>
      <c r="G34" s="59"/>
      <c r="H34" s="59"/>
      <c r="I34" s="59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</row>
    <row r="35" spans="1:68" ht="12.75">
      <c r="A35" s="58"/>
      <c r="B35" s="45"/>
      <c r="C35" s="59"/>
      <c r="D35" s="15"/>
      <c r="E35" s="58"/>
      <c r="F35" s="45"/>
      <c r="G35" s="59"/>
      <c r="H35" s="59"/>
      <c r="I35" s="59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</row>
    <row r="36" spans="1:68" ht="12.75">
      <c r="A36" s="58"/>
      <c r="B36" s="45"/>
      <c r="C36" s="59"/>
      <c r="D36" s="15"/>
      <c r="E36" s="58"/>
      <c r="F36" s="45"/>
      <c r="G36" s="59"/>
      <c r="H36" s="59"/>
      <c r="I36" s="59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</row>
    <row r="37" spans="1:68" ht="12.75">
      <c r="A37" s="58"/>
      <c r="B37" s="45"/>
      <c r="C37" s="59"/>
      <c r="D37" s="15"/>
      <c r="E37" s="58"/>
      <c r="F37" s="45"/>
      <c r="G37" s="59"/>
      <c r="H37" s="59"/>
      <c r="I37" s="59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</row>
    <row r="38" spans="1:68" ht="12.75">
      <c r="A38" s="58"/>
      <c r="B38" s="45"/>
      <c r="C38" s="59"/>
      <c r="D38" s="15"/>
      <c r="E38" s="58"/>
      <c r="F38" s="45"/>
      <c r="G38" s="59"/>
      <c r="H38" s="59"/>
      <c r="I38" s="59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</row>
    <row r="39" spans="1:68" ht="12.75">
      <c r="A39" s="58"/>
      <c r="B39" s="45"/>
      <c r="C39" s="59"/>
      <c r="D39" s="15"/>
      <c r="E39" s="58"/>
      <c r="F39" s="45"/>
      <c r="G39" s="59"/>
      <c r="H39" s="59"/>
      <c r="I39" s="59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</row>
    <row r="40" spans="1:68" ht="12.75">
      <c r="A40" s="58"/>
      <c r="B40" s="45"/>
      <c r="C40" s="59"/>
      <c r="D40" s="15"/>
      <c r="E40" s="58"/>
      <c r="F40" s="45"/>
      <c r="G40" s="59"/>
      <c r="H40" s="59"/>
      <c r="I40" s="59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</row>
    <row r="41" spans="1:68" ht="12.75">
      <c r="A41" s="58"/>
      <c r="B41" s="45"/>
      <c r="C41" s="59"/>
      <c r="D41" s="15"/>
      <c r="E41" s="58"/>
      <c r="F41" s="45"/>
      <c r="G41" s="59"/>
      <c r="H41" s="59"/>
      <c r="I41" s="59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</row>
    <row r="42" spans="1:68" ht="12.75">
      <c r="A42" s="58"/>
      <c r="B42" s="45"/>
      <c r="C42" s="59"/>
      <c r="D42" s="15"/>
      <c r="E42" s="58"/>
      <c r="F42" s="15"/>
      <c r="G42" s="59"/>
      <c r="H42" s="59"/>
      <c r="I42" s="59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</row>
    <row r="43" spans="1:68" ht="12.75">
      <c r="A43" s="58"/>
      <c r="B43" s="45"/>
      <c r="C43" s="59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</row>
    <row r="44" spans="1:68" ht="12.75">
      <c r="A44" s="58"/>
      <c r="B44" s="45"/>
      <c r="C44" s="59"/>
      <c r="D44" s="15"/>
      <c r="E44" s="58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</row>
    <row r="45" spans="1:68" ht="12.75">
      <c r="A45" s="58"/>
      <c r="B45" s="45"/>
      <c r="C45" s="59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</row>
    <row r="46" spans="1:68" ht="12.75">
      <c r="A46" s="58"/>
      <c r="B46" s="45"/>
      <c r="C46" s="56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</row>
    <row r="47" spans="1:68" ht="12.75">
      <c r="A47" s="58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</row>
    <row r="48" spans="1:68" ht="12.75">
      <c r="A48" s="57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</row>
    <row r="49" spans="1:68" ht="12.75">
      <c r="A49" s="58"/>
      <c r="B49" s="45"/>
      <c r="C49" s="59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</row>
    <row r="50" spans="1:68" ht="12.75">
      <c r="A50" s="58"/>
      <c r="B50" s="45"/>
      <c r="C50" s="59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</row>
    <row r="51" spans="1:68" ht="12.75">
      <c r="A51" s="58"/>
      <c r="B51" s="45"/>
      <c r="C51" s="59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</row>
    <row r="52" spans="1:68" ht="12.75">
      <c r="A52" s="58"/>
      <c r="B52" s="45"/>
      <c r="C52" s="56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</row>
    <row r="53" spans="1:68" ht="12.75">
      <c r="A53" s="58"/>
      <c r="B53" s="45"/>
      <c r="C53" s="15"/>
      <c r="D53" s="6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</row>
    <row r="54" spans="1:68" ht="12.75">
      <c r="A54" s="58"/>
      <c r="B54" s="15"/>
      <c r="C54" s="15"/>
      <c r="D54" s="56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</row>
    <row r="55" spans="1:68" ht="12.75">
      <c r="A55" s="57"/>
      <c r="B55" s="45"/>
      <c r="C55" s="56"/>
      <c r="D55" s="56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</row>
    <row r="56" spans="1:68" ht="12.75">
      <c r="A56" s="57"/>
      <c r="B56" s="15"/>
      <c r="C56" s="56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</row>
    <row r="57" spans="1:68" ht="12.75">
      <c r="A57" s="58"/>
      <c r="B57" s="45"/>
      <c r="C57" s="15"/>
      <c r="D57" s="56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</row>
    <row r="58" spans="1:68" ht="12.75">
      <c r="A58" s="58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</row>
    <row r="59" spans="1:68" ht="12.75">
      <c r="A59" s="57"/>
      <c r="B59" s="45"/>
      <c r="C59" s="15"/>
      <c r="D59" s="56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</row>
    <row r="60" spans="1:68" ht="12.75">
      <c r="A60" s="58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</row>
    <row r="61" spans="1:68" ht="12.75">
      <c r="A61" s="58"/>
      <c r="B61" s="15"/>
      <c r="C61" s="15"/>
      <c r="D61" s="56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</row>
    <row r="62" spans="1:68" ht="12.75">
      <c r="A62" s="58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</row>
    <row r="63" spans="1:68" ht="12.75">
      <c r="A63" s="58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</row>
    <row r="64" spans="1:68" ht="12.75">
      <c r="A64" s="58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</row>
    <row r="69" spans="1:3" ht="12.75">
      <c r="A69" s="9">
        <v>2004</v>
      </c>
      <c r="B69" s="20" t="s">
        <v>9</v>
      </c>
      <c r="C69" s="66">
        <f>+C10</f>
        <v>9256982.83</v>
      </c>
    </row>
    <row r="70" spans="2:3" ht="12.75">
      <c r="B70" s="67" t="s">
        <v>30</v>
      </c>
      <c r="C70" s="66">
        <f>+D11+D15</f>
        <v>14051461</v>
      </c>
    </row>
    <row r="71" spans="2:3" ht="12.75">
      <c r="B71" s="67" t="s">
        <v>31</v>
      </c>
      <c r="C71" s="66">
        <f>+E11</f>
        <v>0</v>
      </c>
    </row>
    <row r="72" spans="2:3" ht="12.75">
      <c r="B72" s="67" t="s">
        <v>32</v>
      </c>
      <c r="C72" s="66">
        <f>+F11</f>
        <v>0</v>
      </c>
    </row>
    <row r="73" spans="2:3" ht="12.75">
      <c r="B73" s="67" t="s">
        <v>33</v>
      </c>
      <c r="C73" s="66">
        <f>+G11</f>
        <v>-689477</v>
      </c>
    </row>
    <row r="74" spans="2:3" ht="12.75">
      <c r="B74" s="67" t="s">
        <v>34</v>
      </c>
      <c r="C74" s="68">
        <f>+H11</f>
        <v>-1819263</v>
      </c>
    </row>
    <row r="75" spans="2:3" ht="12.75">
      <c r="B75" s="67" t="s">
        <v>35</v>
      </c>
      <c r="C75" s="69">
        <f>+E14</f>
        <v>869472</v>
      </c>
    </row>
    <row r="76" spans="2:3" ht="12.75">
      <c r="B76" s="67" t="s">
        <v>36</v>
      </c>
      <c r="C76" s="66">
        <f>SUM(C69:C75)</f>
        <v>21669175.83</v>
      </c>
    </row>
    <row r="77" spans="2:3" ht="12.75">
      <c r="B77" s="67" t="s">
        <v>37</v>
      </c>
      <c r="C77" s="69">
        <v>0</v>
      </c>
    </row>
    <row r="78" spans="2:3" ht="12.75">
      <c r="B78" s="67" t="s">
        <v>38</v>
      </c>
      <c r="C78" s="68">
        <f>SUM(C76:C77)</f>
        <v>21669175.83</v>
      </c>
    </row>
    <row r="79" spans="1:3" ht="12.75">
      <c r="A79" s="9">
        <v>2004</v>
      </c>
      <c r="B79" s="67" t="s">
        <v>39</v>
      </c>
      <c r="C79" s="66">
        <f>+C18</f>
        <v>-6832590</v>
      </c>
    </row>
    <row r="80" spans="2:3" ht="12.75">
      <c r="B80" s="67" t="s">
        <v>40</v>
      </c>
      <c r="C80" s="66">
        <f>+C22</f>
        <v>-154207</v>
      </c>
    </row>
    <row r="81" spans="1:3" ht="12.75">
      <c r="A81" s="9">
        <v>2003</v>
      </c>
      <c r="B81" s="67" t="s">
        <v>41</v>
      </c>
      <c r="C81" s="69">
        <f>+C12</f>
        <v>-11192940</v>
      </c>
    </row>
    <row r="82" ht="13.5" thickBot="1">
      <c r="C82" s="70">
        <f>SUM(C78:C81)</f>
        <v>3489438.829999998</v>
      </c>
    </row>
    <row r="83" ht="13.5" thickTop="1">
      <c r="C83" s="66">
        <f>+C82-C23</f>
        <v>1090328.9999999981</v>
      </c>
    </row>
  </sheetData>
  <mergeCells count="6">
    <mergeCell ref="A29:D29"/>
    <mergeCell ref="A30:D30"/>
    <mergeCell ref="A25:D25"/>
    <mergeCell ref="A26:D26"/>
    <mergeCell ref="A27:D27"/>
    <mergeCell ref="A28:D28"/>
  </mergeCells>
  <printOptions horizontalCentered="1" verticalCentered="1"/>
  <pageMargins left="0.75" right="0.75" top="1" bottom="1" header="0.5" footer="0.5"/>
  <pageSetup fitToHeight="1" fitToWidth="1" horizontalDpi="600" verticalDpi="600" orientation="landscape" scale="8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faucetteb</dc:creator>
  <cp:keywords/>
  <dc:description/>
  <cp:lastModifiedBy>Janet Masuo</cp:lastModifiedBy>
  <cp:lastPrinted>2004-06-08T16:14:18Z</cp:lastPrinted>
  <dcterms:created xsi:type="dcterms:W3CDTF">2004-06-01T15:23:59Z</dcterms:created>
  <dcterms:modified xsi:type="dcterms:W3CDTF">2004-06-24T19:56:52Z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957206337</vt:i4>
  </property>
  <property fmtid="{D5CDD505-2E9C-101B-9397-08002B2CF9AE}" pid="3" name="_EmailSubject">
    <vt:lpwstr>CIP Omnibus</vt:lpwstr>
  </property>
  <property fmtid="{D5CDD505-2E9C-101B-9397-08002B2CF9AE}" pid="4" name="_AuthorEmail">
    <vt:lpwstr>Laura.Kennison@METROKC.GOV</vt:lpwstr>
  </property>
  <property fmtid="{D5CDD505-2E9C-101B-9397-08002B2CF9AE}" pid="5" name="_AuthorEmailDisplayName">
    <vt:lpwstr>Kennison, Laura</vt:lpwstr>
  </property>
  <property fmtid="{D5CDD505-2E9C-101B-9397-08002B2CF9AE}" pid="6" name="_PreviousAdHocReviewCycleID">
    <vt:i4>-1886735850</vt:i4>
  </property>
  <property fmtid="{D5CDD505-2E9C-101B-9397-08002B2CF9AE}" pid="7" name="_ReviewingToolsShownOnce">
    <vt:lpwstr/>
  </property>
</Properties>
</file>