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rate ordinance"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<sst xmlns="http://schemas.openxmlformats.org/spreadsheetml/2006/main" count="41" uniqueCount="31">
  <si>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</si>
  <si>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</si>
  <si>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</si>
  <si>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</si>
  <si>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</si>
  <si>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</si>
  <si>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</si>
  <si>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</si>
  <si>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</si>
  <si>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Other</t>
  </si>
  <si>
    <t>Department Code</t>
  </si>
  <si>
    <t>Revenue:</t>
  </si>
  <si>
    <t>Expenditures:</t>
  </si>
  <si>
    <t>Expenditures by Category</t>
  </si>
  <si>
    <t>Ordinance/Motion No. 2012-XXXX</t>
  </si>
  <si>
    <r>
      <t xml:space="preserve">Affected Agency and/or Agencies: Solid Waste </t>
    </r>
    <r>
      <rPr>
        <sz val="10.5"/>
        <color indexed="8"/>
        <rFont val="Univers"/>
        <family val="0"/>
      </rPr>
      <t>Division, Department of Natural Resources and Parks</t>
    </r>
  </si>
  <si>
    <r>
      <t xml:space="preserve">Note Prepared By: </t>
    </r>
    <r>
      <rPr>
        <sz val="10.5"/>
        <color indexed="8"/>
        <rFont val="Univers"/>
        <family val="0"/>
      </rPr>
      <t>Lisa Youngren, Business and Finance Officer</t>
    </r>
  </si>
  <si>
    <r>
      <t xml:space="preserve">Note Reviewed By: </t>
    </r>
    <r>
      <rPr>
        <sz val="10.5"/>
        <color indexed="8"/>
        <rFont val="Univers"/>
        <family val="0"/>
      </rPr>
      <t>Ann Berrysmith, Finance and Administration Manager</t>
    </r>
  </si>
  <si>
    <r>
      <t>2012</t>
    </r>
    <r>
      <rPr>
        <vertAlign val="superscript"/>
        <sz val="12"/>
        <rFont val="Calibri"/>
        <family val="2"/>
      </rPr>
      <t xml:space="preserve"> 1</t>
    </r>
  </si>
  <si>
    <t>Solid Waste Division</t>
  </si>
  <si>
    <t xml:space="preserve">34371-Disposal Fees </t>
  </si>
  <si>
    <t>34379-Public Health</t>
  </si>
  <si>
    <r>
      <t>2015</t>
    </r>
    <r>
      <rPr>
        <vertAlign val="superscript"/>
        <sz val="12"/>
        <rFont val="Calibri"/>
        <family val="2"/>
      </rPr>
      <t xml:space="preserve"> 2</t>
    </r>
  </si>
  <si>
    <t>Capital Outlay - Debt Service</t>
  </si>
  <si>
    <r>
      <t>Other</t>
    </r>
    <r>
      <rPr>
        <vertAlign val="superscript"/>
        <sz val="12"/>
        <rFont val="Calibri"/>
        <family val="2"/>
      </rPr>
      <t xml:space="preserve"> 3</t>
    </r>
  </si>
  <si>
    <t>Changes to fees for yard waste and wood waste, chlorofluorocarbon (CFC) containing appliances, special waste requiring extra handling, and unsecured loads are also proposed. Notable changes to expenditures are: increased debt service to fund the approved transfer system renovation, the end of the current rent schedule for the Cedar Hills landfill, an increase in the contribution to the landfill reserve fund to account for projected lower interest earnings and inflation, and a 25 cent per ton mile mitigation payment for trailers traveling on city streets.</t>
  </si>
  <si>
    <t>Title: 2013-2014 Solid Waste Rate Proposal</t>
  </si>
  <si>
    <t xml:space="preserve">Assumptions: </t>
  </si>
  <si>
    <t>1 There will be no impact to the current year of 2012.</t>
  </si>
  <si>
    <t>2 The Solid Waste Division is proposing to increase the Basic Fee from $109.00 to $121.75 per ton, effective January 1, 2013 through December 31, 2014.  Assumptions were made for the applicable two-year rate period only.  A new rate will be proposed for 2015.</t>
  </si>
  <si>
    <t>3 Other revenue includes interest earnings, grants, proceeds from sale of recyclables and landfill gas, and rental income.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</si>
</sst>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4">
    <font>
      <sz val="10"/>
      <name val="Arial"/>
      <family val="0"/>
    </font>
    <font>
      <sz val="11"/>
      <color indexed="8"/>
      <name val="Calibri"/>
      <family val="2"/>
    </font>
    <font>
      <sz val="10.5"/>
      <name val="Univers"/>
      <family val="2"/>
    </font>
    <font>
      <sz val="8"/>
      <name val="Univers"/>
      <family val="2"/>
    </font>
    <font>
      <b/>
      <sz val="10.5"/>
      <name val="Univers"/>
      <family val="0"/>
    </font>
    <font>
      <b/>
      <sz val="12"/>
      <name val="Univers"/>
      <family val="2"/>
    </font>
    <font>
      <sz val="10"/>
      <name val="Univers"/>
      <family val="0"/>
    </font>
    <font>
      <sz val="10.5"/>
      <color indexed="8"/>
      <name val="Univers"/>
      <family val="0"/>
    </font>
    <font>
      <sz val="12"/>
      <name val="Calibri"/>
      <family val="2"/>
    </font>
    <font>
      <vertAlign val="superscript"/>
      <sz val="12"/>
      <name val="Calibri"/>
      <family val="2"/>
    </font>
    <font>
      <vertAlign val="superscript"/>
      <sz val="10"/>
      <name val="Arial"/>
      <family val="2"/>
    </font>
    <font>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border>
    <border>
      <left style="thin"/>
      <right/>
      <top style="thin"/>
      <bottom style="thin"/>
    </border>
    <border>
      <left style="thin"/>
      <right style="medium"/>
      <top style="thin"/>
      <bottom style="thin"/>
    </border>
    <border>
      <left style="thin"/>
      <right style="medium"/>
      <top style="thin"/>
      <bottom style="medium"/>
    </border>
    <border>
      <left style="thin"/>
      <right/>
      <top style="medium"/>
      <bottom style="thin"/>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1">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1" xfId="0" applyFont="1" applyBorder="1" applyAlignment="1">
      <alignment/>
    </xf>
    <xf numFmtId="164" fontId="2" fillId="0" borderId="11" xfId="0" applyNumberFormat="1" applyFont="1" applyBorder="1" applyAlignment="1">
      <alignment/>
    </xf>
    <xf numFmtId="0" fontId="2" fillId="0" borderId="12" xfId="0" applyFont="1" applyBorder="1" applyAlignment="1">
      <alignment/>
    </xf>
    <xf numFmtId="0" fontId="2" fillId="0" borderId="11" xfId="0" applyFont="1" applyBorder="1" applyAlignment="1" quotePrefix="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4"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3" fontId="2" fillId="0" borderId="0" xfId="0" applyNumberFormat="1" applyFont="1" applyBorder="1" applyAlignment="1">
      <alignment/>
    </xf>
    <xf numFmtId="0" fontId="2" fillId="0" borderId="16" xfId="55" applyFont="1" applyBorder="1">
      <alignment/>
      <protection/>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25"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16" xfId="0" applyFont="1" applyBorder="1" applyAlignment="1" quotePrefix="1">
      <alignment/>
    </xf>
    <xf numFmtId="0" fontId="8" fillId="0" borderId="10" xfId="0" applyFont="1" applyFill="1" applyBorder="1" applyAlignment="1">
      <alignment/>
    </xf>
    <xf numFmtId="164" fontId="2" fillId="0" borderId="11" xfId="0" applyNumberFormat="1" applyFont="1" applyBorder="1" applyAlignment="1">
      <alignment horizontal="center"/>
    </xf>
    <xf numFmtId="0" fontId="11" fillId="0" borderId="0" xfId="0" applyFont="1" applyAlignment="1">
      <alignment wrapText="1"/>
    </xf>
    <xf numFmtId="0" fontId="2" fillId="0" borderId="11" xfId="0" applyFont="1" applyBorder="1" applyAlignment="1">
      <alignment horizontal="center" wrapText="1"/>
    </xf>
    <xf numFmtId="0" fontId="2" fillId="0" borderId="15" xfId="0" applyFont="1" applyBorder="1" applyAlignment="1">
      <alignment horizontal="center" wrapText="1"/>
    </xf>
    <xf numFmtId="0" fontId="2" fillId="0" borderId="30" xfId="0" applyFont="1" applyBorder="1" applyAlignment="1">
      <alignment horizontal="center" wrapText="1"/>
    </xf>
    <xf numFmtId="38" fontId="2" fillId="0" borderId="11" xfId="0" applyNumberFormat="1" applyFont="1" applyBorder="1" applyAlignment="1">
      <alignment horizontal="right" vertical="center"/>
    </xf>
    <xf numFmtId="38" fontId="2" fillId="0" borderId="31" xfId="0" applyNumberFormat="1" applyFont="1" applyBorder="1" applyAlignment="1">
      <alignment horizontal="right" vertical="center"/>
    </xf>
    <xf numFmtId="38" fontId="2" fillId="0" borderId="32" xfId="0" applyNumberFormat="1" applyFont="1" applyBorder="1" applyAlignment="1">
      <alignment horizontal="right" vertical="center"/>
    </xf>
    <xf numFmtId="38" fontId="4" fillId="0" borderId="19" xfId="0" applyNumberFormat="1" applyFont="1" applyBorder="1" applyAlignment="1">
      <alignment vertical="center"/>
    </xf>
    <xf numFmtId="38" fontId="4" fillId="0" borderId="33" xfId="0" applyNumberFormat="1" applyFont="1" applyBorder="1" applyAlignment="1">
      <alignment vertical="center"/>
    </xf>
    <xf numFmtId="0" fontId="2" fillId="0" borderId="15"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3" fontId="2" fillId="0" borderId="0" xfId="0" applyNumberFormat="1" applyFont="1" applyAlignment="1">
      <alignment vertical="center"/>
    </xf>
    <xf numFmtId="0" fontId="2" fillId="0" borderId="0" xfId="0" applyFont="1" applyAlignment="1">
      <alignment vertical="center"/>
    </xf>
    <xf numFmtId="38" fontId="6" fillId="0" borderId="11" xfId="0" applyNumberFormat="1" applyFont="1" applyBorder="1" applyAlignment="1">
      <alignment horizontal="right" vertical="center"/>
    </xf>
    <xf numFmtId="38" fontId="6" fillId="0" borderId="32" xfId="0" applyNumberFormat="1" applyFont="1" applyBorder="1" applyAlignment="1">
      <alignment horizontal="right" vertical="center"/>
    </xf>
    <xf numFmtId="38" fontId="2" fillId="0" borderId="11" xfId="42" applyNumberFormat="1" applyFont="1" applyBorder="1" applyAlignment="1">
      <alignment horizontal="right" vertical="center"/>
    </xf>
    <xf numFmtId="38" fontId="0" fillId="0" borderId="0" xfId="0" applyNumberFormat="1" applyAlignment="1">
      <alignment/>
    </xf>
    <xf numFmtId="38" fontId="4" fillId="0" borderId="0" xfId="0" applyNumberFormat="1" applyFont="1" applyBorder="1" applyAlignment="1">
      <alignment vertical="center"/>
    </xf>
    <xf numFmtId="0" fontId="2" fillId="0" borderId="25" xfId="0" applyFont="1" applyBorder="1" applyAlignment="1">
      <alignment horizontal="left" vertical="center" wrapText="1"/>
    </xf>
    <xf numFmtId="0" fontId="0" fillId="0" borderId="0" xfId="0" applyAlignment="1">
      <alignment vertical="center" wrapText="1"/>
    </xf>
    <xf numFmtId="0" fontId="0" fillId="0" borderId="26" xfId="0" applyBorder="1" applyAlignment="1">
      <alignment vertical="center" wrapText="1"/>
    </xf>
    <xf numFmtId="0" fontId="0" fillId="0" borderId="0" xfId="0" applyNumberFormat="1" applyFont="1" applyAlignment="1">
      <alignment vertical="center" wrapText="1"/>
    </xf>
    <xf numFmtId="0" fontId="10" fillId="0" borderId="0" xfId="0" applyFont="1" applyFill="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ates\Rate%20Study%202012\rate%20model_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ates\Rate%20Study%202012\rate%20model_2013_cle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1.75"/>
      <sheetName val="Appendix B"/>
      <sheetName val="cost per ton"/>
      <sheetName val="fees summary"/>
      <sheetName val="minimum fee"/>
      <sheetName val="average impact"/>
      <sheetName val="tonnage forecast"/>
      <sheetName val="appliance forecast"/>
      <sheetName val="inflation"/>
      <sheetName val="Interest earnings"/>
      <sheetName val="B&amp;O tax"/>
      <sheetName val="city mitigation"/>
      <sheetName val="CH Rent"/>
      <sheetName val="LRF"/>
      <sheetName val="CIP"/>
      <sheetName val="NERTS cash flow"/>
      <sheetName val="SCRTS cash flow"/>
      <sheetName val="Factoria cash flow"/>
      <sheetName val="CERP"/>
    </sheetNames>
    <sheetDataSet>
      <sheetData sheetId="0">
        <row r="46">
          <cell r="C46">
            <v>99069211.98895586</v>
          </cell>
          <cell r="D46">
            <v>99996710.65422028</v>
          </cell>
        </row>
        <row r="47">
          <cell r="C47">
            <v>-880393.0000000001</v>
          </cell>
          <cell r="D47">
            <v>-888132.0000000001</v>
          </cell>
        </row>
        <row r="50">
          <cell r="C50">
            <v>31754.171691723863</v>
          </cell>
          <cell r="D50">
            <v>28755.22208382111</v>
          </cell>
        </row>
        <row r="51">
          <cell r="C51">
            <v>245000</v>
          </cell>
          <cell r="D51">
            <v>170000</v>
          </cell>
        </row>
        <row r="52">
          <cell r="C52">
            <v>1116537</v>
          </cell>
          <cell r="D52">
            <v>1404346</v>
          </cell>
        </row>
        <row r="53">
          <cell r="C53">
            <v>957722</v>
          </cell>
          <cell r="D53">
            <v>987065</v>
          </cell>
        </row>
        <row r="54">
          <cell r="C54">
            <v>940570.05</v>
          </cell>
          <cell r="D54">
            <v>987598.5525000001</v>
          </cell>
        </row>
        <row r="55">
          <cell r="C55">
            <v>169710</v>
          </cell>
          <cell r="D55">
            <v>175713</v>
          </cell>
        </row>
        <row r="58">
          <cell r="C58">
            <v>10416102.01663936</v>
          </cell>
          <cell r="D58">
            <v>13364954.37508448</v>
          </cell>
        </row>
        <row r="59">
          <cell r="C59">
            <v>9864162.279784637</v>
          </cell>
          <cell r="D59">
            <v>10190688.156152934</v>
          </cell>
        </row>
        <row r="60">
          <cell r="C60">
            <v>3850000</v>
          </cell>
          <cell r="D60">
            <v>3850000</v>
          </cell>
        </row>
        <row r="61">
          <cell r="C61">
            <v>1000000</v>
          </cell>
          <cell r="D61">
            <v>1000000</v>
          </cell>
        </row>
        <row r="62">
          <cell r="C62">
            <v>9133412</v>
          </cell>
          <cell r="D62">
            <v>3356901</v>
          </cell>
        </row>
        <row r="63">
          <cell r="C63">
            <v>150000</v>
          </cell>
          <cell r="D63">
            <v>150000</v>
          </cell>
        </row>
        <row r="64">
          <cell r="C64">
            <v>143256</v>
          </cell>
          <cell r="D64">
            <v>144470.5</v>
          </cell>
        </row>
        <row r="71">
          <cell r="C71">
            <v>1020079</v>
          </cell>
          <cell r="D71">
            <v>1020079</v>
          </cell>
        </row>
        <row r="76">
          <cell r="C76">
            <v>1579776</v>
          </cell>
          <cell r="D76">
            <v>1495134</v>
          </cell>
        </row>
        <row r="80">
          <cell r="C80">
            <v>103574012.296424</v>
          </cell>
          <cell r="D80">
            <v>102940455.03123742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te model compare"/>
      <sheetName val="fees summary, avg impact"/>
      <sheetName val="minimum fee"/>
      <sheetName val="120 CIP"/>
      <sheetName val="120 B&amp;O"/>
      <sheetName val="Minimalist - 120"/>
      <sheetName val="122 CIP"/>
      <sheetName val="122 B&amp;O"/>
      <sheetName val="122"/>
      <sheetName val="123 B&amp;O"/>
      <sheetName val="123"/>
      <sheetName val="graph - basic fee &amp; inflation"/>
      <sheetName val="cost per ton"/>
      <sheetName val="121 B&amp;O"/>
      <sheetName val="121"/>
      <sheetName val="CIP with NERTS delay"/>
      <sheetName val="for report"/>
      <sheetName val="CIP no NERTS delay"/>
      <sheetName val="125 B&amp;O"/>
      <sheetName val="125"/>
      <sheetName val="compare CIP chart"/>
      <sheetName val="compare CIP"/>
      <sheetName val="compare"/>
      <sheetName val="Sheet1"/>
      <sheetName val="Expense- budget 2013 &amp; 2014"/>
      <sheetName val="Expense- budget RES"/>
      <sheetName val="Positions"/>
      <sheetName val="Engineering cuts"/>
      <sheetName val="background- tonnage forecast"/>
      <sheetName val="background- inflation"/>
      <sheetName val="Rev- Interest earnings"/>
      <sheetName val="Expense- city mitigation"/>
      <sheetName val="Expense- CH Rent"/>
      <sheetName val="Expense- LRF transfers"/>
      <sheetName val="background-NERTS DELAY cashflow"/>
      <sheetName val="background- NERTS cash flow"/>
      <sheetName val="background- SCRTS cash flow"/>
      <sheetName val="background- Factoria cash flow"/>
      <sheetName val="background- 3901CIP 2011"/>
      <sheetName val="Expense- CERP"/>
      <sheetName val="Expense- budget Legal &amp; OH"/>
      <sheetName val="Rev- Grants &amp; Recyclables"/>
      <sheetName val="Rev- LFG"/>
      <sheetName val="Rev- Harbor Is Rent"/>
      <sheetName val="Rev- Other"/>
      <sheetName val="Appliance fee summary"/>
      <sheetName val="Appliance forecast"/>
    </sheetNames>
    <sheetDataSet>
      <sheetData sheetId="26">
        <row r="3">
          <cell r="F3">
            <v>232893.1747923924</v>
          </cell>
        </row>
        <row r="4">
          <cell r="F4">
            <v>237627.89303592173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zoomScale="80" zoomScaleNormal="80" zoomScalePageLayoutView="0" workbookViewId="0" topLeftCell="A1">
      <selection activeCell="A1" sqref="A1"/>
    </sheetView>
  </sheetViews>
  <sheetFormatPr defaultColWidth="9.140625" defaultRowHeight="12.75"/>
  <cols>
    <col min="1" max="1" width="21.421875" style="0" customWidth="1"/>
    <col min="2" max="2" width="9.8515625" style="0" customWidth="1"/>
    <col min="3" max="3" width="11.140625" style="0" bestFit="1" customWidth="1"/>
    <col min="4" max="4" width="13.140625" style="0" customWidth="1"/>
    <col min="5" max="8" width="13.7109375" style="0" customWidth="1"/>
    <col min="10" max="10" width="11.57421875" style="0" bestFit="1" customWidth="1"/>
  </cols>
  <sheetData>
    <row r="1" spans="1:10" ht="15.75">
      <c r="A1" s="1"/>
      <c r="B1" s="2"/>
      <c r="C1" s="2"/>
      <c r="D1" s="31" t="s">
        <v>0</v>
      </c>
      <c r="E1" s="3"/>
      <c r="F1" s="2"/>
      <c r="G1" s="2"/>
      <c r="H1" s="2"/>
      <c r="I1" s="1"/>
      <c r="J1" s="1"/>
    </row>
    <row r="2" spans="1:9" ht="12" customHeight="1" thickBot="1">
      <c r="A2" s="18"/>
      <c r="B2" s="3"/>
      <c r="C2" s="3"/>
      <c r="D2" s="3"/>
      <c r="E2" s="3"/>
      <c r="F2" s="3"/>
      <c r="G2" s="3"/>
      <c r="H2" s="3"/>
      <c r="I2" s="4"/>
    </row>
    <row r="3" spans="1:9" ht="18" customHeight="1" thickTop="1">
      <c r="A3" s="34" t="s">
        <v>14</v>
      </c>
      <c r="B3" s="35"/>
      <c r="C3" s="36"/>
      <c r="D3" s="36"/>
      <c r="E3" s="36"/>
      <c r="F3" s="36"/>
      <c r="G3" s="36"/>
      <c r="H3" s="37"/>
      <c r="I3" s="4"/>
    </row>
    <row r="4" spans="1:9" ht="19.5" customHeight="1">
      <c r="A4" s="66" t="s">
        <v>26</v>
      </c>
      <c r="B4" s="67"/>
      <c r="C4" s="67"/>
      <c r="D4" s="67"/>
      <c r="E4" s="67"/>
      <c r="F4" s="67"/>
      <c r="G4" s="67"/>
      <c r="H4" s="68"/>
      <c r="I4" s="4"/>
    </row>
    <row r="5" spans="1:8" ht="18" customHeight="1">
      <c r="A5" s="38" t="s">
        <v>15</v>
      </c>
      <c r="B5" s="39"/>
      <c r="C5" s="39"/>
      <c r="D5" s="39"/>
      <c r="E5" s="39"/>
      <c r="F5" s="39"/>
      <c r="G5" s="39"/>
      <c r="H5" s="40"/>
    </row>
    <row r="6" spans="1:8" ht="18" customHeight="1">
      <c r="A6" s="38" t="s">
        <v>16</v>
      </c>
      <c r="B6" s="39"/>
      <c r="C6" s="39"/>
      <c r="D6" s="39"/>
      <c r="E6" s="39"/>
      <c r="F6" s="39"/>
      <c r="G6" s="39"/>
      <c r="H6" s="40"/>
    </row>
    <row r="7" spans="1:8" ht="18" customHeight="1" thickBot="1">
      <c r="A7" s="41" t="s">
        <v>17</v>
      </c>
      <c r="B7" s="42"/>
      <c r="C7" s="42"/>
      <c r="D7" s="42"/>
      <c r="E7" s="42"/>
      <c r="F7" s="42"/>
      <c r="G7" s="42"/>
      <c r="H7" s="43"/>
    </row>
    <row r="8" spans="1:8" ht="18" customHeight="1" thickTop="1">
      <c r="A8" s="6"/>
      <c r="C8" s="6"/>
      <c r="D8" s="5"/>
      <c r="E8" s="5"/>
      <c r="F8" s="5"/>
      <c r="G8" s="5"/>
      <c r="H8" s="5"/>
    </row>
    <row r="9" spans="1:8" ht="18" customHeight="1">
      <c r="A9" s="5" t="s">
        <v>1</v>
      </c>
      <c r="C9" s="6"/>
      <c r="D9" s="6"/>
      <c r="E9" s="6"/>
      <c r="F9" s="6"/>
      <c r="G9" s="6"/>
      <c r="H9" s="6"/>
    </row>
    <row r="10" spans="1:8" ht="18" customHeight="1" thickBot="1">
      <c r="A10" s="30" t="s">
        <v>11</v>
      </c>
      <c r="B10" s="5"/>
      <c r="C10" s="6"/>
      <c r="D10" s="6"/>
      <c r="E10" s="6"/>
      <c r="F10" s="6"/>
      <c r="G10" s="6"/>
      <c r="H10" s="6"/>
    </row>
    <row r="11" spans="1:8" ht="27">
      <c r="A11" s="19" t="s">
        <v>2</v>
      </c>
      <c r="B11" s="20"/>
      <c r="C11" s="21" t="s">
        <v>5</v>
      </c>
      <c r="D11" s="49" t="s">
        <v>6</v>
      </c>
      <c r="E11" s="56" t="s">
        <v>18</v>
      </c>
      <c r="F11" s="56">
        <v>2013</v>
      </c>
      <c r="G11" s="57">
        <v>2014</v>
      </c>
      <c r="H11" s="58" t="s">
        <v>22</v>
      </c>
    </row>
    <row r="12" spans="1:8" ht="27.75" customHeight="1">
      <c r="A12" s="44" t="s">
        <v>19</v>
      </c>
      <c r="B12" s="45"/>
      <c r="C12" s="46">
        <v>4040</v>
      </c>
      <c r="D12" s="48" t="s">
        <v>20</v>
      </c>
      <c r="E12" s="51">
        <v>0</v>
      </c>
      <c r="F12" s="52">
        <f>'[1]121.75'!$C$46</f>
        <v>99069211.98895586</v>
      </c>
      <c r="G12" s="52">
        <f>'[1]121.75'!$D$46</f>
        <v>99996710.65422028</v>
      </c>
      <c r="H12" s="53">
        <v>0</v>
      </c>
    </row>
    <row r="13" spans="1:8" ht="27.75" customHeight="1">
      <c r="A13" s="44" t="s">
        <v>19</v>
      </c>
      <c r="B13" s="45"/>
      <c r="C13" s="46">
        <v>4040</v>
      </c>
      <c r="D13" s="50" t="s">
        <v>21</v>
      </c>
      <c r="E13" s="51">
        <v>0</v>
      </c>
      <c r="F13" s="52">
        <f>'[1]121.75'!$C$47</f>
        <v>-880393.0000000001</v>
      </c>
      <c r="G13" s="52">
        <f>'[1]121.75'!$D$47</f>
        <v>-888132.0000000001</v>
      </c>
      <c r="H13" s="53">
        <v>0</v>
      </c>
    </row>
    <row r="14" spans="1:8" ht="18">
      <c r="A14" s="22" t="s">
        <v>19</v>
      </c>
      <c r="B14" s="7"/>
      <c r="C14" s="46">
        <v>4040</v>
      </c>
      <c r="D14" s="48" t="s">
        <v>24</v>
      </c>
      <c r="E14" s="51">
        <v>0</v>
      </c>
      <c r="F14" s="52">
        <f>SUM('[1]121.75'!$C$50:$C$55)</f>
        <v>3461293.221691724</v>
      </c>
      <c r="G14" s="51">
        <f>SUM('[1]121.75'!$D$50:$D$55)</f>
        <v>3753477.774583821</v>
      </c>
      <c r="H14" s="53">
        <v>0</v>
      </c>
    </row>
    <row r="15" spans="1:8" ht="18" customHeight="1">
      <c r="A15" s="22"/>
      <c r="B15" s="7"/>
      <c r="C15" s="46"/>
      <c r="D15" s="9"/>
      <c r="E15" s="51"/>
      <c r="F15" s="52"/>
      <c r="G15" s="51"/>
      <c r="H15" s="53"/>
    </row>
    <row r="16" spans="1:8" ht="18" customHeight="1" thickBot="1">
      <c r="A16" s="23"/>
      <c r="B16" s="24" t="s">
        <v>3</v>
      </c>
      <c r="C16" s="25"/>
      <c r="D16" s="25"/>
      <c r="E16" s="54">
        <f>SUM(E12:E15)</f>
        <v>0</v>
      </c>
      <c r="F16" s="54">
        <f>SUM(F12:F15)</f>
        <v>101650112.21064758</v>
      </c>
      <c r="G16" s="54">
        <f>SUM(G12:G15)</f>
        <v>102862056.4288041</v>
      </c>
      <c r="H16" s="55">
        <f>SUM(H12:H15)</f>
        <v>0</v>
      </c>
    </row>
    <row r="17" spans="1:8" ht="12" customHeight="1">
      <c r="A17" s="6"/>
      <c r="B17" s="6"/>
      <c r="C17" s="6"/>
      <c r="D17" s="6"/>
      <c r="E17" s="59"/>
      <c r="F17" s="59"/>
      <c r="G17" s="59"/>
      <c r="H17" s="59"/>
    </row>
    <row r="18" spans="1:8" ht="18" customHeight="1" thickBot="1">
      <c r="A18" s="29" t="s">
        <v>12</v>
      </c>
      <c r="B18" s="5"/>
      <c r="C18" s="5"/>
      <c r="D18" s="6"/>
      <c r="E18" s="60"/>
      <c r="F18" s="60"/>
      <c r="G18" s="60"/>
      <c r="H18" s="60"/>
    </row>
    <row r="19" spans="1:8" ht="27">
      <c r="A19" s="19" t="s">
        <v>2</v>
      </c>
      <c r="B19" s="20"/>
      <c r="C19" s="21" t="s">
        <v>5</v>
      </c>
      <c r="D19" s="49" t="s">
        <v>10</v>
      </c>
      <c r="E19" s="56" t="s">
        <v>18</v>
      </c>
      <c r="F19" s="56">
        <v>2013</v>
      </c>
      <c r="G19" s="57">
        <v>2014</v>
      </c>
      <c r="H19" s="58" t="s">
        <v>22</v>
      </c>
    </row>
    <row r="20" spans="1:8" ht="19.5" customHeight="1">
      <c r="A20" s="44" t="s">
        <v>19</v>
      </c>
      <c r="B20" s="45"/>
      <c r="C20" s="46">
        <v>4040</v>
      </c>
      <c r="D20" s="46">
        <v>72000</v>
      </c>
      <c r="E20" s="51">
        <v>0</v>
      </c>
      <c r="F20" s="52">
        <f>'[1]121.75'!$C$80</f>
        <v>103574012.296424</v>
      </c>
      <c r="G20" s="52">
        <f>'[1]121.75'!$D$80</f>
        <v>102940455.03123742</v>
      </c>
      <c r="H20" s="53">
        <v>0</v>
      </c>
    </row>
    <row r="21" spans="1:8" ht="18" customHeight="1">
      <c r="A21" s="22"/>
      <c r="B21" s="11"/>
      <c r="C21" s="10"/>
      <c r="D21" s="8"/>
      <c r="E21" s="51"/>
      <c r="F21" s="52"/>
      <c r="G21" s="51"/>
      <c r="H21" s="53"/>
    </row>
    <row r="22" spans="1:8" ht="18" customHeight="1">
      <c r="A22" s="22"/>
      <c r="B22" s="11"/>
      <c r="C22" s="10"/>
      <c r="D22" s="12"/>
      <c r="E22" s="51"/>
      <c r="F22" s="52"/>
      <c r="G22" s="51"/>
      <c r="H22" s="53"/>
    </row>
    <row r="23" spans="1:8" ht="18" customHeight="1">
      <c r="A23" s="22"/>
      <c r="B23" s="11"/>
      <c r="C23" s="9"/>
      <c r="D23" s="9"/>
      <c r="E23" s="51"/>
      <c r="F23" s="52"/>
      <c r="G23" s="51"/>
      <c r="H23" s="53"/>
    </row>
    <row r="24" spans="1:9" ht="18" customHeight="1" thickBot="1">
      <c r="A24" s="23"/>
      <c r="B24" s="24" t="s">
        <v>4</v>
      </c>
      <c r="C24" s="25"/>
      <c r="D24" s="25"/>
      <c r="E24" s="54">
        <f>SUM(E20:E23)</f>
        <v>0</v>
      </c>
      <c r="F24" s="54">
        <f>SUM(F20:F23)</f>
        <v>103574012.296424</v>
      </c>
      <c r="G24" s="54">
        <f>SUM(G20:G23)</f>
        <v>102940455.03123742</v>
      </c>
      <c r="H24" s="55">
        <f>SUM(H20:H23)</f>
        <v>0</v>
      </c>
      <c r="I24" s="32"/>
    </row>
    <row r="25" spans="1:8" ht="12" customHeight="1">
      <c r="A25" s="6"/>
      <c r="B25" s="6"/>
      <c r="C25" s="6"/>
      <c r="D25" s="6"/>
      <c r="E25" s="59"/>
      <c r="F25" s="59"/>
      <c r="G25" s="59"/>
      <c r="H25" s="59"/>
    </row>
    <row r="26" spans="1:8" ht="18" customHeight="1" thickBot="1">
      <c r="A26" s="29" t="s">
        <v>13</v>
      </c>
      <c r="B26" s="5"/>
      <c r="C26" s="5"/>
      <c r="D26" s="5"/>
      <c r="E26" s="60"/>
      <c r="F26" s="60"/>
      <c r="G26" s="60"/>
      <c r="H26" s="60"/>
    </row>
    <row r="27" spans="1:10" ht="18" customHeight="1">
      <c r="A27" s="19"/>
      <c r="B27" s="20"/>
      <c r="C27" s="26"/>
      <c r="D27" s="27"/>
      <c r="E27" s="56" t="s">
        <v>18</v>
      </c>
      <c r="F27" s="56">
        <v>2013</v>
      </c>
      <c r="G27" s="57">
        <v>2014</v>
      </c>
      <c r="H27" s="58" t="s">
        <v>22</v>
      </c>
      <c r="I27" s="15"/>
      <c r="J27" s="15"/>
    </row>
    <row r="28" spans="1:10" ht="18" customHeight="1">
      <c r="A28" s="33" t="s">
        <v>7</v>
      </c>
      <c r="B28" s="7"/>
      <c r="C28" s="13"/>
      <c r="D28" s="14"/>
      <c r="E28" s="61"/>
      <c r="F28" s="52">
        <f>37671034.178-'[2]Positions'!$F$3</f>
        <v>37438141.00320761</v>
      </c>
      <c r="G28" s="51">
        <f>39369426.805424-'[2]Positions'!$F$4</f>
        <v>39131798.91238808</v>
      </c>
      <c r="H28" s="62"/>
      <c r="I28" s="15"/>
      <c r="J28" s="15"/>
    </row>
    <row r="29" spans="1:10" ht="18" customHeight="1">
      <c r="A29" s="33" t="s">
        <v>8</v>
      </c>
      <c r="B29" s="7"/>
      <c r="C29" s="7"/>
      <c r="D29" s="11"/>
      <c r="E29" s="51"/>
      <c r="F29" s="52">
        <v>28979084</v>
      </c>
      <c r="G29" s="51">
        <v>29236429</v>
      </c>
      <c r="H29" s="53"/>
      <c r="I29" s="16"/>
      <c r="J29" s="16"/>
    </row>
    <row r="30" spans="1:10" ht="18" customHeight="1">
      <c r="A30" s="33" t="s">
        <v>23</v>
      </c>
      <c r="B30" s="7"/>
      <c r="C30" s="7"/>
      <c r="D30" s="11"/>
      <c r="E30" s="51"/>
      <c r="F30" s="52">
        <f>'[1]121.75'!$C$58</f>
        <v>10416102.01663936</v>
      </c>
      <c r="G30" s="52">
        <f>'[1]121.75'!$D$58</f>
        <v>13364954.37508448</v>
      </c>
      <c r="H30" s="53"/>
      <c r="I30" s="16"/>
      <c r="J30" s="16"/>
    </row>
    <row r="31" spans="1:10" ht="18" customHeight="1">
      <c r="A31" s="33" t="s">
        <v>9</v>
      </c>
      <c r="B31" s="7"/>
      <c r="C31" s="7"/>
      <c r="D31" s="11"/>
      <c r="E31" s="63"/>
      <c r="F31" s="52">
        <f>SUM('[1]121.75'!$C$59:$C$64)+'[1]121.75'!$C$71+'[1]121.75'!$C$76</f>
        <v>26740685.279784635</v>
      </c>
      <c r="G31" s="52">
        <f>SUM('[1]121.75'!$D$59:$D$64)+'[1]121.75'!$D$71+'[1]121.75'!$D$76</f>
        <v>21207272.656152934</v>
      </c>
      <c r="H31" s="53"/>
      <c r="J31" s="64"/>
    </row>
    <row r="32" spans="1:10" ht="18" customHeight="1" thickBot="1">
      <c r="A32" s="23" t="s">
        <v>4</v>
      </c>
      <c r="B32" s="24"/>
      <c r="C32" s="24"/>
      <c r="D32" s="28"/>
      <c r="E32" s="54">
        <f>SUM(E28:E31)</f>
        <v>0</v>
      </c>
      <c r="F32" s="54">
        <f>SUM(F28:F31)</f>
        <v>103574012.29963161</v>
      </c>
      <c r="G32" s="54">
        <f>SUM(G28:G31)</f>
        <v>102940454.9436255</v>
      </c>
      <c r="H32" s="55">
        <f>SUM(H28:H31)</f>
        <v>0</v>
      </c>
      <c r="I32" s="17"/>
      <c r="J32" s="17"/>
    </row>
    <row r="33" spans="1:10" ht="18" customHeight="1">
      <c r="A33" s="5"/>
      <c r="B33" s="5"/>
      <c r="C33" s="5"/>
      <c r="D33" s="5"/>
      <c r="E33" s="65"/>
      <c r="F33" s="65"/>
      <c r="G33" s="65"/>
      <c r="H33" s="65"/>
      <c r="I33" s="17"/>
      <c r="J33" s="17"/>
    </row>
    <row r="34" spans="1:10" ht="13.5" customHeight="1">
      <c r="A34" s="69" t="s">
        <v>27</v>
      </c>
      <c r="B34" s="69"/>
      <c r="C34" s="69"/>
      <c r="D34" s="69"/>
      <c r="E34" s="69"/>
      <c r="F34" s="69"/>
      <c r="G34" s="69"/>
      <c r="H34" s="69"/>
      <c r="I34" s="17"/>
      <c r="J34" s="17"/>
    </row>
    <row r="35" spans="1:10" ht="13.5" customHeight="1">
      <c r="A35" s="69" t="s">
        <v>28</v>
      </c>
      <c r="B35" s="69"/>
      <c r="C35" s="69"/>
      <c r="D35" s="69"/>
      <c r="E35" s="69"/>
      <c r="F35" s="69"/>
      <c r="G35" s="69"/>
      <c r="H35" s="69"/>
      <c r="I35" s="17"/>
      <c r="J35" s="17"/>
    </row>
    <row r="36" spans="1:10" ht="38.25" customHeight="1">
      <c r="A36" s="69" t="s">
        <v>29</v>
      </c>
      <c r="B36" s="69"/>
      <c r="C36" s="69"/>
      <c r="D36" s="69"/>
      <c r="E36" s="69"/>
      <c r="F36" s="69"/>
      <c r="G36" s="69"/>
      <c r="H36" s="69"/>
      <c r="I36" s="17"/>
      <c r="J36" s="17"/>
    </row>
    <row r="37" spans="1:10" ht="12.75">
      <c r="A37" s="69" t="s">
        <v>30</v>
      </c>
      <c r="B37" s="69"/>
      <c r="C37" s="69"/>
      <c r="D37" s="69"/>
      <c r="E37" s="69"/>
      <c r="F37" s="69"/>
      <c r="G37" s="69"/>
      <c r="H37" s="69"/>
      <c r="I37" s="17"/>
      <c r="J37" s="17"/>
    </row>
    <row r="38" spans="1:8" ht="67.5" customHeight="1">
      <c r="A38" s="69" t="s">
        <v>25</v>
      </c>
      <c r="B38" s="69"/>
      <c r="C38" s="69"/>
      <c r="D38" s="69"/>
      <c r="E38" s="69"/>
      <c r="F38" s="69"/>
      <c r="G38" s="69"/>
      <c r="H38" s="69"/>
    </row>
    <row r="39" spans="1:8" ht="13.5" customHeight="1">
      <c r="A39" s="70"/>
      <c r="B39" s="70"/>
      <c r="C39" s="70"/>
      <c r="D39" s="70"/>
      <c r="E39" s="70"/>
      <c r="F39" s="70"/>
      <c r="G39" s="70"/>
      <c r="H39" s="70"/>
    </row>
    <row r="40" spans="1:8" ht="12" customHeight="1">
      <c r="A40" s="70"/>
      <c r="B40" s="70"/>
      <c r="C40" s="70"/>
      <c r="D40" s="70"/>
      <c r="E40" s="70"/>
      <c r="F40" s="70"/>
      <c r="G40" s="70"/>
      <c r="H40" s="70"/>
    </row>
    <row r="41" ht="13.5" customHeight="1"/>
    <row r="42" spans="1:8" ht="12.75" customHeight="1">
      <c r="A42" s="47"/>
      <c r="B42" s="47"/>
      <c r="C42" s="47"/>
      <c r="D42" s="47"/>
      <c r="E42" s="47"/>
      <c r="F42" s="47"/>
      <c r="G42" s="47"/>
      <c r="H42" s="47"/>
    </row>
    <row r="43" spans="1:8" ht="12.75" customHeight="1">
      <c r="A43" s="47"/>
      <c r="B43" s="47"/>
      <c r="C43" s="47"/>
      <c r="D43" s="47"/>
      <c r="E43" s="47"/>
      <c r="F43" s="47"/>
      <c r="G43" s="47"/>
      <c r="H43" s="47"/>
    </row>
  </sheetData>
  <sheetProtection/>
  <mergeCells count="8">
    <mergeCell ref="A4:H4"/>
    <mergeCell ref="A37:H37"/>
    <mergeCell ref="A39:H39"/>
    <mergeCell ref="A38:H38"/>
    <mergeCell ref="A40:H40"/>
    <mergeCell ref="A34:H34"/>
    <mergeCell ref="A35:H35"/>
    <mergeCell ref="A36:H36"/>
  </mergeCells>
  <printOptions/>
  <pageMargins left="0.25" right="0.25" top="0.75" bottom="0.75" header="0.3" footer="0.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 Melani</cp:lastModifiedBy>
  <cp:lastPrinted>2012-07-10T16:06:31Z</cp:lastPrinted>
  <dcterms:created xsi:type="dcterms:W3CDTF">1999-06-02T23:29:55Z</dcterms:created>
  <dcterms:modified xsi:type="dcterms:W3CDTF">2012-07-26T16:33:22Z</dcterms:modified>
  <cp:category/>
  <cp:version/>
  <cp:contentType/>
  <cp:contentStatus/>
</cp:coreProperties>
</file>