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c1.sharepoint.com/teams/KCC-PolicyStaff/Shared Documents/General/Parks Levy 2025/Motion/"/>
    </mc:Choice>
  </mc:AlternateContent>
  <xr:revisionPtr revIDLastSave="103" documentId="8_{E08F3695-C5CF-4A41-A6AE-6D9BB2D3E555}" xr6:coauthVersionLast="47" xr6:coauthVersionMax="47" xr10:uidLastSave="{EC9BC710-5D87-4DD9-8057-4B03D3B5AA6E}"/>
  <bookViews>
    <workbookView xWindow="-120" yWindow="-120" windowWidth="29040" windowHeight="15840" tabRatio="944" xr2:uid="{E0896325-0412-43FB-9946-772AD07B5B9E}"/>
  </bookViews>
  <sheets>
    <sheet name="Proposed Allocation Plan" sheetId="15" r:id="rId1"/>
  </sheets>
  <definedNames>
    <definedName name="_xlnm.Print_Titles" localSheetId="0">'Proposed Allocation Plan'!$2:$3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5" l="1"/>
  <c r="D77" i="15"/>
  <c r="D76" i="15"/>
  <c r="D65" i="15"/>
  <c r="D52" i="15"/>
  <c r="D46" i="15" s="1"/>
  <c r="D43" i="15"/>
  <c r="D39" i="15" s="1"/>
  <c r="D29" i="15"/>
  <c r="D21" i="15"/>
  <c r="B7" i="15"/>
  <c r="D6" i="15"/>
  <c r="D63" i="15" l="1"/>
</calcChain>
</file>

<file path=xl/sharedStrings.xml><?xml version="1.0" encoding="utf-8"?>
<sst xmlns="http://schemas.openxmlformats.org/spreadsheetml/2006/main" count="76" uniqueCount="76">
  <si>
    <t>Park amenities rehabilitation</t>
  </si>
  <si>
    <t>Parks building system rehabilitation</t>
  </si>
  <si>
    <t>Ballfield synthetic turf replacement</t>
  </si>
  <si>
    <t>Pools, water access, docks rehabilitation</t>
  </si>
  <si>
    <t>Ballfields and sports court rehabilitation</t>
  </si>
  <si>
    <t>Drainage infrastructure rehabilitation</t>
  </si>
  <si>
    <t>Backcountry Trail rehabilitation</t>
  </si>
  <si>
    <t>Other agency projects (Sound Transit, WSDOT, KC Roads, etc.)</t>
  </si>
  <si>
    <t>Parks Patrol Expansion</t>
  </si>
  <si>
    <t>Safety Program Expansion</t>
  </si>
  <si>
    <t>Asset Management Program</t>
  </si>
  <si>
    <t>New Park Development and Improvements</t>
  </si>
  <si>
    <t>Backcountry Trails (new trails)</t>
  </si>
  <si>
    <t>Eastrail</t>
  </si>
  <si>
    <t>Seattle Aquarium</t>
  </si>
  <si>
    <t>Woodland Park Zoo</t>
  </si>
  <si>
    <t>Parks Levy Renewal Proposed Allocation Plan (2026-2031)</t>
  </si>
  <si>
    <t>Election Costs</t>
  </si>
  <si>
    <t>Additional Assumed Costs</t>
  </si>
  <si>
    <t>1% undercollection assumption</t>
  </si>
  <si>
    <t>Pools</t>
  </si>
  <si>
    <t>Weyerhaeuser King County Aquatic Center</t>
  </si>
  <si>
    <t>Youth Conservation Corps Program Expansion</t>
  </si>
  <si>
    <t>Tribal, Indigenous, &amp; Historic Interpretive Program</t>
  </si>
  <si>
    <t>Grants and Community Partnerships</t>
  </si>
  <si>
    <r>
      <rPr>
        <sz val="12"/>
        <color rgb="FF000000"/>
        <rFont val="Calibri"/>
        <family val="2"/>
        <scheme val="minor"/>
      </rPr>
      <t>Healthy Communities and Parks Fund</t>
    </r>
    <r>
      <rPr>
        <sz val="8"/>
        <color rgb="FF000000"/>
        <rFont val="Calibri"/>
        <family val="2"/>
        <scheme val="minor"/>
      </rPr>
      <t xml:space="preserve"> (formerly named Targeted Equity Grants)</t>
    </r>
  </si>
  <si>
    <t>Cities - Capital Projects &amp; Acquisitions</t>
  </si>
  <si>
    <t>Aquatic Facilities Capital Grants</t>
  </si>
  <si>
    <t>Community Partnerships and Grants</t>
  </si>
  <si>
    <t>Climate Resilience, Conservation and Stewardship</t>
  </si>
  <si>
    <t>King County Open Space Acquisition/Land Conservation</t>
  </si>
  <si>
    <t>Stewardship of Lands Acquired (O&amp;M)</t>
  </si>
  <si>
    <t xml:space="preserve">Lake to Sound Trail </t>
  </si>
  <si>
    <t>Green River Trail Extension - North</t>
  </si>
  <si>
    <t>Interurban Trail South investments</t>
  </si>
  <si>
    <t xml:space="preserve">Soos Creek Trail </t>
  </si>
  <si>
    <t>Dog Parks</t>
  </si>
  <si>
    <t>Lakeland Park North</t>
  </si>
  <si>
    <t>Skyway Park Planning and Community Center</t>
  </si>
  <si>
    <t>Ballfield and Sports Courts (new facilities)</t>
  </si>
  <si>
    <t>Natural Grass to Synthetic Turf Field Conversion</t>
  </si>
  <si>
    <t>Active Recreation Repair and Renovation and Other Park Repair and Renovation</t>
  </si>
  <si>
    <t>General infrastructure</t>
  </si>
  <si>
    <t>ADA and Accessibility Rehabilitation</t>
  </si>
  <si>
    <t>Sunset Park Renovation and Repair</t>
  </si>
  <si>
    <r>
      <t>Seattle Waterfront</t>
    </r>
    <r>
      <rPr>
        <b/>
        <vertAlign val="superscript"/>
        <sz val="12.5"/>
        <rFont val="Calibri"/>
        <family val="2"/>
        <scheme val="minor"/>
      </rPr>
      <t>2</t>
    </r>
  </si>
  <si>
    <t>Land Use Stewardship and Encroachment Program</t>
  </si>
  <si>
    <t>Jobs &amp; Housing Program</t>
  </si>
  <si>
    <t>Playground rehabilitation</t>
  </si>
  <si>
    <t>1. As authorized by RCW 84.36.381.</t>
  </si>
  <si>
    <t>2. New levy investment that support accessibility for traditionally underserved areas and communities, including people with disabilities; maintenance and operations of facilities and grounds; offering free arts, culture, wellness, and recreation programming to all visitors; and inclusive community partnerships.</t>
  </si>
  <si>
    <r>
      <t>Memorial Stadium</t>
    </r>
    <r>
      <rPr>
        <b/>
        <vertAlign val="superscript"/>
        <sz val="12.5"/>
        <rFont val="Calibri"/>
        <family val="2"/>
        <scheme val="minor"/>
      </rPr>
      <t>3</t>
    </r>
  </si>
  <si>
    <r>
      <t>King County Operations and Maintenance</t>
    </r>
    <r>
      <rPr>
        <b/>
        <vertAlign val="superscript"/>
        <sz val="12.5"/>
        <rFont val="Calibri"/>
        <family val="2"/>
        <scheme val="minor"/>
      </rPr>
      <t>4</t>
    </r>
  </si>
  <si>
    <r>
      <t>Fish Passage Program</t>
    </r>
    <r>
      <rPr>
        <vertAlign val="superscript"/>
        <sz val="12"/>
        <rFont val="Calibri"/>
        <family val="2"/>
        <scheme val="minor"/>
      </rPr>
      <t>5</t>
    </r>
  </si>
  <si>
    <r>
      <t>Climate Resilience</t>
    </r>
    <r>
      <rPr>
        <vertAlign val="superscript"/>
        <sz val="12"/>
        <rFont val="Calibri"/>
        <family val="2"/>
        <scheme val="minor"/>
      </rPr>
      <t>6</t>
    </r>
  </si>
  <si>
    <r>
      <t>Environmental Stewardship</t>
    </r>
    <r>
      <rPr>
        <vertAlign val="superscript"/>
        <sz val="12"/>
        <rFont val="Calibri"/>
        <family val="2"/>
        <scheme val="minor"/>
      </rPr>
      <t>7</t>
    </r>
  </si>
  <si>
    <r>
      <t>Regional and Other Public Trails System</t>
    </r>
    <r>
      <rPr>
        <b/>
        <vertAlign val="superscript"/>
        <sz val="12.5"/>
        <rFont val="Calibri"/>
        <family val="2"/>
        <scheme val="minor"/>
      </rPr>
      <t>8</t>
    </r>
  </si>
  <si>
    <r>
      <t>Other New Regional Trails</t>
    </r>
    <r>
      <rPr>
        <vertAlign val="superscript"/>
        <sz val="12"/>
        <rFont val="Calibri"/>
        <family val="2"/>
        <scheme val="minor"/>
      </rPr>
      <t>9</t>
    </r>
  </si>
  <si>
    <r>
      <t>Major Maintenance Existing Infrastructure</t>
    </r>
    <r>
      <rPr>
        <b/>
        <vertAlign val="superscript"/>
        <sz val="12"/>
        <rFont val="Calibri"/>
        <family val="2"/>
        <scheme val="minor"/>
      </rPr>
      <t>10</t>
    </r>
  </si>
  <si>
    <t>6. Climate resilience investments will support Parks' forest stewardship program and projects; potential stormwater park pilot projects; and establish a climate response fund intended to support community response projects and programming as identified.</t>
  </si>
  <si>
    <t>7.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t>
  </si>
  <si>
    <t>9. Of this allocation, $18M will fund a combination of planning, acquisitions, and preliminary design for potential future trail segments and connections including, but not limited to, Green River Trail, Preston-Snoqualmie Trail, Soos Creek Trail, Cedar River Trail, Green to Cedar Trail, and Snoqualmie Valley Trail.
$20M of this funding will be used for emergent needs on the regional trail system including, but not limited to, surface improvements, lighting, access control improvements, and intersection improvements.</t>
  </si>
  <si>
    <t>12. This program keeps the existing regional trail system clean, safe, and open and includes, but is not limited to, repair/replacement of bridges and trestles, trail surface repairs/rehabilitation, safety updates, repairs to meet current guidelines and standards, and landscaping/mitigation maintenance and monitoring.</t>
  </si>
  <si>
    <t>3. This allocation will fund the renovation of the Memorial Stadium at Seattle Center.  This transformative project will be led by Seattle Public Schools and the City of Seattle, providing an improved multi-purpose venue for local and regional sports and events.</t>
  </si>
  <si>
    <t>5. The Fish Passage Program is expected to be supplemented with Real Estate Excise Tax (REET) funding.</t>
  </si>
  <si>
    <t>10. Capital major maintenance programs keep parks clean, safe, and open and include, but are not limited to: rehabilitation of play areas, park buildings, existing synthetic turf fields, pools, docks, ballfields, sports courts, backcountry trails, drainage infrastructure, restrooms, picnic shelters, signage, as well as coordination with other agencies who have infrastructure on parks property (e.g., Sound Transit, WSDOT). A portion of this funding is also intended to respond to emergent projects identified by Park users associated with existing facilities. These programs are expected supplemented with Real Estate Excise Tax (REET) funding.</t>
  </si>
  <si>
    <t>11. Funding for new park development and improvements includes Skyway Park Community Center that will support design, construction, and initial operational costs. Additional funding for construction (approximately $20M) will be needed and is expected to be funded with a combination of Real Estate Excise Tax (REET) and bond financing. Funding allocated for Natural Grass to Synthetic Turf Field Conversion is for design and construction at South County Ballfields in Federal Way.</t>
  </si>
  <si>
    <t>13.This allocation will fund rehabilitation of infrastructure and facilities throughout Marymoor Park to keep the park clean, safe, and open. It also includes funding for improvements to address growing user demand including, but not limited to, signage, utilities, pedestrian facilities, buildings, roadways, velodrome rehabilitation, and concert venue updates. This program is expected to be supplemented with Real Estate Excise Tax (REET) funding.</t>
  </si>
  <si>
    <t>Operations, Maintenance, Program Delivery and Internal Supports</t>
  </si>
  <si>
    <t>King County Cities, Towns, and Park Districts</t>
  </si>
  <si>
    <t>4. Of this allocation, 93% funds the day-to-day operational needs to maintain the park system (personnel, supplies, services, fleet, equipment, administrative costs, etc.). $2.4M shall be allocated for the King County Fair, Washington State University 4-H Program, and King County Search and Rescue operations.  Additional funding to be allocated for critical programs and services to manage the growing parks system and enhance safety and belonging for park users.  These programs include the expansion of the service level agreement with King County Sheriff's Office to fund the Parks Patrol Program; the expansion of the Parks Safety Program for ongoing implementation of safety related elements within the park system, i.e., regulatory compliance and trainings for onsite staff; and expansion of the Youth Conservation Corps summer internship program.  
New investments include:
• Funding for the continuity of the Jobs and Housing Program due to sunsetting of the Coronavirus Local Fiscal Recovery (CLFR) funding in 2024.  
• Funding for the enforcement of Parks Land Use Guidelines on park lands and regional trail segments to protect capital investments, open space acquisitions, and new properties and easements in support of environmental preservation. 
• Funding to support work with Tribes, indigenous organizations, and historic preservation organizations to strengthen government-to-government relationships, and improve conservation and recreational planning.</t>
  </si>
  <si>
    <t>8. This allocation provides funding for Regional and Other Public Trails System including:
• Construction of two additional segments of Lake to Sound Trail and the completion of the design to connect Lake to Sound Trail to SeaTac Airport.
• Construction of two additional segments of Eastrail, an Eastrail connection to Coulon Park, paves Central Wilburton segment, and completes design on Eastrail to Lake to Sound Trail connection.
• Construction of the Green River Trail North to Seattle.
• Complete full rehabilitation of the Interurban Trail South.
• Construction of Soos Creek Trail Segment 5a and planning for future Soos Creek Trail segments.</t>
  </si>
  <si>
    <t>Attachment A - Parks Levy Executive-proposed Allocation Plan</t>
  </si>
  <si>
    <r>
      <t>New Park Development and Improvements</t>
    </r>
    <r>
      <rPr>
        <b/>
        <vertAlign val="superscript"/>
        <sz val="12.5"/>
        <rFont val="Calibri"/>
        <family val="2"/>
        <scheme val="minor"/>
      </rPr>
      <t>11</t>
    </r>
  </si>
  <si>
    <r>
      <t>Regional Trails Rehabilitation</t>
    </r>
    <r>
      <rPr>
        <b/>
        <vertAlign val="superscript"/>
        <sz val="12"/>
        <rFont val="Calibri"/>
        <family val="2"/>
        <scheme val="minor"/>
      </rPr>
      <t>12</t>
    </r>
  </si>
  <si>
    <r>
      <t>Marymoor Park Rehabilitation</t>
    </r>
    <r>
      <rPr>
        <b/>
        <vertAlign val="superscript"/>
        <sz val="12"/>
        <rFont val="Calibri"/>
        <family val="2"/>
        <scheme val="minor"/>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</si>
</sst>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6" x14ac:knownFonts="1">
    <font>
      <sz val="11"/>
      <color theme="1"/>
      <name val="Arial"/>
      <family val="2"/>
    </font>
    <font>
      <sz val="11"/>
      <color theme="1"/>
      <name val="Calibri"/>
      <family val="2"/>
      <scheme val="minor"/>
    </font>
    <font>
      <sz val="11"/>
      <color theme="1"/>
      <name val="Calibri"/>
      <family val="2"/>
      <scheme val="minor"/>
    </font>
    <font>
      <sz val="12"/>
      <name val="Times New Roman"/>
      <family val="1"/>
    </font>
    <font>
      <b/>
      <sz val="14"/>
      <name val="Calibri"/>
      <family val="2"/>
      <scheme val="minor"/>
    </font>
    <font>
      <sz val="11"/>
      <color theme="1"/>
      <name val="Calibri"/>
      <family val="2"/>
      <scheme val="minor"/>
    </font>
    <font>
      <b/>
      <sz val="12.5"/>
      <name val="Calibri"/>
      <family val="2"/>
      <scheme val="minor"/>
    </font>
    <font>
      <sz val="12"/>
      <name val="Calibri"/>
      <family val="2"/>
      <scheme val="minor"/>
    </font>
    <font>
      <sz val="10"/>
      <name val="Arial"/>
      <family val="2"/>
    </font>
    <font>
      <sz val="12"/>
      <color rgb="FF000000"/>
      <name val="Calibri"/>
      <family val="2"/>
      <scheme val="minor"/>
    </font>
    <font>
      <b/>
      <sz val="12"/>
      <name val="Calibri"/>
      <family val="2"/>
      <scheme val="minor"/>
    </font>
    <font>
      <i/>
      <sz val="12"/>
      <name val="Calibri"/>
      <family val="2"/>
      <scheme val="minor"/>
    </font>
    <font>
      <b/>
      <vertAlign val="superscript"/>
      <sz val="12"/>
      <name val="Calibri"/>
      <family val="2"/>
      <scheme val="minor"/>
    </font>
    <font>
      <sz val="8"/>
      <color rgb="FF000000"/>
      <name val="Calibri"/>
      <family val="2"/>
      <scheme val="minor"/>
    </font>
    <font>
      <b/>
      <vertAlign val="superscript"/>
      <sz val="12.5"/>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0">
    <xf numFmtId="0" fontId="0" fillId="0" borderId="0"/>
    <xf numFmtId="37" fontId="3" fillId="0" borderId="0"/>
    <xf numFmtId="0" fontId="5" fillId="0" borderId="0"/>
    <xf numFmtId="43" fontId="8" fillId="0" borderId="0" applyFont="0" applyFill="0" applyBorder="0" applyAlignment="0" applyProtection="0"/>
    <xf numFmtId="0" fontId="8" fillId="0" borderId="0"/>
    <xf numFmtId="0" fontId="8"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39">
    <xf numFmtId="0" fontId="0" fillId="0" borderId="0" xfId="0"/>
    <xf numFmtId="0" fontId="6" fillId="2" borderId="10" xfId="2" applyFont="1" applyFill="1" applyBorder="1" applyAlignment="1">
      <alignment horizontal="left"/>
    </xf>
    <xf numFmtId="0" fontId="6" fillId="2" borderId="6" xfId="2" applyFont="1" applyFill="1" applyBorder="1" applyAlignment="1">
      <alignment horizontal="left"/>
    </xf>
    <xf numFmtId="164" fontId="6" fillId="2" borderId="9" xfId="2" applyNumberFormat="1" applyFont="1" applyFill="1" applyBorder="1" applyAlignment="1">
      <alignment horizontal="right"/>
    </xf>
    <xf numFmtId="0" fontId="5" fillId="3" borderId="0" xfId="0" applyFont="1" applyFill="1"/>
    <xf numFmtId="0" fontId="7" fillId="3" borderId="4" xfId="0" applyFont="1" applyFill="1" applyBorder="1"/>
    <xf numFmtId="0" fontId="7" fillId="3" borderId="8" xfId="0" applyFont="1" applyFill="1" applyBorder="1" applyAlignment="1">
      <alignment horizontal="right"/>
    </xf>
    <xf numFmtId="164" fontId="7" fillId="3" borderId="1" xfId="3" applyNumberFormat="1" applyFont="1" applyFill="1" applyBorder="1" applyAlignment="1">
      <alignment horizontal="right" vertical="center"/>
    </xf>
    <xf numFmtId="0" fontId="7" fillId="3" borderId="7" xfId="0" applyFont="1" applyFill="1" applyBorder="1"/>
    <xf numFmtId="0" fontId="7" fillId="3" borderId="5" xfId="0" applyFont="1" applyFill="1" applyBorder="1" applyAlignment="1">
      <alignment horizontal="right"/>
    </xf>
    <xf numFmtId="164" fontId="7" fillId="3" borderId="2" xfId="3" applyNumberFormat="1" applyFont="1" applyFill="1" applyBorder="1" applyAlignment="1">
      <alignment horizontal="right" vertical="center"/>
    </xf>
    <xf numFmtId="0" fontId="7" fillId="3" borderId="7" xfId="2" applyFont="1" applyFill="1" applyBorder="1" applyAlignment="1">
      <alignment horizontal="left" vertical="center"/>
    </xf>
    <xf numFmtId="0" fontId="7" fillId="3" borderId="6" xfId="2" applyFont="1" applyFill="1" applyBorder="1" applyAlignment="1">
      <alignment horizontal="right" vertical="center"/>
    </xf>
    <xf numFmtId="0" fontId="7" fillId="3" borderId="0" xfId="0" applyFont="1" applyFill="1" applyAlignment="1">
      <alignment horizontal="left" vertical="center"/>
    </xf>
    <xf numFmtId="164" fontId="7" fillId="3" borderId="2" xfId="3" applyNumberFormat="1" applyFont="1" applyFill="1" applyBorder="1" applyAlignment="1" applyProtection="1">
      <alignment horizontal="right" vertical="center"/>
      <protection locked="0"/>
    </xf>
    <xf numFmtId="0" fontId="9" fillId="3" borderId="4" xfId="4" applyFont="1" applyFill="1" applyBorder="1"/>
    <xf numFmtId="0" fontId="9" fillId="3" borderId="8" xfId="4" applyFont="1" applyFill="1" applyBorder="1" applyAlignment="1">
      <alignment horizontal="right"/>
    </xf>
    <xf numFmtId="164" fontId="7" fillId="3" borderId="1" xfId="3" applyNumberFormat="1" applyFont="1" applyFill="1" applyBorder="1" applyAlignment="1" applyProtection="1">
      <alignment horizontal="right" vertical="center"/>
      <protection locked="0"/>
    </xf>
    <xf numFmtId="0" fontId="7" fillId="3" borderId="3" xfId="0" applyFont="1" applyFill="1" applyBorder="1" applyAlignment="1">
      <alignment horizontal="right"/>
    </xf>
    <xf numFmtId="0" fontId="7" fillId="3" borderId="4" xfId="2" applyFont="1" applyFill="1" applyBorder="1" applyAlignment="1">
      <alignment horizontal="left" vertical="center"/>
    </xf>
    <xf numFmtId="0" fontId="7" fillId="3" borderId="3" xfId="2" applyFont="1" applyFill="1" applyBorder="1" applyAlignment="1">
      <alignment horizontal="right" vertical="center"/>
    </xf>
    <xf numFmtId="0" fontId="9" fillId="3" borderId="7" xfId="4" applyFont="1" applyFill="1" applyBorder="1"/>
    <xf numFmtId="0" fontId="9" fillId="3" borderId="5" xfId="4" applyFont="1" applyFill="1" applyBorder="1" applyAlignment="1">
      <alignment horizontal="right"/>
    </xf>
    <xf numFmtId="0" fontId="9" fillId="3" borderId="3" xfId="4" applyFont="1" applyFill="1" applyBorder="1" applyAlignment="1">
      <alignment horizontal="right"/>
    </xf>
    <xf numFmtId="0" fontId="10" fillId="3" borderId="3" xfId="0" applyFont="1" applyFill="1" applyBorder="1" applyAlignment="1">
      <alignment horizontal="right"/>
    </xf>
    <xf numFmtId="0" fontId="11" fillId="3" borderId="4" xfId="0" applyFont="1" applyFill="1" applyBorder="1"/>
    <xf numFmtId="0" fontId="11" fillId="3" borderId="3" xfId="0" applyFont="1" applyFill="1" applyBorder="1" applyAlignment="1">
      <alignment horizontal="right"/>
    </xf>
    <xf numFmtId="0" fontId="11" fillId="3" borderId="7" xfId="0" applyFont="1" applyFill="1" applyBorder="1"/>
    <xf numFmtId="0" fontId="11" fillId="3" borderId="5" xfId="0" applyFont="1" applyFill="1" applyBorder="1" applyAlignment="1">
      <alignment horizontal="right"/>
    </xf>
    <xf numFmtId="0" fontId="0" fillId="3" borderId="0" xfId="0" applyFill="1"/>
    <xf numFmtId="0" fontId="10" fillId="3" borderId="8" xfId="0" applyFont="1" applyFill="1" applyBorder="1" applyAlignment="1">
      <alignment horizontal="right"/>
    </xf>
    <xf numFmtId="0" fontId="10" fillId="3" borderId="5" xfId="0" applyFont="1" applyFill="1" applyBorder="1" applyAlignment="1">
      <alignment horizontal="right"/>
    </xf>
    <xf numFmtId="0" fontId="1" fillId="3" borderId="0" xfId="0" applyFont="1" applyFill="1"/>
    <xf numFmtId="0" fontId="5" fillId="3" borderId="0" xfId="0" applyFont="1" applyFill="1" applyAlignment="1">
      <alignment horizontal="left" vertical="center" wrapText="1"/>
    </xf>
    <xf numFmtId="37" fontId="4" fillId="3" borderId="13" xfId="1" applyFont="1" applyFill="1" applyBorder="1" applyAlignment="1" applyProtection="1">
      <alignment horizontal="center" vertical="center" wrapText="1"/>
      <protection locked="0"/>
    </xf>
    <xf numFmtId="37" fontId="4" fillId="3" borderId="11" xfId="1" applyFont="1" applyFill="1" applyBorder="1" applyAlignment="1" applyProtection="1">
      <alignment horizontal="center" vertical="center" wrapText="1"/>
      <protection locked="0"/>
    </xf>
    <xf numFmtId="37" fontId="4" fillId="3" borderId="12" xfId="1" applyFont="1" applyFill="1" applyBorder="1" applyAlignment="1" applyProtection="1">
      <alignment horizontal="center" vertical="center" wrapText="1"/>
      <protection locked="0"/>
    </xf>
    <xf numFmtId="0" fontId="2" fillId="3" borderId="0" xfId="0" applyFont="1" applyFill="1" applyAlignment="1">
      <alignment horizontal="left" vertical="center" wrapText="1"/>
    </xf>
    <xf numFmtId="0" fontId="5" fillId="3" borderId="0" xfId="0" applyFont="1" applyFill="1" applyAlignment="1">
      <alignment wrapText="1"/>
    </xf>
  </cellXfs>
  <cellStyles count="10">
    <cellStyle name="Comma 2 2" xfId="3" xr:uid="{7D58E2CF-BB7B-4FAF-A1F9-70F6C5EAFEDE}"/>
    <cellStyle name="Comma 3" xfId="8" xr:uid="{64366C56-6479-4D44-9DD7-88BA334F8839}"/>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3E2-15D3-414F-A4D0-C51913BFFE76}">
  <dimension ref="A1:E92"/>
  <sheetViews>
    <sheetView tabSelected="1" topLeftCell="A78" zoomScale="85" zoomScaleNormal="85" workbookViewId="0">
      <selection activeCell="K91" sqref="K91"/>
    </sheetView>
  </sheetViews>
  <sheetFormatPr defaultColWidth="8.75" defaultRowHeight="15" outlineLevelCol="1" x14ac:dyDescent="0.25"/>
  <cols>
    <col min="1" max="1" width="46.25" style="4" bestFit="1" customWidth="1"/>
    <col min="2" max="2" width="27.75" style="4" customWidth="1"/>
    <col min="3" max="3" width="1.125" style="4" customWidth="1"/>
    <col min="4" max="4" width="17" style="4" customWidth="1" outlineLevel="1"/>
    <col min="5" max="16384" width="8.75" style="4"/>
  </cols>
  <sheetData>
    <row r="1" spans="1:4" ht="15.75" thickBot="1" x14ac:dyDescent="0.3">
      <c r="A1" s="32" t="s">
        <v>72</v>
      </c>
    </row>
    <row r="2" spans="1:4" ht="20.25" thickTop="1" thickBot="1" x14ac:dyDescent="0.3">
      <c r="A2" s="34" t="s">
        <v>16</v>
      </c>
      <c r="B2" s="35"/>
      <c r="C2" s="35"/>
      <c r="D2" s="36"/>
    </row>
    <row r="3" spans="1:4" ht="15.75" thickTop="1" x14ac:dyDescent="0.25"/>
    <row r="4" spans="1:4" ht="17.25" x14ac:dyDescent="0.3">
      <c r="A4" s="1" t="s">
        <v>17</v>
      </c>
      <c r="B4" s="2"/>
      <c r="D4" s="3">
        <v>1500000</v>
      </c>
    </row>
    <row r="6" spans="1:4" ht="17.25" x14ac:dyDescent="0.3">
      <c r="A6" s="1" t="s">
        <v>18</v>
      </c>
      <c r="B6" s="2"/>
      <c r="D6" s="3">
        <f>SUM(D7:D8)</f>
        <v>18000000</v>
      </c>
    </row>
    <row r="7" spans="1:4" ht="15.75" x14ac:dyDescent="0.25">
      <c r="A7" s="5"/>
      <c r="B7" s="6" t="str">
        <f>"Fixed income exemption"&amp;CHAR(185)</f>
        <v>Fixed income exemption¹</v>
      </c>
      <c r="D7" s="7">
        <v>3000000</v>
      </c>
    </row>
    <row r="8" spans="1:4" ht="15.75" x14ac:dyDescent="0.25">
      <c r="A8" s="8"/>
      <c r="B8" s="9" t="s">
        <v>19</v>
      </c>
      <c r="D8" s="10">
        <v>15000000</v>
      </c>
    </row>
    <row r="10" spans="1:4" ht="17.25" x14ac:dyDescent="0.3">
      <c r="A10" s="1" t="s">
        <v>15</v>
      </c>
      <c r="B10" s="2"/>
      <c r="D10" s="3">
        <v>42000000</v>
      </c>
    </row>
    <row r="12" spans="1:4" ht="17.25" x14ac:dyDescent="0.3">
      <c r="A12" s="1" t="s">
        <v>14</v>
      </c>
      <c r="B12" s="2"/>
      <c r="D12" s="3">
        <v>15000000</v>
      </c>
    </row>
    <row r="14" spans="1:4" ht="18.75" x14ac:dyDescent="0.3">
      <c r="A14" s="1" t="s">
        <v>45</v>
      </c>
      <c r="B14" s="2"/>
      <c r="D14" s="3">
        <v>9000000</v>
      </c>
    </row>
    <row r="16" spans="1:4" ht="18.75" x14ac:dyDescent="0.3">
      <c r="A16" s="1" t="s">
        <v>51</v>
      </c>
      <c r="B16" s="2"/>
      <c r="D16" s="3">
        <v>2500000</v>
      </c>
    </row>
    <row r="18" spans="1:4" ht="17.25" x14ac:dyDescent="0.3">
      <c r="A18" s="1" t="s">
        <v>20</v>
      </c>
      <c r="B18" s="2"/>
      <c r="D18" s="3">
        <v>22000000</v>
      </c>
    </row>
    <row r="19" spans="1:4" ht="15.75" x14ac:dyDescent="0.25">
      <c r="A19" s="11"/>
      <c r="B19" s="12" t="s">
        <v>21</v>
      </c>
      <c r="C19" s="13"/>
      <c r="D19" s="14">
        <v>22000000</v>
      </c>
    </row>
    <row r="21" spans="1:4" ht="17.25" x14ac:dyDescent="0.3">
      <c r="A21" s="1" t="s">
        <v>24</v>
      </c>
      <c r="B21" s="2"/>
      <c r="D21" s="3">
        <f>SUM(D22:D25)</f>
        <v>117000000</v>
      </c>
    </row>
    <row r="22" spans="1:4" ht="15.75" x14ac:dyDescent="0.25">
      <c r="A22" s="15"/>
      <c r="B22" s="16" t="s">
        <v>25</v>
      </c>
      <c r="C22" s="13"/>
      <c r="D22" s="17">
        <v>30000000</v>
      </c>
    </row>
    <row r="23" spans="1:4" ht="15.75" x14ac:dyDescent="0.25">
      <c r="A23" s="15"/>
      <c r="B23" s="18" t="s">
        <v>26</v>
      </c>
      <c r="C23" s="13"/>
      <c r="D23" s="7">
        <v>30000000</v>
      </c>
    </row>
    <row r="24" spans="1:4" ht="15.75" x14ac:dyDescent="0.25">
      <c r="A24" s="19"/>
      <c r="B24" s="20" t="s">
        <v>27</v>
      </c>
      <c r="C24" s="13"/>
      <c r="D24" s="17">
        <v>46000000</v>
      </c>
    </row>
    <row r="25" spans="1:4" ht="15.75" x14ac:dyDescent="0.25">
      <c r="A25" s="21"/>
      <c r="B25" s="22" t="s">
        <v>28</v>
      </c>
      <c r="C25" s="13"/>
      <c r="D25" s="14">
        <v>11000000</v>
      </c>
    </row>
    <row r="27" spans="1:4" ht="17.25" x14ac:dyDescent="0.3">
      <c r="A27" s="1" t="s">
        <v>69</v>
      </c>
      <c r="B27" s="2"/>
      <c r="D27" s="3">
        <v>119000000</v>
      </c>
    </row>
    <row r="29" spans="1:4" ht="18.75" x14ac:dyDescent="0.3">
      <c r="A29" s="1" t="s">
        <v>52</v>
      </c>
      <c r="B29" s="2"/>
      <c r="D29" s="3">
        <f>SUM(D30:D37)</f>
        <v>550600000</v>
      </c>
    </row>
    <row r="30" spans="1:4" ht="15.75" x14ac:dyDescent="0.25">
      <c r="A30" s="15"/>
      <c r="B30" s="16" t="s">
        <v>68</v>
      </c>
      <c r="C30" s="13"/>
      <c r="D30" s="17">
        <v>517000000</v>
      </c>
    </row>
    <row r="31" spans="1:4" ht="15.75" x14ac:dyDescent="0.25">
      <c r="A31" s="15"/>
      <c r="B31" s="23" t="s">
        <v>8</v>
      </c>
      <c r="C31" s="13"/>
      <c r="D31" s="17">
        <v>4300000</v>
      </c>
    </row>
    <row r="32" spans="1:4" ht="15.75" x14ac:dyDescent="0.25">
      <c r="A32" s="15"/>
      <c r="B32" s="23" t="s">
        <v>9</v>
      </c>
      <c r="C32" s="13"/>
      <c r="D32" s="17">
        <v>3200000</v>
      </c>
    </row>
    <row r="33" spans="1:4" ht="15.75" x14ac:dyDescent="0.25">
      <c r="A33" s="15"/>
      <c r="B33" s="23" t="s">
        <v>10</v>
      </c>
      <c r="C33" s="13"/>
      <c r="D33" s="17">
        <v>4100000</v>
      </c>
    </row>
    <row r="34" spans="1:4" ht="15.75" x14ac:dyDescent="0.25">
      <c r="A34" s="15"/>
      <c r="B34" s="23" t="s">
        <v>46</v>
      </c>
      <c r="C34" s="13"/>
      <c r="D34" s="17">
        <v>10400000</v>
      </c>
    </row>
    <row r="35" spans="1:4" ht="15.75" x14ac:dyDescent="0.25">
      <c r="A35" s="15"/>
      <c r="B35" s="23" t="s">
        <v>22</v>
      </c>
      <c r="C35" s="13"/>
      <c r="D35" s="17">
        <v>4800000</v>
      </c>
    </row>
    <row r="36" spans="1:4" ht="15.75" x14ac:dyDescent="0.25">
      <c r="A36" s="15"/>
      <c r="B36" s="23" t="s">
        <v>47</v>
      </c>
      <c r="C36" s="13"/>
      <c r="D36" s="17">
        <v>5000000</v>
      </c>
    </row>
    <row r="37" spans="1:4" ht="15.75" x14ac:dyDescent="0.25">
      <c r="A37" s="21"/>
      <c r="B37" s="22" t="s">
        <v>23</v>
      </c>
      <c r="C37" s="13"/>
      <c r="D37" s="14">
        <v>1800000</v>
      </c>
    </row>
    <row r="39" spans="1:4" ht="17.25" x14ac:dyDescent="0.3">
      <c r="A39" s="1" t="s">
        <v>29</v>
      </c>
      <c r="B39" s="2"/>
      <c r="D39" s="3">
        <f>SUM(D40:D44)</f>
        <v>217500000</v>
      </c>
    </row>
    <row r="40" spans="1:4" ht="15.75" x14ac:dyDescent="0.25">
      <c r="A40" s="5"/>
      <c r="B40" s="6" t="s">
        <v>30</v>
      </c>
      <c r="D40" s="7">
        <v>96000000</v>
      </c>
    </row>
    <row r="41" spans="1:4" ht="15.75" x14ac:dyDescent="0.25">
      <c r="A41" s="5"/>
      <c r="B41" s="18" t="s">
        <v>31</v>
      </c>
      <c r="D41" s="7">
        <v>20000000</v>
      </c>
    </row>
    <row r="42" spans="1:4" ht="18" x14ac:dyDescent="0.25">
      <c r="A42" s="5"/>
      <c r="B42" s="18" t="s">
        <v>53</v>
      </c>
      <c r="D42" s="7">
        <v>10000000</v>
      </c>
    </row>
    <row r="43" spans="1:4" ht="18" x14ac:dyDescent="0.25">
      <c r="A43" s="5"/>
      <c r="B43" s="18" t="s">
        <v>54</v>
      </c>
      <c r="D43" s="7">
        <f>27000000+6000000</f>
        <v>33000000</v>
      </c>
    </row>
    <row r="44" spans="1:4" ht="18" x14ac:dyDescent="0.25">
      <c r="A44" s="8"/>
      <c r="B44" s="9" t="s">
        <v>55</v>
      </c>
      <c r="D44" s="10">
        <v>58500000</v>
      </c>
    </row>
    <row r="46" spans="1:4" ht="18.75" x14ac:dyDescent="0.3">
      <c r="A46" s="1" t="s">
        <v>56</v>
      </c>
      <c r="B46" s="2"/>
      <c r="D46" s="3">
        <f>SUM(D47:D52)</f>
        <v>179000000</v>
      </c>
    </row>
    <row r="47" spans="1:4" ht="15.75" x14ac:dyDescent="0.25">
      <c r="A47" s="5"/>
      <c r="B47" s="6" t="s">
        <v>13</v>
      </c>
      <c r="D47" s="7">
        <v>65000000</v>
      </c>
    </row>
    <row r="48" spans="1:4" ht="15.75" x14ac:dyDescent="0.25">
      <c r="A48" s="5"/>
      <c r="B48" s="18" t="s">
        <v>32</v>
      </c>
      <c r="D48" s="7">
        <v>55000000</v>
      </c>
    </row>
    <row r="49" spans="1:4" ht="15.75" x14ac:dyDescent="0.25">
      <c r="A49" s="5"/>
      <c r="B49" s="18" t="s">
        <v>33</v>
      </c>
      <c r="D49" s="7">
        <v>6000000</v>
      </c>
    </row>
    <row r="50" spans="1:4" ht="15.75" x14ac:dyDescent="0.25">
      <c r="A50" s="5"/>
      <c r="B50" s="18" t="s">
        <v>34</v>
      </c>
      <c r="D50" s="7">
        <v>8000000</v>
      </c>
    </row>
    <row r="51" spans="1:4" ht="15.75" x14ac:dyDescent="0.25">
      <c r="A51" s="5"/>
      <c r="B51" s="18" t="s">
        <v>35</v>
      </c>
      <c r="D51" s="7">
        <v>7000000</v>
      </c>
    </row>
    <row r="52" spans="1:4" ht="18" x14ac:dyDescent="0.25">
      <c r="A52" s="8"/>
      <c r="B52" s="9" t="s">
        <v>57</v>
      </c>
      <c r="D52" s="10">
        <f>38000000</f>
        <v>38000000</v>
      </c>
    </row>
    <row r="54" spans="1:4" ht="18.75" x14ac:dyDescent="0.3">
      <c r="A54" s="1" t="s">
        <v>73</v>
      </c>
      <c r="B54" s="2"/>
      <c r="D54" s="3">
        <f>SUM(D55:D61)</f>
        <v>51000000</v>
      </c>
    </row>
    <row r="55" spans="1:4" ht="15.75" x14ac:dyDescent="0.25">
      <c r="A55" s="5"/>
      <c r="B55" s="24" t="s">
        <v>11</v>
      </c>
      <c r="D55" s="7"/>
    </row>
    <row r="56" spans="1:4" ht="15.75" x14ac:dyDescent="0.25">
      <c r="A56" s="25"/>
      <c r="B56" s="26" t="s">
        <v>36</v>
      </c>
      <c r="D56" s="7">
        <v>3000000</v>
      </c>
    </row>
    <row r="57" spans="1:4" ht="15.75" x14ac:dyDescent="0.25">
      <c r="A57" s="25"/>
      <c r="B57" s="26" t="s">
        <v>37</v>
      </c>
      <c r="D57" s="7">
        <v>10000000</v>
      </c>
    </row>
    <row r="58" spans="1:4" ht="15.75" x14ac:dyDescent="0.25">
      <c r="A58" s="25"/>
      <c r="B58" s="26" t="s">
        <v>38</v>
      </c>
      <c r="D58" s="7">
        <v>13000000</v>
      </c>
    </row>
    <row r="59" spans="1:4" ht="15.75" x14ac:dyDescent="0.25">
      <c r="A59" s="25"/>
      <c r="B59" s="26" t="s">
        <v>12</v>
      </c>
      <c r="D59" s="7">
        <v>3000000</v>
      </c>
    </row>
    <row r="60" spans="1:4" ht="15.75" x14ac:dyDescent="0.25">
      <c r="A60" s="25"/>
      <c r="B60" s="26" t="s">
        <v>39</v>
      </c>
      <c r="D60" s="7">
        <v>3000000</v>
      </c>
    </row>
    <row r="61" spans="1:4" ht="15.75" x14ac:dyDescent="0.25">
      <c r="A61" s="27"/>
      <c r="B61" s="28" t="s">
        <v>40</v>
      </c>
      <c r="D61" s="10">
        <v>19000000</v>
      </c>
    </row>
    <row r="62" spans="1:4" s="29" customFormat="1" ht="14.25" x14ac:dyDescent="0.2"/>
    <row r="63" spans="1:4" ht="17.25" x14ac:dyDescent="0.3">
      <c r="A63" s="1" t="s">
        <v>41</v>
      </c>
      <c r="B63" s="2"/>
      <c r="D63" s="3">
        <f>SUM(D64:D78)</f>
        <v>177000000</v>
      </c>
    </row>
    <row r="64" spans="1:4" ht="18" x14ac:dyDescent="0.25">
      <c r="A64" s="5"/>
      <c r="B64" s="30" t="s">
        <v>58</v>
      </c>
      <c r="D64" s="7"/>
    </row>
    <row r="65" spans="1:5" ht="15.75" x14ac:dyDescent="0.25">
      <c r="A65" s="5"/>
      <c r="B65" s="26" t="s">
        <v>42</v>
      </c>
      <c r="D65" s="7">
        <f>17000000+6000000</f>
        <v>23000000</v>
      </c>
    </row>
    <row r="66" spans="1:5" ht="15.75" x14ac:dyDescent="0.25">
      <c r="A66" s="5"/>
      <c r="B66" s="26" t="s">
        <v>48</v>
      </c>
      <c r="D66" s="7">
        <v>7000000</v>
      </c>
    </row>
    <row r="67" spans="1:5" s="29" customFormat="1" ht="15.75" x14ac:dyDescent="0.25">
      <c r="A67" s="5"/>
      <c r="B67" s="26" t="s">
        <v>0</v>
      </c>
      <c r="C67" s="4"/>
      <c r="D67" s="7">
        <v>6000000</v>
      </c>
      <c r="E67" s="4"/>
    </row>
    <row r="68" spans="1:5" s="29" customFormat="1" ht="15.75" x14ac:dyDescent="0.25">
      <c r="A68" s="5"/>
      <c r="B68" s="26" t="s">
        <v>1</v>
      </c>
      <c r="C68" s="4"/>
      <c r="D68" s="7">
        <v>8000000</v>
      </c>
      <c r="E68" s="4"/>
    </row>
    <row r="69" spans="1:5" s="29" customFormat="1" ht="15.75" x14ac:dyDescent="0.25">
      <c r="A69" s="5"/>
      <c r="B69" s="26" t="s">
        <v>2</v>
      </c>
      <c r="C69" s="4"/>
      <c r="D69" s="7">
        <v>12000000</v>
      </c>
      <c r="E69" s="4"/>
    </row>
    <row r="70" spans="1:5" s="29" customFormat="1" ht="15.75" x14ac:dyDescent="0.25">
      <c r="A70" s="5"/>
      <c r="B70" s="26" t="s">
        <v>3</v>
      </c>
      <c r="C70" s="4"/>
      <c r="D70" s="7">
        <v>2000000</v>
      </c>
      <c r="E70" s="4"/>
    </row>
    <row r="71" spans="1:5" s="29" customFormat="1" ht="15.75" x14ac:dyDescent="0.25">
      <c r="A71" s="5"/>
      <c r="B71" s="26" t="s">
        <v>4</v>
      </c>
      <c r="C71" s="4"/>
      <c r="D71" s="7">
        <v>6000000</v>
      </c>
      <c r="E71" s="4"/>
    </row>
    <row r="72" spans="1:5" s="29" customFormat="1" ht="15.75" x14ac:dyDescent="0.25">
      <c r="A72" s="5"/>
      <c r="B72" s="26" t="s">
        <v>6</v>
      </c>
      <c r="C72" s="4"/>
      <c r="D72" s="7">
        <v>6000000</v>
      </c>
      <c r="E72" s="4"/>
    </row>
    <row r="73" spans="1:5" s="29" customFormat="1" ht="15.75" x14ac:dyDescent="0.25">
      <c r="A73" s="5"/>
      <c r="B73" s="26" t="s">
        <v>5</v>
      </c>
      <c r="C73" s="4"/>
      <c r="D73" s="7">
        <v>12000000</v>
      </c>
      <c r="E73" s="4"/>
    </row>
    <row r="74" spans="1:5" s="29" customFormat="1" ht="15.75" x14ac:dyDescent="0.25">
      <c r="A74" s="5"/>
      <c r="B74" s="26" t="s">
        <v>7</v>
      </c>
      <c r="C74" s="4"/>
      <c r="D74" s="7">
        <v>8000000</v>
      </c>
      <c r="E74" s="4"/>
    </row>
    <row r="75" spans="1:5" s="29" customFormat="1" ht="15.75" x14ac:dyDescent="0.25">
      <c r="A75" s="5"/>
      <c r="B75" s="24" t="s">
        <v>43</v>
      </c>
      <c r="C75" s="4"/>
      <c r="D75" s="7">
        <v>12000000</v>
      </c>
      <c r="E75" s="4"/>
    </row>
    <row r="76" spans="1:5" s="29" customFormat="1" ht="18" x14ac:dyDescent="0.25">
      <c r="A76" s="5"/>
      <c r="B76" s="24" t="s">
        <v>74</v>
      </c>
      <c r="C76" s="4"/>
      <c r="D76" s="7">
        <f>35000000+20000000</f>
        <v>55000000</v>
      </c>
      <c r="E76" s="4"/>
    </row>
    <row r="77" spans="1:5" s="29" customFormat="1" ht="18" x14ac:dyDescent="0.25">
      <c r="A77" s="5"/>
      <c r="B77" s="24" t="s">
        <v>75</v>
      </c>
      <c r="C77" s="4"/>
      <c r="D77" s="7">
        <f>11000000+5000000</f>
        <v>16000000</v>
      </c>
      <c r="E77" s="4"/>
    </row>
    <row r="78" spans="1:5" s="29" customFormat="1" ht="15.75" x14ac:dyDescent="0.25">
      <c r="A78" s="8"/>
      <c r="B78" s="31" t="s">
        <v>44</v>
      </c>
      <c r="C78" s="4"/>
      <c r="D78" s="10">
        <v>4000000</v>
      </c>
      <c r="E78" s="4"/>
    </row>
    <row r="80" spans="1:5" s="38" customFormat="1" x14ac:dyDescent="0.25">
      <c r="A80" s="33" t="s">
        <v>49</v>
      </c>
      <c r="B80" s="33"/>
      <c r="C80" s="33"/>
      <c r="D80" s="33"/>
      <c r="E80" s="33"/>
    </row>
    <row r="81" spans="1:5" s="38" customFormat="1" ht="48" customHeight="1" x14ac:dyDescent="0.25">
      <c r="A81" s="33" t="s">
        <v>50</v>
      </c>
      <c r="B81" s="33"/>
      <c r="C81" s="33"/>
      <c r="D81" s="33"/>
      <c r="E81" s="33"/>
    </row>
    <row r="82" spans="1:5" s="38" customFormat="1" ht="61.5" customHeight="1" x14ac:dyDescent="0.25">
      <c r="A82" s="33" t="s">
        <v>63</v>
      </c>
      <c r="B82" s="33"/>
      <c r="C82" s="33"/>
      <c r="D82" s="33"/>
      <c r="E82" s="33"/>
    </row>
    <row r="83" spans="1:5" s="38" customFormat="1" ht="231.75" customHeight="1" x14ac:dyDescent="0.25">
      <c r="A83" s="33" t="s">
        <v>70</v>
      </c>
      <c r="B83" s="33"/>
      <c r="C83" s="33"/>
      <c r="D83" s="33"/>
      <c r="E83" s="33"/>
    </row>
    <row r="84" spans="1:5" s="38" customFormat="1" ht="32.25" customHeight="1" x14ac:dyDescent="0.25">
      <c r="A84" s="33" t="s">
        <v>64</v>
      </c>
      <c r="B84" s="33"/>
      <c r="C84" s="33"/>
      <c r="D84" s="33"/>
      <c r="E84" s="33"/>
    </row>
    <row r="85" spans="1:5" s="38" customFormat="1" ht="81.75" customHeight="1" x14ac:dyDescent="0.25">
      <c r="A85" s="33" t="s">
        <v>59</v>
      </c>
      <c r="B85" s="33"/>
      <c r="C85" s="33"/>
      <c r="D85" s="33"/>
      <c r="E85" s="33"/>
    </row>
    <row r="86" spans="1:5" s="38" customFormat="1" ht="81" customHeight="1" x14ac:dyDescent="0.25">
      <c r="A86" s="33" t="s">
        <v>60</v>
      </c>
      <c r="B86" s="33"/>
      <c r="C86" s="33"/>
      <c r="D86" s="33"/>
      <c r="E86" s="33"/>
    </row>
    <row r="87" spans="1:5" s="38" customFormat="1" ht="148.5" customHeight="1" x14ac:dyDescent="0.25">
      <c r="A87" s="37" t="s">
        <v>71</v>
      </c>
      <c r="B87" s="33"/>
      <c r="C87" s="33"/>
      <c r="D87" s="33"/>
      <c r="E87" s="33"/>
    </row>
    <row r="88" spans="1:5" s="38" customFormat="1" ht="83.25" customHeight="1" x14ac:dyDescent="0.25">
      <c r="A88" s="33" t="s">
        <v>61</v>
      </c>
      <c r="B88" s="33"/>
      <c r="C88" s="33"/>
      <c r="D88" s="33"/>
      <c r="E88" s="33"/>
    </row>
    <row r="89" spans="1:5" s="38" customFormat="1" ht="107.25" customHeight="1" x14ac:dyDescent="0.25">
      <c r="A89" s="33" t="s">
        <v>65</v>
      </c>
      <c r="B89" s="33"/>
      <c r="C89" s="33"/>
      <c r="D89" s="33"/>
      <c r="E89" s="33"/>
    </row>
    <row r="90" spans="1:5" s="38" customFormat="1" ht="89.25" customHeight="1" x14ac:dyDescent="0.25">
      <c r="A90" s="33" t="s">
        <v>66</v>
      </c>
      <c r="B90" s="33"/>
      <c r="C90" s="33"/>
      <c r="D90" s="33"/>
      <c r="E90" s="33"/>
    </row>
    <row r="91" spans="1:5" s="38" customFormat="1" ht="65.25" customHeight="1" x14ac:dyDescent="0.25">
      <c r="A91" s="33" t="s">
        <v>62</v>
      </c>
      <c r="B91" s="33"/>
      <c r="C91" s="33"/>
      <c r="D91" s="33"/>
      <c r="E91" s="33"/>
    </row>
    <row r="92" spans="1:5" s="38" customFormat="1" ht="69.75" customHeight="1" x14ac:dyDescent="0.25">
      <c r="A92" s="33" t="s">
        <v>67</v>
      </c>
      <c r="B92" s="33"/>
      <c r="C92" s="33"/>
      <c r="D92" s="33"/>
      <c r="E92" s="33"/>
    </row>
  </sheetData>
  <mergeCells count="14">
    <mergeCell ref="A90:E90"/>
    <mergeCell ref="A91:E91"/>
    <mergeCell ref="A92:E92"/>
    <mergeCell ref="A82:E82"/>
    <mergeCell ref="A2:D2"/>
    <mergeCell ref="A80:E80"/>
    <mergeCell ref="A81:E81"/>
    <mergeCell ref="A89:E89"/>
    <mergeCell ref="A83:E83"/>
    <mergeCell ref="A84:E84"/>
    <mergeCell ref="A85:E85"/>
    <mergeCell ref="A86:E86"/>
    <mergeCell ref="A87:E87"/>
    <mergeCell ref="A88:E88"/>
  </mergeCells>
  <pageMargins left="0.95" right="0.7" top="0.75" bottom="0.75" header="0.3" footer="0.3"/>
  <pageSetup scale="78" orientation="portrait"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fe7613-ad30-4660-a1ea-5b41979d92cc">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B61B6D73CEFE4BBE31050695399EE4" ma:contentTypeVersion="16" ma:contentTypeDescription="Create a new document." ma:contentTypeScope="" ma:versionID="48dc8944c6059785b04c9c07d0335d03">
  <xsd:schema xmlns:xsd="http://www.w3.org/2001/XMLSchema" xmlns:xs="http://www.w3.org/2001/XMLSchema" xmlns:p="http://schemas.microsoft.com/office/2006/metadata/properties" xmlns:ns2="41fe7613-ad30-4660-a1ea-5b41979d92cc" xmlns:ns3="2beaef9f-cf1f-479f-a374-c737fe2c05cb" xmlns:ns4="460b40b1-8940-426a-956a-a1941f8155cd" targetNamespace="http://schemas.microsoft.com/office/2006/metadata/properties" ma:root="true" ma:fieldsID="5b9aeabc8497fb2eac34fb6f0e771c43" ns2:_="" ns3:_="" ns4:_="">
    <xsd:import namespace="41fe7613-ad30-4660-a1ea-5b41979d92cc"/>
    <xsd:import namespace="2beaef9f-cf1f-479f-a374-c737fe2c05cb"/>
    <xsd:import namespace="460b40b1-8940-426a-956a-a1941f8155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lcf76f155ced4ddcb4097134ff3c332f" minOccurs="0"/>
                <xsd:element ref="ns3:TaxCatchAll"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e7613-ad30-4660-a1ea-5b41979d9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8191451-e717-4045-927b-fb009344d2c2}" ma:internalName="TaxCatchAll" ma:showField="CatchAllData" ma:web="460b40b1-8940-426a-956a-a1941f8155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b40b1-8940-426a-956a-a1941f8155c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15934-035F-4E09-8B04-C794AB8BFB4F}">
  <ds:schemaRefs>
    <ds:schemaRef ds:uri="http://schemas.microsoft.com/sharepoint/v3/contenttype/forms"/>
  </ds:schemaRefs>
</ds:datastoreItem>
</file>

<file path=customXml/itemProps2.xml><?xml version="1.0" encoding="utf-8"?>
<ds:datastoreItem xmlns:ds="http://schemas.openxmlformats.org/officeDocument/2006/customXml" ds:itemID="{97D0F6A4-6FCA-4124-96A1-029C4A182AC8}">
  <ds:schemaRefs>
    <ds:schemaRef ds:uri="308dc21f-8940-46b7-9ee9-f86b439897b1"/>
    <ds:schemaRef ds:uri="http://www.w3.org/XML/1998/namespace"/>
    <ds:schemaRef ds:uri="cc811197-5a73-4d86-a206-c117da05ddaa"/>
    <ds:schemaRef ds:uri="http://purl.org/dc/dcmitype/"/>
    <ds:schemaRef ds:uri="http://schemas.microsoft.com/office/2006/metadata/properties"/>
    <ds:schemaRef ds:uri="6e990388-25d0-4212-86c6-d82dabd65f9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 ds:uri="41fe7613-ad30-4660-a1ea-5b41979d92cc"/>
    <ds:schemaRef ds:uri="2beaef9f-cf1f-479f-a374-c737fe2c05cb"/>
  </ds:schemaRefs>
</ds:datastoreItem>
</file>

<file path=customXml/itemProps3.xml><?xml version="1.0" encoding="utf-8"?>
<ds:datastoreItem xmlns:ds="http://schemas.openxmlformats.org/officeDocument/2006/customXml" ds:itemID="{7CF3A79E-8E12-412D-B2B2-0E37B016B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e7613-ad30-4660-a1ea-5b41979d92cc"/>
    <ds:schemaRef ds:uri="2beaef9f-cf1f-479f-a374-c737fe2c05cb"/>
    <ds:schemaRef ds:uri="460b40b1-8940-426a-956a-a1941f81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Allocation Plan</vt:lpstr>
      <vt:lpstr>'Proposed Allocation Plan'!Print_Titles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 Plan</dc:title>
  <dc:subject/>
  <dc:creator>Smith, Andrea</dc:creator>
  <cp:keywords/>
  <dc:description/>
  <cp:lastModifiedBy>Tracy, Jake</cp:lastModifiedBy>
  <cp:revision/>
  <cp:lastPrinted>2025-02-09T17:39:58Z</cp:lastPrinted>
  <dcterms:created xsi:type="dcterms:W3CDTF">2025-01-17T13:47:25Z</dcterms:created>
  <dcterms:modified xsi:type="dcterms:W3CDTF">2025-02-19T18:21:27Z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0x01010035B61B6D73CEFE4BBE31050695399EE4</vt:lpwstr>
  </property>
  <property fmtid="{D5CDD505-2E9C-101B-9397-08002B2CF9AE}" pid="5" name="MediaServiceImageTags">
    <vt:lpwstr/>
  </property>
</Properties>
</file>