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360" yWindow="540" windowWidth="22995" windowHeight="10635" activeTab="0"/>
  </bookViews>
  <sheets>
    <sheet name="2014 Q1 Supplemental" sheetId="6" r:id="rId1"/>
  </sheets>
  <definedNames>
    <definedName name="_xlnm.Print_Area" localSheetId="0">'2014 Q1 Supplemental'!$A$2:$H$42</definedName>
  </definedNames>
  <calcPr calcId="125725"/>
</workbook>
</file>

<file path=xl/sharedStrings.xml><?xml version="1.0" encoding="utf-8"?>
<sst xmlns="http://schemas.openxmlformats.org/spreadsheetml/2006/main" count="46" uniqueCount="45">
  <si>
    <t>Revenues</t>
  </si>
  <si>
    <t>Expenditures</t>
  </si>
  <si>
    <t>Non-GF Financial Plan</t>
  </si>
  <si>
    <t>Category</t>
  </si>
  <si>
    <t xml:space="preserve">Beginning Fund Balance </t>
  </si>
  <si>
    <t>Total Revenues</t>
  </si>
  <si>
    <t>Total Expenditures</t>
  </si>
  <si>
    <t>Other Fund Transactions</t>
  </si>
  <si>
    <t>Total Other Fund Transactions</t>
  </si>
  <si>
    <t>Ending Fund Balance</t>
  </si>
  <si>
    <t>Reserves</t>
  </si>
  <si>
    <t>Total Reserves</t>
  </si>
  <si>
    <t>Reserve Shortfall</t>
  </si>
  <si>
    <t>Ending Undesignated Fund Balance</t>
  </si>
  <si>
    <t>Financial Plan Notes:</t>
  </si>
  <si>
    <t>2013 Adopted</t>
  </si>
  <si>
    <t>Fund Name: Youth Sports Facilities Grant Fund</t>
  </si>
  <si>
    <t>Fund Number: 000001290</t>
  </si>
  <si>
    <t>Miscellaneous</t>
  </si>
  <si>
    <t>Grants</t>
  </si>
  <si>
    <t>Encumbrance Carryover</t>
  </si>
  <si>
    <r>
      <t>Estimated Underexpenditures</t>
    </r>
    <r>
      <rPr>
        <b/>
        <vertAlign val="superscript"/>
        <sz val="12"/>
        <rFont val="Calibri"/>
        <family val="2"/>
        <scheme val="minor"/>
      </rPr>
      <t xml:space="preserve"> </t>
    </r>
  </si>
  <si>
    <t>Prepared by:  Jennifer Lehman</t>
  </si>
  <si>
    <r>
      <t>1</t>
    </r>
    <r>
      <rPr>
        <sz val="11"/>
        <rFont val="Calibri"/>
        <family val="2"/>
        <scheme val="minor"/>
      </rPr>
      <t xml:space="preserve"> 2013 Actuals are based the 2013 General Ledger.</t>
    </r>
  </si>
  <si>
    <r>
      <t xml:space="preserve">2 </t>
    </r>
    <r>
      <rPr>
        <sz val="11"/>
        <rFont val="Calibri"/>
        <family val="2"/>
        <scheme val="minor"/>
      </rPr>
      <t>2014 Adopted is based on Ordinance 17695.</t>
    </r>
  </si>
  <si>
    <t>Auto Rental Tax</t>
  </si>
  <si>
    <t>Net Investment Income</t>
  </si>
  <si>
    <t>1st Omnibus</t>
  </si>
  <si>
    <r>
      <t xml:space="preserve">4 </t>
    </r>
    <r>
      <rPr>
        <sz val="11"/>
        <rFont val="Calibri"/>
        <family val="2"/>
        <scheme val="minor"/>
      </rPr>
      <t xml:space="preserve">Operating Expenditures consist of salaries, benefits and supplies to manage the program. </t>
    </r>
  </si>
  <si>
    <r>
      <t>5</t>
    </r>
    <r>
      <rPr>
        <sz val="11"/>
        <rFont val="Calibri"/>
        <family val="2"/>
        <scheme val="minor"/>
      </rPr>
      <t xml:space="preserve"> Per proviso 13-2 in the 2002 Adopted Budget Ordinance #14265, proceeds from the sale of Stadium property ($646,257) were transferred into YSFG from the Stadium Fund. According to the proviso, these funds cannot be expended or encumbered, but could be used to establish an endowment. The income generated by the endowment can be used to support ongoing grants programs. Proceeds from the sale of the Johnson Building ($1,973,553) were added to the YSFG Endowment Fund in 2008. Proceeds from the sale of any other remaining Stadium property (after accounting for the set-aside to support housing provided for in Ordinance #13262 and for any negative fund balance remaining after termination of the Stadium) will also be transferred to supplement the YSFG Endowment. The YSFG Endowment, totaling $2,619,810, resides in Subfund 1291, with interest from the endowment automatically transferring to Fund 1290.</t>
    </r>
  </si>
  <si>
    <r>
      <t>6</t>
    </r>
    <r>
      <rPr>
        <sz val="11"/>
        <rFont val="Calibri"/>
        <family val="2"/>
        <scheme val="minor"/>
      </rPr>
      <t xml:space="preserve"> Rainy Day Reserve (formerly target fund balance) is 8% of Total Revenues, exclusive of Johnson Building Endowment funds, through 2013. Beginning 2014 Rainy Day Reserve is 1/12th of Total Revenues, exclusive of Johnson Building Endowment Funds.</t>
    </r>
  </si>
  <si>
    <r>
      <t xml:space="preserve">   Rainy Day Reserve </t>
    </r>
    <r>
      <rPr>
        <vertAlign val="superscript"/>
        <sz val="12"/>
        <rFont val="Calibri"/>
        <family val="2"/>
        <scheme val="minor"/>
      </rPr>
      <t>6</t>
    </r>
  </si>
  <si>
    <r>
      <t xml:space="preserve">YSFG Endowment Fund </t>
    </r>
    <r>
      <rPr>
        <vertAlign val="superscript"/>
        <sz val="12"/>
        <rFont val="Calibri"/>
        <family val="2"/>
        <scheme val="minor"/>
      </rPr>
      <t>5</t>
    </r>
  </si>
  <si>
    <r>
      <t xml:space="preserve">Operating </t>
    </r>
    <r>
      <rPr>
        <vertAlign val="superscript"/>
        <sz val="12"/>
        <rFont val="Calibri"/>
        <family val="2"/>
        <scheme val="minor"/>
      </rPr>
      <t>4</t>
    </r>
  </si>
  <si>
    <t>Estimated-Adopted Change</t>
  </si>
  <si>
    <t>Explanation of Change</t>
  </si>
  <si>
    <r>
      <t>2013
Actual</t>
    </r>
    <r>
      <rPr>
        <b/>
        <vertAlign val="superscript"/>
        <sz val="12"/>
        <rFont val="Calibri"/>
        <family val="2"/>
        <scheme val="minor"/>
      </rPr>
      <t>1</t>
    </r>
  </si>
  <si>
    <r>
      <t>2014
Adopted</t>
    </r>
    <r>
      <rPr>
        <b/>
        <vertAlign val="superscript"/>
        <sz val="12"/>
        <rFont val="Calibri"/>
        <family val="2"/>
        <scheme val="minor"/>
      </rPr>
      <t>2</t>
    </r>
  </si>
  <si>
    <r>
      <t>2014
Estimated</t>
    </r>
    <r>
      <rPr>
        <b/>
        <vertAlign val="superscript"/>
        <sz val="12"/>
        <rFont val="Calibri"/>
        <family val="2"/>
        <scheme val="minor"/>
      </rPr>
      <t>3</t>
    </r>
  </si>
  <si>
    <t>The higher beginning fund balance is due to auto-rental tax revenue coming in higher in 2013, and grants not fully expending.</t>
  </si>
  <si>
    <t>This adjustment carries forward budget authority for existing grant awards.</t>
  </si>
  <si>
    <t>The increase is based on the March 2014 OEFA forecast.</t>
  </si>
  <si>
    <r>
      <t xml:space="preserve">3 </t>
    </r>
    <r>
      <rPr>
        <sz val="11"/>
        <rFont val="Calibri"/>
        <family val="2"/>
        <scheme val="minor"/>
      </rPr>
      <t>Estimated and Revised Revenues are based on updated data as of the March 2014 Office of Economic and Financial Analysis (OEFA) forecast.</t>
    </r>
  </si>
  <si>
    <t>Date Prepared: April 8, 2014</t>
  </si>
  <si>
    <r>
      <t>2014
Revised</t>
    </r>
    <r>
      <rPr>
        <b/>
        <vertAlign val="superscript"/>
        <sz val="12"/>
        <rFont val="Calibri"/>
        <family val="2"/>
        <scheme val="minor"/>
      </rPr>
      <t>3</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</si>
</sst>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34">
    <font>
      <sz val="11"/>
      <color theme="1"/>
      <name val="Calibri"/>
      <family val="2"/>
      <scheme val="minor"/>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erdana"/>
      <family val="2"/>
    </font>
    <font>
      <b/>
      <sz val="14"/>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scheme val="minor"/>
    </font>
    <font>
      <vertAlign val="superscript"/>
      <sz val="11"/>
      <name val="Calibri"/>
      <family val="2"/>
      <scheme val="minor"/>
    </font>
    <font>
      <sz val="11"/>
      <name val="Calibri"/>
      <family val="2"/>
      <scheme val="minor"/>
    </font>
    <font>
      <b/>
      <sz val="11"/>
      <name val="Calibri"/>
      <family val="2"/>
      <scheme val="minor"/>
    </font>
    <font>
      <sz val="6"/>
      <name val="Helv"/>
      <family val="2"/>
    </font>
    <font>
      <sz val="12"/>
      <color theme="1"/>
      <name val="Calibri"/>
      <family val="2"/>
      <scheme val="minor"/>
    </font>
    <font>
      <sz val="12"/>
      <color rgb="FF000000"/>
      <name val="Calibri"/>
      <family val="2"/>
      <scheme val="minor"/>
    </font>
    <font>
      <vertAlign val="superscript"/>
      <sz val="12"/>
      <name val="Calibri"/>
      <family val="2"/>
      <scheme val="minor"/>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top/>
      <bottom/>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right/>
      <top style="thin"/>
      <bottom style="thin"/>
    </border>
    <border>
      <left style="thin"/>
      <right/>
      <top style="thin"/>
      <bottom style="thin"/>
    </border>
    <border>
      <left style="thin"/>
      <right/>
      <top/>
      <bottom style="thin"/>
    </border>
    <border>
      <left/>
      <right style="thin"/>
      <top/>
      <bottom/>
    </border>
    <border>
      <left/>
      <right/>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37" fontId="2" fillId="0" borderId="0">
      <alignment/>
      <protection/>
    </xf>
    <xf numFmtId="43"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8" fillId="0" borderId="0">
      <alignment vertical="top"/>
      <protection/>
    </xf>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alignment/>
      <protection/>
    </xf>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1" fillId="0" borderId="0">
      <alignment/>
      <protection/>
    </xf>
    <xf numFmtId="43" fontId="1" fillId="0" borderId="0" applyFont="0" applyFill="0" applyBorder="0" applyAlignment="0" applyProtection="0"/>
    <xf numFmtId="0" fontId="21" fillId="0" borderId="0">
      <alignment/>
      <protection/>
    </xf>
    <xf numFmtId="0" fontId="0" fillId="0" borderId="0">
      <alignment/>
      <protection/>
    </xf>
    <xf numFmtId="43" fontId="0" fillId="0" borderId="0" applyFont="0" applyFill="0" applyBorder="0" applyAlignment="0" applyProtection="0"/>
    <xf numFmtId="0" fontId="30" fillId="0" borderId="0" applyProtection="0">
      <alignment/>
    </xf>
  </cellStyleXfs>
  <cellXfs count="92">
    <xf numFmtId="0" fontId="0" fillId="0" borderId="0" xfId="0"/>
    <xf numFmtId="0" fontId="23" fillId="0" borderId="0" xfId="20" applyFont="1" applyBorder="1">
      <alignment/>
      <protection/>
    </xf>
    <xf numFmtId="0" fontId="23" fillId="0" borderId="0" xfId="20" applyFont="1">
      <alignment/>
      <protection/>
    </xf>
    <xf numFmtId="0" fontId="26" fillId="0" borderId="0" xfId="20" applyFont="1">
      <alignment/>
      <protection/>
    </xf>
    <xf numFmtId="0" fontId="24" fillId="0" borderId="0" xfId="20" applyFont="1">
      <alignment/>
      <protection/>
    </xf>
    <xf numFmtId="164" fontId="23" fillId="24" borderId="10" xfId="50" applyNumberFormat="1" applyFont="1" applyFill="1" applyBorder="1" applyAlignment="1" quotePrefix="1">
      <alignment vertical="center"/>
    </xf>
    <xf numFmtId="164" fontId="23" fillId="24" borderId="10" xfId="50" applyNumberFormat="1" applyFont="1" applyFill="1" applyBorder="1" applyAlignment="1">
      <alignment vertical="center"/>
    </xf>
    <xf numFmtId="164" fontId="23" fillId="24" borderId="11" xfId="50" applyNumberFormat="1" applyFont="1" applyFill="1" applyBorder="1" applyAlignment="1">
      <alignment vertical="center"/>
    </xf>
    <xf numFmtId="164" fontId="23" fillId="24" borderId="11" xfId="50" applyNumberFormat="1" applyFont="1" applyFill="1" applyBorder="1" applyAlignment="1" quotePrefix="1">
      <alignment vertical="center"/>
    </xf>
    <xf numFmtId="164" fontId="23" fillId="24" borderId="12" xfId="50" applyNumberFormat="1" applyFont="1" applyFill="1" applyBorder="1" applyAlignment="1" quotePrefix="1">
      <alignment vertical="center"/>
    </xf>
    <xf numFmtId="164" fontId="23" fillId="24" borderId="13" xfId="50" applyNumberFormat="1" applyFont="1" applyFill="1" applyBorder="1" applyAlignment="1" quotePrefix="1">
      <alignment vertical="center"/>
    </xf>
    <xf numFmtId="164" fontId="23" fillId="24" borderId="0" xfId="50" applyNumberFormat="1" applyFont="1" applyFill="1" applyBorder="1" applyAlignment="1">
      <alignment vertical="center"/>
    </xf>
    <xf numFmtId="164" fontId="24" fillId="24" borderId="10" xfId="50" applyNumberFormat="1" applyFont="1" applyFill="1" applyBorder="1" applyAlignment="1">
      <alignment vertical="center"/>
    </xf>
    <xf numFmtId="164" fontId="24" fillId="24" borderId="11" xfId="50" applyNumberFormat="1" applyFont="1" applyFill="1" applyBorder="1" applyAlignment="1">
      <alignment vertical="center"/>
    </xf>
    <xf numFmtId="164" fontId="24" fillId="24" borderId="12" xfId="50" applyNumberFormat="1" applyFont="1" applyFill="1" applyBorder="1" applyAlignment="1">
      <alignment vertical="center"/>
    </xf>
    <xf numFmtId="164" fontId="23" fillId="24" borderId="14" xfId="50" applyNumberFormat="1" applyFont="1" applyFill="1" applyBorder="1" applyAlignment="1">
      <alignment vertical="center"/>
    </xf>
    <xf numFmtId="164" fontId="23" fillId="24" borderId="15" xfId="50" applyNumberFormat="1" applyFont="1" applyFill="1" applyBorder="1" applyAlignment="1">
      <alignment vertical="center"/>
    </xf>
    <xf numFmtId="164" fontId="24" fillId="24" borderId="16" xfId="50" applyNumberFormat="1" applyFont="1" applyFill="1" applyBorder="1" applyAlignment="1">
      <alignment vertical="center"/>
    </xf>
    <xf numFmtId="0" fontId="23" fillId="0" borderId="0" xfId="20" applyFont="1">
      <alignment/>
      <protection/>
    </xf>
    <xf numFmtId="9" fontId="23" fillId="0" borderId="0" xfId="15" applyFont="1" applyAlignment="1">
      <alignment horizontal="center" vertical="center"/>
    </xf>
    <xf numFmtId="0" fontId="0" fillId="0" borderId="0" xfId="0" applyFont="1" applyFill="1"/>
    <xf numFmtId="164" fontId="23" fillId="24" borderId="17" xfId="50" applyNumberFormat="1" applyFont="1" applyFill="1" applyBorder="1" applyAlignment="1" quotePrefix="1">
      <alignment vertical="center"/>
    </xf>
    <xf numFmtId="164" fontId="23" fillId="24" borderId="12" xfId="50" applyNumberFormat="1" applyFont="1" applyFill="1" applyBorder="1" applyAlignment="1">
      <alignment vertical="center"/>
    </xf>
    <xf numFmtId="37" fontId="24" fillId="24" borderId="11" xfId="21" applyFont="1" applyFill="1" applyBorder="1" applyAlignment="1">
      <alignment horizontal="left" vertical="center"/>
      <protection/>
    </xf>
    <xf numFmtId="37" fontId="24" fillId="24" borderId="18" xfId="21" applyFont="1" applyFill="1" applyBorder="1" applyAlignment="1">
      <alignment horizontal="left" vertical="center"/>
      <protection/>
    </xf>
    <xf numFmtId="37" fontId="24" fillId="24" borderId="19" xfId="21" applyFont="1" applyFill="1" applyBorder="1" applyAlignment="1">
      <alignment horizontal="left" vertical="center"/>
      <protection/>
    </xf>
    <xf numFmtId="37" fontId="23" fillId="24" borderId="11" xfId="21" applyFont="1" applyFill="1" applyBorder="1" applyAlignment="1">
      <alignment horizontal="left" vertical="center"/>
      <protection/>
    </xf>
    <xf numFmtId="164" fontId="23" fillId="24" borderId="10" xfId="77" applyNumberFormat="1" applyFont="1" applyFill="1" applyBorder="1" applyAlignment="1">
      <alignment horizontal="right" vertical="center"/>
    </xf>
    <xf numFmtId="164" fontId="23" fillId="24" borderId="10" xfId="77" applyNumberFormat="1" applyFont="1" applyFill="1" applyBorder="1"/>
    <xf numFmtId="164" fontId="23" fillId="24" borderId="20" xfId="77" applyNumberFormat="1" applyFont="1" applyFill="1" applyBorder="1"/>
    <xf numFmtId="164" fontId="23" fillId="24" borderId="20" xfId="77" applyNumberFormat="1" applyFont="1" applyFill="1" applyBorder="1" applyAlignment="1">
      <alignment horizontal="right" vertical="center"/>
    </xf>
    <xf numFmtId="164" fontId="31" fillId="24" borderId="10" xfId="76" applyNumberFormat="1" applyFont="1" applyFill="1" applyBorder="1">
      <alignment/>
      <protection/>
    </xf>
    <xf numFmtId="164" fontId="23" fillId="24" borderId="12" xfId="18" applyNumberFormat="1" applyFont="1" applyFill="1" applyBorder="1" applyAlignment="1">
      <alignment vertical="center"/>
    </xf>
    <xf numFmtId="164" fontId="23" fillId="24" borderId="18" xfId="18" applyNumberFormat="1" applyFont="1" applyFill="1" applyBorder="1" applyAlignment="1">
      <alignment vertical="center"/>
    </xf>
    <xf numFmtId="164" fontId="23" fillId="24" borderId="11" xfId="77" applyNumberFormat="1" applyFont="1" applyFill="1" applyBorder="1"/>
    <xf numFmtId="164" fontId="24" fillId="24" borderId="10" xfId="77" applyNumberFormat="1" applyFont="1" applyFill="1" applyBorder="1"/>
    <xf numFmtId="43" fontId="23" fillId="0" borderId="0" xfId="18" applyFont="1" applyAlignment="1">
      <alignment horizontal="center" vertical="center"/>
    </xf>
    <xf numFmtId="0" fontId="29" fillId="0" borderId="0" xfId="0" applyFont="1" applyFill="1"/>
    <xf numFmtId="164" fontId="0" fillId="0" borderId="0" xfId="18" applyNumberFormat="1" applyFont="1" applyFill="1" applyBorder="1"/>
    <xf numFmtId="0" fontId="0" fillId="0" borderId="0" xfId="0" applyFont="1" applyFill="1" applyBorder="1"/>
    <xf numFmtId="0" fontId="23" fillId="0" borderId="0" xfId="20" applyFont="1" applyFill="1" applyBorder="1">
      <alignment/>
      <protection/>
    </xf>
    <xf numFmtId="0" fontId="0" fillId="0" borderId="0" xfId="0" applyFill="1"/>
    <xf numFmtId="37" fontId="24" fillId="0" borderId="0" xfId="21" applyFont="1" applyFill="1" applyBorder="1" applyAlignment="1">
      <alignment horizontal="left" vertical="center"/>
      <protection/>
    </xf>
    <xf numFmtId="164" fontId="24" fillId="0" borderId="0" xfId="50" applyNumberFormat="1" applyFont="1" applyFill="1" applyBorder="1" applyAlignment="1">
      <alignment vertical="center"/>
    </xf>
    <xf numFmtId="164" fontId="24" fillId="0" borderId="0" xfId="50" applyNumberFormat="1" applyFont="1" applyFill="1" applyBorder="1"/>
    <xf numFmtId="37" fontId="23" fillId="0" borderId="0" xfId="21" applyFont="1" applyFill="1" applyBorder="1" applyAlignment="1">
      <alignment horizontal="centerContinuous" wrapText="1"/>
      <protection/>
    </xf>
    <xf numFmtId="0" fontId="26" fillId="0" borderId="0" xfId="20" applyFont="1" applyFill="1" applyBorder="1">
      <alignment/>
      <protection/>
    </xf>
    <xf numFmtId="0" fontId="23" fillId="0" borderId="0" xfId="20" applyFont="1" applyFill="1" applyBorder="1" applyAlignment="1">
      <alignment horizontal="left"/>
      <protection/>
    </xf>
    <xf numFmtId="37" fontId="24" fillId="0" borderId="0" xfId="21" applyFont="1" applyFill="1" applyBorder="1" applyAlignment="1">
      <alignment horizontal="center" wrapText="1"/>
      <protection/>
    </xf>
    <xf numFmtId="0" fontId="23" fillId="0" borderId="0" xfId="20" applyFont="1" applyFill="1" applyBorder="1" applyAlignment="1">
      <alignment horizontal="centerContinuous"/>
      <protection/>
    </xf>
    <xf numFmtId="0" fontId="26" fillId="0" borderId="0" xfId="20" applyFont="1" applyFill="1" applyBorder="1" applyAlignment="1">
      <alignment horizontal="centerContinuous"/>
      <protection/>
    </xf>
    <xf numFmtId="0" fontId="26" fillId="0" borderId="0" xfId="20" applyFont="1" applyFill="1" applyAlignment="1">
      <alignment/>
      <protection/>
    </xf>
    <xf numFmtId="0" fontId="26" fillId="0" borderId="0" xfId="20" applyFont="1" applyFill="1" applyAlignment="1">
      <alignment horizontal="centerContinuous"/>
      <protection/>
    </xf>
    <xf numFmtId="37" fontId="24" fillId="0" borderId="21" xfId="21" applyFont="1" applyFill="1" applyBorder="1" applyAlignment="1">
      <alignment horizontal="left" wrapText="1"/>
      <protection/>
    </xf>
    <xf numFmtId="37" fontId="26" fillId="0" borderId="0" xfId="21" applyFont="1" applyFill="1" applyBorder="1" applyAlignment="1">
      <alignment horizontal="centerContinuous" wrapText="1"/>
      <protection/>
    </xf>
    <xf numFmtId="0" fontId="1" fillId="0" borderId="0" xfId="20" applyFill="1">
      <alignment/>
      <protection/>
    </xf>
    <xf numFmtId="37" fontId="24" fillId="0" borderId="18" xfId="21" applyFont="1" applyFill="1" applyBorder="1" applyAlignment="1" applyProtection="1">
      <alignment horizontal="left" wrapText="1"/>
      <protection/>
    </xf>
    <xf numFmtId="0" fontId="23" fillId="0" borderId="0" xfId="20" applyFont="1" applyFill="1">
      <alignment/>
      <protection/>
    </xf>
    <xf numFmtId="0" fontId="23" fillId="24" borderId="11" xfId="78" applyFont="1" applyFill="1" applyBorder="1" applyAlignment="1" quotePrefix="1">
      <alignment vertical="center"/>
    </xf>
    <xf numFmtId="164" fontId="31" fillId="24" borderId="10" xfId="18" applyNumberFormat="1" applyFont="1" applyFill="1" applyBorder="1" applyAlignment="1">
      <alignment horizontal="right"/>
    </xf>
    <xf numFmtId="0" fontId="23" fillId="0" borderId="0" xfId="20" applyFont="1" applyFill="1" applyBorder="1" applyAlignment="1">
      <alignment horizontal="right"/>
      <protection/>
    </xf>
    <xf numFmtId="37" fontId="24" fillId="0" borderId="0" xfId="21" applyFont="1" applyFill="1" applyBorder="1" applyAlignment="1">
      <alignment horizontal="left" wrapText="1"/>
      <protection/>
    </xf>
    <xf numFmtId="0" fontId="24" fillId="0" borderId="12" xfId="76" applyFont="1" applyFill="1" applyBorder="1" applyAlignment="1">
      <alignment horizontal="center" wrapText="1"/>
      <protection/>
    </xf>
    <xf numFmtId="0" fontId="24" fillId="0" borderId="13" xfId="76" applyFont="1" applyFill="1" applyBorder="1" applyAlignment="1">
      <alignment horizontal="center" wrapText="1"/>
      <protection/>
    </xf>
    <xf numFmtId="164" fontId="31" fillId="24" borderId="16" xfId="76" applyNumberFormat="1" applyFont="1" applyFill="1" applyBorder="1" applyAlignment="1">
      <alignment horizontal="left" vertical="center" wrapText="1"/>
      <protection/>
    </xf>
    <xf numFmtId="164" fontId="31" fillId="24" borderId="10" xfId="76" applyNumberFormat="1" applyFont="1" applyFill="1" applyBorder="1" applyAlignment="1">
      <alignment horizontal="left" vertical="center" wrapText="1"/>
      <protection/>
    </xf>
    <xf numFmtId="164" fontId="32" fillId="24" borderId="10" xfId="76" applyNumberFormat="1" applyFont="1" applyFill="1" applyBorder="1" applyAlignment="1" applyProtection="1">
      <alignment vertical="center"/>
      <protection locked="0"/>
    </xf>
    <xf numFmtId="164" fontId="23" fillId="24" borderId="13" xfId="77" applyNumberFormat="1" applyFont="1" applyFill="1" applyBorder="1" applyAlignment="1">
      <alignment vertical="center"/>
    </xf>
    <xf numFmtId="164" fontId="23" fillId="24" borderId="12" xfId="77" applyNumberFormat="1" applyFont="1" applyFill="1" applyBorder="1" applyAlignment="1">
      <alignment vertical="center"/>
    </xf>
    <xf numFmtId="164" fontId="31" fillId="24" borderId="16" xfId="76" applyNumberFormat="1" applyFont="1" applyFill="1" applyBorder="1" applyAlignment="1">
      <alignment vertical="center"/>
      <protection/>
    </xf>
    <xf numFmtId="0" fontId="23" fillId="24" borderId="11" xfId="76" applyFont="1" applyFill="1" applyBorder="1" applyAlignment="1">
      <alignment horizontal="left" vertical="center"/>
      <protection/>
    </xf>
    <xf numFmtId="164" fontId="23" fillId="24" borderId="10" xfId="18" applyNumberFormat="1" applyFont="1" applyFill="1" applyBorder="1" applyAlignment="1">
      <alignment horizontal="right" vertical="center"/>
    </xf>
    <xf numFmtId="164" fontId="23" fillId="24" borderId="20" xfId="18" applyNumberFormat="1" applyFont="1" applyFill="1" applyBorder="1" applyAlignment="1">
      <alignment horizontal="right" vertical="center"/>
    </xf>
    <xf numFmtId="164" fontId="31" fillId="24" borderId="10" xfId="18" applyNumberFormat="1" applyFont="1" applyFill="1" applyBorder="1" applyAlignment="1">
      <alignment horizontal="right" vertical="center"/>
    </xf>
    <xf numFmtId="164" fontId="23" fillId="24" borderId="10" xfId="77" applyNumberFormat="1" applyFont="1" applyFill="1" applyBorder="1" applyAlignment="1">
      <alignment vertical="center"/>
    </xf>
    <xf numFmtId="164" fontId="23" fillId="24" borderId="20" xfId="77" applyNumberFormat="1" applyFont="1" applyFill="1" applyBorder="1" applyAlignment="1">
      <alignment vertical="center"/>
    </xf>
    <xf numFmtId="164" fontId="31" fillId="24" borderId="10" xfId="76" applyNumberFormat="1" applyFont="1" applyFill="1" applyBorder="1" applyAlignment="1">
      <alignment vertical="center"/>
      <protection/>
    </xf>
    <xf numFmtId="0" fontId="23" fillId="24" borderId="11" xfId="78" applyFont="1" applyFill="1" applyBorder="1" applyAlignment="1">
      <alignment horizontal="left" vertical="center"/>
    </xf>
    <xf numFmtId="0" fontId="24" fillId="24" borderId="11" xfId="76" applyFont="1" applyFill="1" applyBorder="1" applyAlignment="1">
      <alignment vertical="center"/>
      <protection/>
    </xf>
    <xf numFmtId="164" fontId="24" fillId="24" borderId="10" xfId="77" applyNumberFormat="1" applyFont="1" applyFill="1" applyBorder="1" applyAlignment="1">
      <alignment vertical="center"/>
    </xf>
    <xf numFmtId="164" fontId="24" fillId="24" borderId="11" xfId="77" applyNumberFormat="1" applyFont="1" applyFill="1" applyBorder="1" applyAlignment="1">
      <alignment vertical="center"/>
    </xf>
    <xf numFmtId="164" fontId="23" fillId="24" borderId="11" xfId="18" applyNumberFormat="1" applyFont="1" applyFill="1" applyBorder="1" applyAlignment="1">
      <alignment horizontal="right" vertical="center"/>
    </xf>
    <xf numFmtId="164" fontId="31" fillId="24" borderId="10" xfId="18" applyNumberFormat="1" applyFont="1" applyFill="1" applyBorder="1" applyAlignment="1">
      <alignment horizontal="left" wrapText="1"/>
    </xf>
    <xf numFmtId="0" fontId="27" fillId="0" borderId="0" xfId="67" applyFont="1" applyFill="1" applyAlignment="1">
      <alignment horizontal="left"/>
      <protection/>
    </xf>
    <xf numFmtId="37" fontId="22" fillId="0" borderId="0" xfId="21" applyFont="1" applyFill="1" applyBorder="1" applyAlignment="1">
      <alignment horizontal="center" wrapText="1"/>
      <protection/>
    </xf>
    <xf numFmtId="0" fontId="27" fillId="0" borderId="0" xfId="76" applyFont="1" applyFill="1" applyAlignment="1">
      <alignment horizontal="left" vertical="top" wrapText="1"/>
      <protection/>
    </xf>
    <xf numFmtId="0" fontId="27" fillId="0" borderId="0" xfId="20" applyFont="1" applyFill="1" applyAlignment="1">
      <alignment horizontal="left" wrapText="1"/>
      <protection/>
    </xf>
    <xf numFmtId="0" fontId="27" fillId="0" borderId="0" xfId="20" applyFont="1" applyFill="1" applyAlignment="1">
      <alignment horizontal="left" vertical="top" wrapText="1"/>
      <protection/>
    </xf>
    <xf numFmtId="0" fontId="27" fillId="0" borderId="0" xfId="76" applyFont="1" applyFill="1">
      <alignment/>
      <protection/>
    </xf>
    <xf numFmtId="0" fontId="28" fillId="0" borderId="0" xfId="0" applyFont="1" applyFill="1" applyAlignment="1">
      <alignment horizontal="left" vertical="top" wrapText="1"/>
    </xf>
    <xf numFmtId="0" fontId="27" fillId="0" borderId="0" xfId="67" applyFont="1" applyFill="1" applyAlignment="1" quotePrefix="1">
      <alignment horizontal="left"/>
      <protection/>
    </xf>
    <xf numFmtId="0" fontId="27" fillId="0" borderId="0" xfId="67" applyFont="1" applyFill="1" applyAlignment="1">
      <alignment horizontal="left" wrapText="1"/>
      <protection/>
    </xf>
  </cellXfs>
  <cellStyles count="65">
    <cellStyle name="Normal" xfId="0"/>
    <cellStyle name="Percent" xfId="15"/>
    <cellStyle name="Currency" xfId="16"/>
    <cellStyle name="Currency [0]" xfId="17"/>
    <cellStyle name="Comma" xfId="18"/>
    <cellStyle name="Comma [0]" xfId="19"/>
    <cellStyle name="Normal 2" xfId="20"/>
    <cellStyle name="Normal_AIRPLAN.XLS" xfId="21"/>
    <cellStyle name="Comma 3" xfId="22"/>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47"/>
    <cellStyle name="Calculation 2" xfId="48"/>
    <cellStyle name="Check Cell 2" xfId="49"/>
    <cellStyle name="Comma 2" xfId="50"/>
    <cellStyle name="Explanatory Text 2" xfId="51"/>
    <cellStyle name="Good 2" xfId="52"/>
    <cellStyle name="Heading 1 2" xfId="53"/>
    <cellStyle name="Heading 2 2" xfId="54"/>
    <cellStyle name="Heading 3 2" xfId="55"/>
    <cellStyle name="Heading 4 2" xfId="56"/>
    <cellStyle name="Input 2" xfId="57"/>
    <cellStyle name="Linked Cell 2" xfId="58"/>
    <cellStyle name="Neutral 2" xfId="59"/>
    <cellStyle name="Normal 2 2" xfId="60"/>
    <cellStyle name="Note 2" xfId="61"/>
    <cellStyle name="Output 2" xfId="62"/>
    <cellStyle name="Percent 2" xfId="63"/>
    <cellStyle name="Title 2" xfId="64"/>
    <cellStyle name="Total 2" xfId="65"/>
    <cellStyle name="Warning Text 2" xfId="66"/>
    <cellStyle name="Normal 3" xfId="67"/>
    <cellStyle name="Comma 4" xfId="68"/>
    <cellStyle name="Comma 2 3" xfId="69"/>
    <cellStyle name="Comma 3 2" xfId="70"/>
    <cellStyle name="Currency 2" xfId="71"/>
    <cellStyle name="Normal 3 3" xfId="72"/>
    <cellStyle name="Normal 4" xfId="73"/>
    <cellStyle name="Comma 2 2" xfId="74"/>
    <cellStyle name="Normal 3 2" xfId="75"/>
    <cellStyle name="Normal 5" xfId="76"/>
    <cellStyle name="Comma 5" xfId="77"/>
    <cellStyle name="Normal_L_PLA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V136"/>
  <sheetViews>
    <sheetView tabSelected="1" workbookViewId="0" topLeftCell="A1">
      <selection activeCell="I20" sqref="I20"/>
    </sheetView>
  </sheetViews>
  <sheetFormatPr defaultColWidth="9.140625" defaultRowHeight="15"/>
  <cols>
    <col min="1" max="1" width="45.57421875" style="0" customWidth="1"/>
    <col min="2" max="2" width="13.28125" style="0" hidden="1" customWidth="1"/>
    <col min="3" max="3" width="14.00390625" style="0" bestFit="1" customWidth="1"/>
    <col min="4" max="5" width="13.57421875" style="0" customWidth="1"/>
    <col min="6" max="6" width="13.57421875" style="0" bestFit="1" customWidth="1"/>
    <col min="7" max="7" width="19.140625" style="0" customWidth="1"/>
    <col min="8" max="8" width="32.140625" style="0" customWidth="1"/>
    <col min="9" max="9" width="14.421875" style="0" bestFit="1" customWidth="1"/>
    <col min="10" max="10" width="12.7109375" style="0" bestFit="1" customWidth="1"/>
  </cols>
  <sheetData>
    <row r="1" s="41" customFormat="1" ht="15"/>
    <row r="2" spans="1:18" s="41" customFormat="1" ht="18.75">
      <c r="A2" s="84" t="s">
        <v>2</v>
      </c>
      <c r="B2" s="84"/>
      <c r="C2" s="84"/>
      <c r="D2" s="84"/>
      <c r="E2" s="84"/>
      <c r="F2" s="84"/>
      <c r="G2" s="84"/>
      <c r="H2" s="84"/>
      <c r="I2" s="46"/>
      <c r="J2" s="46"/>
      <c r="K2" s="46"/>
      <c r="L2" s="46"/>
      <c r="M2" s="46"/>
      <c r="N2" s="46"/>
      <c r="O2" s="46"/>
      <c r="P2" s="46"/>
      <c r="Q2" s="46"/>
      <c r="R2" s="46"/>
    </row>
    <row r="3" spans="1:18" s="41" customFormat="1" ht="15.75">
      <c r="A3" s="47" t="s">
        <v>16</v>
      </c>
      <c r="B3" s="47"/>
      <c r="C3" s="48"/>
      <c r="D3" s="48"/>
      <c r="E3" s="48"/>
      <c r="F3" s="48"/>
      <c r="G3" s="45"/>
      <c r="H3" s="46"/>
      <c r="I3" s="46"/>
      <c r="J3" s="46"/>
      <c r="K3" s="46"/>
      <c r="L3" s="46"/>
      <c r="M3" s="46"/>
      <c r="N3" s="46"/>
      <c r="O3" s="46"/>
      <c r="P3" s="46"/>
      <c r="Q3" s="46"/>
      <c r="R3" s="46"/>
    </row>
    <row r="4" spans="1:18" s="41" customFormat="1" ht="15.75">
      <c r="A4" s="47" t="s">
        <v>17</v>
      </c>
      <c r="B4" s="47"/>
      <c r="C4" s="49"/>
      <c r="D4" s="49"/>
      <c r="E4" s="49"/>
      <c r="G4" s="50"/>
      <c r="H4" s="60" t="s">
        <v>27</v>
      </c>
      <c r="I4" s="51"/>
      <c r="J4" s="52"/>
      <c r="K4" s="52"/>
      <c r="L4" s="52"/>
      <c r="M4" s="52"/>
      <c r="N4" s="52"/>
      <c r="O4" s="52"/>
      <c r="P4" s="52"/>
      <c r="Q4" s="52"/>
      <c r="R4" s="52"/>
    </row>
    <row r="5" spans="1:18" s="41" customFormat="1" ht="15.75">
      <c r="A5" s="47" t="s">
        <v>22</v>
      </c>
      <c r="B5" s="47"/>
      <c r="C5" s="49"/>
      <c r="D5" s="49"/>
      <c r="E5" s="49"/>
      <c r="G5" s="50"/>
      <c r="H5" s="60" t="s">
        <v>43</v>
      </c>
      <c r="I5" s="51"/>
      <c r="J5" s="52"/>
      <c r="K5" s="52"/>
      <c r="L5" s="52"/>
      <c r="M5" s="52"/>
      <c r="N5" s="52"/>
      <c r="O5" s="52"/>
      <c r="P5" s="52"/>
      <c r="Q5" s="52"/>
      <c r="R5" s="52"/>
    </row>
    <row r="6" spans="1:18" s="41" customFormat="1" ht="15.75">
      <c r="A6" s="47"/>
      <c r="B6" s="47"/>
      <c r="G6" s="50"/>
      <c r="H6" s="51"/>
      <c r="I6" s="51"/>
      <c r="J6" s="52"/>
      <c r="K6" s="52"/>
      <c r="L6" s="52"/>
      <c r="M6" s="52"/>
      <c r="N6" s="52"/>
      <c r="O6" s="52"/>
      <c r="P6" s="52"/>
      <c r="Q6" s="52"/>
      <c r="R6" s="52"/>
    </row>
    <row r="7" spans="1:18" s="41" customFormat="1" ht="15.75" hidden="1">
      <c r="A7" s="53"/>
      <c r="B7" s="61"/>
      <c r="C7" s="49"/>
      <c r="D7" s="49">
        <v>0.004</v>
      </c>
      <c r="E7" s="49">
        <v>0.004</v>
      </c>
      <c r="F7" s="49">
        <v>0.006</v>
      </c>
      <c r="G7" s="54"/>
      <c r="H7" s="55"/>
      <c r="I7" s="55"/>
      <c r="J7" s="55"/>
      <c r="K7" s="55"/>
      <c r="L7" s="55"/>
      <c r="M7" s="55"/>
      <c r="N7" s="55"/>
      <c r="O7" s="55"/>
      <c r="P7" s="55"/>
      <c r="Q7" s="55"/>
      <c r="R7" s="55"/>
    </row>
    <row r="8" spans="1:18" s="41" customFormat="1" ht="33.75">
      <c r="A8" s="56" t="s">
        <v>3</v>
      </c>
      <c r="B8" s="62" t="s">
        <v>15</v>
      </c>
      <c r="C8" s="62" t="s">
        <v>36</v>
      </c>
      <c r="D8" s="63" t="s">
        <v>37</v>
      </c>
      <c r="E8" s="62" t="s">
        <v>44</v>
      </c>
      <c r="F8" s="62" t="s">
        <v>38</v>
      </c>
      <c r="G8" s="62" t="s">
        <v>34</v>
      </c>
      <c r="H8" s="62" t="s">
        <v>35</v>
      </c>
      <c r="I8" s="57"/>
      <c r="J8" s="57"/>
      <c r="K8" s="57"/>
      <c r="L8" s="57"/>
      <c r="M8" s="57"/>
      <c r="N8" s="57"/>
      <c r="O8" s="57"/>
      <c r="P8" s="57"/>
      <c r="Q8" s="57"/>
      <c r="R8" s="57"/>
    </row>
    <row r="9" spans="1:18" ht="78.75">
      <c r="A9" s="24" t="s">
        <v>4</v>
      </c>
      <c r="B9" s="66">
        <v>2694898</v>
      </c>
      <c r="C9" s="66">
        <v>2850820.21</v>
      </c>
      <c r="D9" s="67">
        <v>2636925.916693</v>
      </c>
      <c r="E9" s="68">
        <f>C24</f>
        <v>3145756.46</v>
      </c>
      <c r="F9" s="69">
        <f>C24</f>
        <v>3145756.46</v>
      </c>
      <c r="G9" s="69">
        <f>F9-D9</f>
        <v>508830.54330699984</v>
      </c>
      <c r="H9" s="64" t="s">
        <v>39</v>
      </c>
      <c r="I9" s="4"/>
      <c r="J9" s="4"/>
      <c r="K9" s="4"/>
      <c r="L9" s="4"/>
      <c r="M9" s="4"/>
      <c r="N9" s="4"/>
      <c r="O9" s="4"/>
      <c r="P9" s="4"/>
      <c r="Q9" s="4"/>
      <c r="R9" s="4"/>
    </row>
    <row r="10" spans="1:18" ht="15.75">
      <c r="A10" s="23" t="s">
        <v>0</v>
      </c>
      <c r="B10" s="16"/>
      <c r="C10" s="16"/>
      <c r="D10" s="16"/>
      <c r="E10" s="15"/>
      <c r="F10" s="16"/>
      <c r="G10" s="16"/>
      <c r="H10" s="16"/>
      <c r="I10" s="2"/>
      <c r="J10" s="2"/>
      <c r="K10" s="2"/>
      <c r="L10" s="2"/>
      <c r="M10" s="2"/>
      <c r="N10" s="2"/>
      <c r="O10" s="2"/>
      <c r="P10" s="2"/>
      <c r="Q10" s="2"/>
      <c r="R10" s="2"/>
    </row>
    <row r="11" spans="1:18" ht="27" customHeight="1">
      <c r="A11" s="70" t="s">
        <v>25</v>
      </c>
      <c r="B11" s="71">
        <v>730578</v>
      </c>
      <c r="C11" s="71">
        <v>777988.25</v>
      </c>
      <c r="D11" s="72">
        <v>737289.090217365</v>
      </c>
      <c r="E11" s="72">
        <v>777278.66975</v>
      </c>
      <c r="F11" s="71">
        <v>777278.66975</v>
      </c>
      <c r="G11" s="81">
        <f aca="true" t="shared" si="0" ref="G11:G20">F11-D11</f>
        <v>39989.57953263505</v>
      </c>
      <c r="H11" s="82" t="s">
        <v>41</v>
      </c>
      <c r="I11" s="36"/>
      <c r="J11" s="36"/>
      <c r="K11" s="2"/>
      <c r="L11" s="2"/>
      <c r="M11" s="2"/>
      <c r="N11" s="2"/>
      <c r="O11" s="2"/>
      <c r="P11" s="2"/>
      <c r="Q11" s="2"/>
      <c r="R11" s="2"/>
    </row>
    <row r="12" spans="1:18" ht="15.75">
      <c r="A12" s="70" t="s">
        <v>26</v>
      </c>
      <c r="B12" s="71">
        <v>6198.2654</v>
      </c>
      <c r="C12" s="71">
        <v>-872</v>
      </c>
      <c r="D12" s="72">
        <f>D9*(0.004-0.0012)</f>
        <v>7383.392566740401</v>
      </c>
      <c r="E12" s="72">
        <f>E9*(0.004-0.0012)</f>
        <v>8808.118088000001</v>
      </c>
      <c r="F12" s="73">
        <f>F9*(0.004-0.0012)</f>
        <v>8808.118088000001</v>
      </c>
      <c r="G12" s="73">
        <f t="shared" si="0"/>
        <v>1424.7255212596</v>
      </c>
      <c r="H12" s="59"/>
      <c r="I12" s="19"/>
      <c r="J12" s="18"/>
      <c r="K12" s="18"/>
      <c r="L12" s="18"/>
      <c r="M12" s="18"/>
      <c r="N12" s="18"/>
      <c r="O12" s="18"/>
      <c r="P12" s="18"/>
      <c r="Q12" s="18"/>
      <c r="R12" s="18"/>
    </row>
    <row r="13" spans="1:18" ht="15.75">
      <c r="A13" s="70" t="s">
        <v>18</v>
      </c>
      <c r="B13" s="71"/>
      <c r="C13" s="71">
        <v>5958</v>
      </c>
      <c r="D13" s="72"/>
      <c r="E13" s="72"/>
      <c r="F13" s="73"/>
      <c r="G13" s="73"/>
      <c r="H13" s="59"/>
      <c r="I13" s="19"/>
      <c r="J13" s="2"/>
      <c r="K13" s="2"/>
      <c r="L13" s="2"/>
      <c r="M13" s="2"/>
      <c r="N13" s="2"/>
      <c r="O13" s="2"/>
      <c r="P13" s="2"/>
      <c r="Q13" s="2"/>
      <c r="R13" s="2"/>
    </row>
    <row r="14" spans="1:18" ht="15.75">
      <c r="A14" s="24" t="s">
        <v>5</v>
      </c>
      <c r="B14" s="14">
        <f aca="true" t="shared" si="1" ref="B14">SUM(B11:B13)</f>
        <v>736776.2654</v>
      </c>
      <c r="C14" s="14">
        <f>SUM(C11:C13)</f>
        <v>783074.25</v>
      </c>
      <c r="D14" s="14">
        <f aca="true" t="shared" si="2" ref="D14">SUM(D11:D13)</f>
        <v>744672.4827841053</v>
      </c>
      <c r="E14" s="14">
        <f aca="true" t="shared" si="3" ref="E14:F14">SUM(E11:E13)</f>
        <v>786086.787838</v>
      </c>
      <c r="F14" s="14">
        <f t="shared" si="3"/>
        <v>786086.787838</v>
      </c>
      <c r="G14" s="14">
        <f t="shared" si="0"/>
        <v>41414.30505389464</v>
      </c>
      <c r="H14" s="14"/>
      <c r="I14" s="4"/>
      <c r="J14" s="4"/>
      <c r="K14" s="4"/>
      <c r="L14" s="4"/>
      <c r="M14" s="4"/>
      <c r="N14" s="4"/>
      <c r="O14" s="4"/>
      <c r="P14" s="4"/>
      <c r="Q14" s="4"/>
      <c r="R14" s="4"/>
    </row>
    <row r="15" spans="1:100" ht="15.75">
      <c r="A15" s="23" t="s">
        <v>1</v>
      </c>
      <c r="B15" s="16"/>
      <c r="C15" s="16"/>
      <c r="D15" s="11"/>
      <c r="E15" s="15"/>
      <c r="F15" s="16"/>
      <c r="G15" s="16"/>
      <c r="H15" s="16"/>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8" s="20" customFormat="1" ht="15.75">
      <c r="A16" s="70" t="s">
        <v>19</v>
      </c>
      <c r="B16" s="27">
        <v>-530075</v>
      </c>
      <c r="C16" s="27">
        <f>-338073.52</f>
        <v>-338073.52</v>
      </c>
      <c r="D16" s="30">
        <v>-538000</v>
      </c>
      <c r="E16" s="27">
        <v>-538000</v>
      </c>
      <c r="F16" s="27">
        <v>-538000</v>
      </c>
      <c r="G16" s="27">
        <f t="shared" si="0"/>
        <v>0</v>
      </c>
      <c r="H16" s="27"/>
    </row>
    <row r="17" spans="1:8" s="20" customFormat="1" ht="18">
      <c r="A17" s="70" t="s">
        <v>33</v>
      </c>
      <c r="B17" s="74">
        <v>-154030</v>
      </c>
      <c r="C17" s="74">
        <f>C19-C16</f>
        <v>-150064.47999999998</v>
      </c>
      <c r="D17" s="75">
        <v>-161255</v>
      </c>
      <c r="E17" s="74">
        <v>-161255</v>
      </c>
      <c r="F17" s="74">
        <v>-161255</v>
      </c>
      <c r="G17" s="74">
        <f t="shared" si="0"/>
        <v>0</v>
      </c>
      <c r="H17" s="28"/>
    </row>
    <row r="18" spans="1:8" s="20" customFormat="1" ht="47.25">
      <c r="A18" s="70" t="s">
        <v>20</v>
      </c>
      <c r="B18" s="74"/>
      <c r="C18" s="74"/>
      <c r="D18" s="75">
        <v>0</v>
      </c>
      <c r="E18" s="74">
        <v>0</v>
      </c>
      <c r="F18" s="76">
        <f>-350689</f>
        <v>-350689</v>
      </c>
      <c r="G18" s="76">
        <f t="shared" si="0"/>
        <v>-350689</v>
      </c>
      <c r="H18" s="65" t="s">
        <v>40</v>
      </c>
    </row>
    <row r="19" spans="1:100" ht="15.75">
      <c r="A19" s="25" t="s">
        <v>6</v>
      </c>
      <c r="B19" s="17">
        <f aca="true" t="shared" si="4" ref="B19">SUM(B16:B18)</f>
        <v>-684105</v>
      </c>
      <c r="C19" s="17">
        <f>-488138</f>
        <v>-488138</v>
      </c>
      <c r="D19" s="17">
        <f aca="true" t="shared" si="5" ref="D19">SUM(D16:D18)</f>
        <v>-699255</v>
      </c>
      <c r="E19" s="17">
        <f aca="true" t="shared" si="6" ref="E19:F19">SUM(E16:E18)</f>
        <v>-699255</v>
      </c>
      <c r="F19" s="17">
        <f t="shared" si="6"/>
        <v>-1049944</v>
      </c>
      <c r="G19" s="17">
        <f t="shared" si="0"/>
        <v>-350689</v>
      </c>
      <c r="H19" s="17"/>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18">
      <c r="A20" s="24" t="s">
        <v>21</v>
      </c>
      <c r="B20" s="22"/>
      <c r="C20" s="22">
        <v>0</v>
      </c>
      <c r="D20" s="32">
        <v>0</v>
      </c>
      <c r="E20" s="33">
        <v>0</v>
      </c>
      <c r="F20" s="32">
        <v>0</v>
      </c>
      <c r="G20" s="32">
        <f t="shared" si="0"/>
        <v>0</v>
      </c>
      <c r="H20" s="3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5.75">
      <c r="A21" s="23" t="s">
        <v>7</v>
      </c>
      <c r="B21" s="6"/>
      <c r="C21" s="6"/>
      <c r="D21" s="6"/>
      <c r="E21" s="7"/>
      <c r="F21" s="6"/>
      <c r="G21" s="6"/>
      <c r="H21" s="6"/>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5.75">
      <c r="A22" s="23"/>
      <c r="B22" s="6"/>
      <c r="C22" s="6"/>
      <c r="D22" s="6"/>
      <c r="E22" s="7"/>
      <c r="F22" s="6"/>
      <c r="G22" s="6"/>
      <c r="H22" s="6"/>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5.75">
      <c r="A23" s="23" t="s">
        <v>8</v>
      </c>
      <c r="B23" s="5">
        <f aca="true" t="shared" si="7" ref="B23">SUM(B22:B22)</f>
        <v>0</v>
      </c>
      <c r="C23" s="5">
        <v>0</v>
      </c>
      <c r="D23" s="5">
        <f aca="true" t="shared" si="8" ref="D23:F23">SUM(D22:D22)</f>
        <v>0</v>
      </c>
      <c r="E23" s="8">
        <f t="shared" si="8"/>
        <v>0</v>
      </c>
      <c r="F23" s="5">
        <f t="shared" si="8"/>
        <v>0</v>
      </c>
      <c r="G23" s="5">
        <f aca="true" t="shared" si="9" ref="G23:G24">F23-D23</f>
        <v>0</v>
      </c>
      <c r="H23" s="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5.75">
      <c r="A24" s="24" t="s">
        <v>9</v>
      </c>
      <c r="B24" s="9">
        <f aca="true" t="shared" si="10" ref="B24">B9+B14+B19+B20+B23</f>
        <v>2747569.2654</v>
      </c>
      <c r="C24" s="9">
        <f aca="true" t="shared" si="11" ref="C24:F24">C9+C14+C19+C20+C23</f>
        <v>3145756.46</v>
      </c>
      <c r="D24" s="10">
        <f t="shared" si="11"/>
        <v>2682343.3994771056</v>
      </c>
      <c r="E24" s="21">
        <f t="shared" si="11"/>
        <v>3232588.247838</v>
      </c>
      <c r="F24" s="9">
        <f t="shared" si="11"/>
        <v>2881899.247838</v>
      </c>
      <c r="G24" s="9">
        <f t="shared" si="9"/>
        <v>199555.84836089425</v>
      </c>
      <c r="H24" s="9"/>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row>
    <row r="25" spans="1:100" ht="15.75">
      <c r="A25" s="23" t="s">
        <v>10</v>
      </c>
      <c r="B25" s="6"/>
      <c r="C25" s="6"/>
      <c r="D25" s="6"/>
      <c r="E25" s="7"/>
      <c r="F25" s="6"/>
      <c r="G25" s="6"/>
      <c r="H25" s="6"/>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8" ht="15.75">
      <c r="A26" s="26"/>
      <c r="B26" s="12"/>
      <c r="C26" s="12"/>
      <c r="D26" s="12"/>
      <c r="E26" s="13"/>
      <c r="F26" s="12"/>
      <c r="G26" s="12"/>
      <c r="H26" s="12"/>
    </row>
    <row r="27" spans="1:8" ht="15.75">
      <c r="A27" s="70" t="s">
        <v>20</v>
      </c>
      <c r="B27" s="74"/>
      <c r="C27" s="74"/>
      <c r="D27" s="75"/>
      <c r="E27" s="74"/>
      <c r="F27" s="76"/>
      <c r="G27" s="76"/>
      <c r="H27" s="31"/>
    </row>
    <row r="28" spans="1:8" ht="18">
      <c r="A28" s="77" t="s">
        <v>32</v>
      </c>
      <c r="B28" s="74">
        <v>-2619810</v>
      </c>
      <c r="C28" s="74">
        <v>-2619810</v>
      </c>
      <c r="D28" s="75">
        <v>-2619810</v>
      </c>
      <c r="E28" s="74">
        <v>-2619810</v>
      </c>
      <c r="F28" s="76">
        <v>-2619810</v>
      </c>
      <c r="G28" s="76">
        <f aca="true" t="shared" si="12" ref="G28:G30">F28-D28</f>
        <v>0</v>
      </c>
      <c r="H28" s="31"/>
    </row>
    <row r="29" spans="1:8" ht="18">
      <c r="A29" s="58" t="s">
        <v>31</v>
      </c>
      <c r="B29" s="74">
        <v>-58942.101232</v>
      </c>
      <c r="C29" s="74">
        <f>-C14/12</f>
        <v>-65256.1875</v>
      </c>
      <c r="D29" s="75">
        <f>-D14/12</f>
        <v>-62056.04023200878</v>
      </c>
      <c r="E29" s="75">
        <f>-E14/12</f>
        <v>-65507.23231983333</v>
      </c>
      <c r="F29" s="75">
        <f>-F14/12</f>
        <v>-65507.23231983333</v>
      </c>
      <c r="G29" s="75">
        <f t="shared" si="12"/>
        <v>-3451.192087824551</v>
      </c>
      <c r="H29" s="29"/>
    </row>
    <row r="30" spans="1:8" ht="15.75" customHeight="1">
      <c r="A30" s="78" t="s">
        <v>11</v>
      </c>
      <c r="B30" s="79">
        <f>SUM(B28:B29)</f>
        <v>-2678752.101232</v>
      </c>
      <c r="C30" s="79">
        <f aca="true" t="shared" si="13" ref="C30">SUM(C27:C29)</f>
        <v>-2685066.1875</v>
      </c>
      <c r="D30" s="80">
        <f aca="true" t="shared" si="14" ref="D30:F30">SUM(D27:D29)</f>
        <v>-2681866.040232009</v>
      </c>
      <c r="E30" s="80">
        <f t="shared" si="14"/>
        <v>-2685317.2323198332</v>
      </c>
      <c r="F30" s="79">
        <f t="shared" si="14"/>
        <v>-2685317.2323198332</v>
      </c>
      <c r="G30" s="79">
        <f t="shared" si="12"/>
        <v>-3451.1920878244564</v>
      </c>
      <c r="H30" s="35"/>
    </row>
    <row r="31" spans="1:8" ht="15.75" customHeight="1">
      <c r="A31" s="34"/>
      <c r="B31" s="28"/>
      <c r="C31" s="28"/>
      <c r="D31" s="28"/>
      <c r="E31" s="31"/>
      <c r="F31" s="28"/>
      <c r="G31" s="28"/>
      <c r="H31" s="28"/>
    </row>
    <row r="32" spans="1:8" ht="15.75">
      <c r="A32" s="34" t="s">
        <v>12</v>
      </c>
      <c r="B32" s="28"/>
      <c r="C32" s="28">
        <f>ABS(IF(C30+C24&gt;0,0,C30+C24))</f>
        <v>0</v>
      </c>
      <c r="D32" s="29">
        <f>ABS(IF(D30+D24&gt;0,0,D30+D24))</f>
        <v>0</v>
      </c>
      <c r="E32" s="29">
        <f>IF(E30+E24&gt;0,0,E30+E24)</f>
        <v>0</v>
      </c>
      <c r="F32" s="29">
        <f>IF(F30+F24&gt;0,0,F30+F24)</f>
        <v>0</v>
      </c>
      <c r="G32" s="29"/>
      <c r="H32" s="29"/>
    </row>
    <row r="33" spans="1:8" ht="15.75">
      <c r="A33" s="34"/>
      <c r="B33" s="28">
        <f>ABS(IF(B30+B24&gt;0,0,B30+B24))</f>
        <v>0</v>
      </c>
      <c r="C33" s="28"/>
      <c r="D33" s="28"/>
      <c r="E33" s="31"/>
      <c r="F33" s="28"/>
      <c r="G33" s="28"/>
      <c r="H33" s="28"/>
    </row>
    <row r="34" spans="1:8" ht="15.75">
      <c r="A34" s="24" t="s">
        <v>13</v>
      </c>
      <c r="B34" s="14">
        <f>B30+B24</f>
        <v>68817.16416799976</v>
      </c>
      <c r="C34" s="14">
        <f>C30+C24</f>
        <v>460690.27249999996</v>
      </c>
      <c r="D34" s="14">
        <f>IF(SUM(D24,D30)&gt;0,SUM(D24,D30),0)</f>
        <v>477.359245096799</v>
      </c>
      <c r="E34" s="14">
        <f>IF(SUM(E24,E30)&gt;0,SUM(E24,E30),0)</f>
        <v>547271.0155181666</v>
      </c>
      <c r="F34" s="14">
        <f>IF(SUM(F24,F30)&gt;0,SUM(F24,F30),0)</f>
        <v>196582.0155181666</v>
      </c>
      <c r="G34" s="14">
        <f aca="true" t="shared" si="15" ref="G34">F34-D34</f>
        <v>196104.6562730698</v>
      </c>
      <c r="H34" s="14"/>
    </row>
    <row r="35" spans="1:7" s="41" customFormat="1" ht="15.75">
      <c r="A35" s="42"/>
      <c r="B35" s="42"/>
      <c r="C35" s="43"/>
      <c r="D35" s="43"/>
      <c r="E35" s="43"/>
      <c r="F35" s="43"/>
      <c r="G35" s="44"/>
    </row>
    <row r="36" spans="1:6" s="20" customFormat="1" ht="15">
      <c r="A36" s="37" t="s">
        <v>14</v>
      </c>
      <c r="B36" s="37"/>
      <c r="C36" s="38"/>
      <c r="D36" s="39"/>
      <c r="E36" s="39"/>
      <c r="F36" s="39"/>
    </row>
    <row r="37" spans="1:8" s="20" customFormat="1" ht="17.25">
      <c r="A37" s="85" t="s">
        <v>23</v>
      </c>
      <c r="B37" s="85"/>
      <c r="C37" s="85"/>
      <c r="D37" s="85"/>
      <c r="E37" s="85"/>
      <c r="F37" s="85"/>
      <c r="G37" s="85"/>
      <c r="H37" s="85"/>
    </row>
    <row r="38" spans="1:8" s="20" customFormat="1" ht="17.25">
      <c r="A38" s="85" t="s">
        <v>24</v>
      </c>
      <c r="B38" s="85"/>
      <c r="C38" s="85"/>
      <c r="D38" s="85"/>
      <c r="E38" s="85"/>
      <c r="F38" s="85"/>
      <c r="G38" s="85"/>
      <c r="H38" s="85"/>
    </row>
    <row r="39" spans="1:8" s="20" customFormat="1" ht="17.25" customHeight="1">
      <c r="A39" s="85" t="s">
        <v>42</v>
      </c>
      <c r="B39" s="85"/>
      <c r="C39" s="85"/>
      <c r="D39" s="85"/>
      <c r="E39" s="85"/>
      <c r="F39" s="85"/>
      <c r="G39" s="85"/>
      <c r="H39" s="85"/>
    </row>
    <row r="40" spans="1:8" s="20" customFormat="1" ht="15" customHeight="1">
      <c r="A40" s="88" t="s">
        <v>28</v>
      </c>
      <c r="B40" s="88"/>
      <c r="C40" s="88"/>
      <c r="D40" s="88"/>
      <c r="E40" s="88"/>
      <c r="F40" s="88"/>
      <c r="G40" s="88"/>
      <c r="H40" s="88"/>
    </row>
    <row r="41" spans="1:8" s="20" customFormat="1" ht="96.75" customHeight="1">
      <c r="A41" s="87" t="s">
        <v>29</v>
      </c>
      <c r="B41" s="87"/>
      <c r="C41" s="87"/>
      <c r="D41" s="87"/>
      <c r="E41" s="87"/>
      <c r="F41" s="87"/>
      <c r="G41" s="87"/>
      <c r="H41" s="87"/>
    </row>
    <row r="42" spans="1:8" s="20" customFormat="1" ht="31.5" customHeight="1">
      <c r="A42" s="86" t="s">
        <v>30</v>
      </c>
      <c r="B42" s="86"/>
      <c r="C42" s="86"/>
      <c r="D42" s="86"/>
      <c r="E42" s="86"/>
      <c r="F42" s="86"/>
      <c r="G42" s="86"/>
      <c r="H42" s="86"/>
    </row>
    <row r="43" spans="1:6" s="20" customFormat="1" ht="15" customHeight="1">
      <c r="A43" s="83"/>
      <c r="B43" s="83"/>
      <c r="C43" s="83"/>
      <c r="D43" s="83"/>
      <c r="E43" s="83"/>
      <c r="F43" s="83"/>
    </row>
    <row r="44" spans="1:6" s="20" customFormat="1" ht="15" customHeight="1">
      <c r="A44" s="90"/>
      <c r="B44" s="90"/>
      <c r="C44" s="90"/>
      <c r="D44" s="90"/>
      <c r="E44" s="90"/>
      <c r="F44" s="90"/>
    </row>
    <row r="45" spans="1:6" s="20" customFormat="1" ht="15" customHeight="1">
      <c r="A45" s="91"/>
      <c r="B45" s="91"/>
      <c r="C45" s="91"/>
      <c r="D45" s="91"/>
      <c r="E45" s="91"/>
      <c r="F45" s="91"/>
    </row>
    <row r="46" spans="1:7" s="41" customFormat="1" ht="18.75" customHeight="1">
      <c r="A46" s="89"/>
      <c r="B46" s="89"/>
      <c r="C46" s="89"/>
      <c r="D46" s="89"/>
      <c r="E46" s="89"/>
      <c r="F46" s="89"/>
      <c r="G46" s="40"/>
    </row>
    <row r="47" spans="1:7" s="41" customFormat="1" ht="18.75" customHeight="1">
      <c r="A47" s="89"/>
      <c r="B47" s="89"/>
      <c r="C47" s="89"/>
      <c r="D47" s="89"/>
      <c r="E47" s="89"/>
      <c r="F47" s="89"/>
      <c r="G47" s="40"/>
    </row>
    <row r="48" spans="1:6" s="41" customFormat="1" ht="15">
      <c r="A48" s="89"/>
      <c r="B48" s="89"/>
      <c r="C48" s="89"/>
      <c r="D48" s="89"/>
      <c r="E48" s="89"/>
      <c r="F48" s="89"/>
    </row>
    <row r="49" s="41" customFormat="1" ht="15"/>
    <row r="50" s="41" customFormat="1" ht="15"/>
    <row r="59" spans="1:7" ht="15">
      <c r="A59" s="3"/>
      <c r="B59" s="3"/>
      <c r="C59" s="3"/>
      <c r="D59" s="3"/>
      <c r="E59" s="3"/>
      <c r="F59" s="3"/>
      <c r="G59" s="3"/>
    </row>
    <row r="60" spans="1:7" ht="15">
      <c r="A60" s="3"/>
      <c r="B60" s="3"/>
      <c r="C60" s="3"/>
      <c r="D60" s="3"/>
      <c r="E60" s="3"/>
      <c r="F60" s="3"/>
      <c r="G60" s="3"/>
    </row>
    <row r="61" spans="1:7" ht="15">
      <c r="A61" s="3"/>
      <c r="B61" s="3"/>
      <c r="C61" s="3"/>
      <c r="D61" s="3"/>
      <c r="E61" s="3"/>
      <c r="F61" s="3"/>
      <c r="G61" s="3"/>
    </row>
    <row r="62" spans="1:7" ht="15">
      <c r="A62" s="3"/>
      <c r="B62" s="3"/>
      <c r="C62" s="3"/>
      <c r="D62" s="3"/>
      <c r="E62" s="3"/>
      <c r="F62" s="3"/>
      <c r="G62" s="3"/>
    </row>
    <row r="63" spans="1:7" ht="15">
      <c r="A63" s="3"/>
      <c r="B63" s="3"/>
      <c r="C63" s="3"/>
      <c r="D63" s="3"/>
      <c r="E63" s="3"/>
      <c r="F63" s="3"/>
      <c r="G63" s="3"/>
    </row>
    <row r="64" spans="1:7" ht="15">
      <c r="A64" s="3"/>
      <c r="B64" s="3"/>
      <c r="C64" s="3"/>
      <c r="D64" s="3"/>
      <c r="E64" s="3"/>
      <c r="F64" s="3"/>
      <c r="G64" s="3"/>
    </row>
    <row r="65" spans="1:7" ht="15">
      <c r="A65" s="3"/>
      <c r="B65" s="3"/>
      <c r="C65" s="3"/>
      <c r="D65" s="3"/>
      <c r="E65" s="3"/>
      <c r="F65" s="3"/>
      <c r="G65" s="3"/>
    </row>
    <row r="66" spans="1:7" ht="15">
      <c r="A66" s="3"/>
      <c r="B66" s="3"/>
      <c r="C66" s="3"/>
      <c r="D66" s="3"/>
      <c r="E66" s="3"/>
      <c r="F66" s="3"/>
      <c r="G66" s="3"/>
    </row>
    <row r="67" spans="1:7" ht="15">
      <c r="A67" s="3"/>
      <c r="B67" s="3"/>
      <c r="C67" s="3"/>
      <c r="D67" s="3"/>
      <c r="E67" s="3"/>
      <c r="F67" s="3"/>
      <c r="G67" s="3"/>
    </row>
    <row r="68" spans="1:7" ht="15">
      <c r="A68" s="3"/>
      <c r="B68" s="3"/>
      <c r="C68" s="3"/>
      <c r="D68" s="3"/>
      <c r="E68" s="3"/>
      <c r="F68" s="3"/>
      <c r="G68" s="3"/>
    </row>
    <row r="69" spans="1:7" ht="15">
      <c r="A69" s="3"/>
      <c r="B69" s="3"/>
      <c r="C69" s="3"/>
      <c r="D69" s="3"/>
      <c r="E69" s="3"/>
      <c r="F69" s="3"/>
      <c r="G69" s="3"/>
    </row>
    <row r="70" spans="1:7" ht="15">
      <c r="A70" s="3"/>
      <c r="B70" s="3"/>
      <c r="C70" s="3"/>
      <c r="D70" s="3"/>
      <c r="E70" s="3"/>
      <c r="F70" s="3"/>
      <c r="G70" s="3"/>
    </row>
    <row r="71" spans="1:7" ht="15">
      <c r="A71" s="3"/>
      <c r="B71" s="3"/>
      <c r="C71" s="3"/>
      <c r="D71" s="3"/>
      <c r="E71" s="3"/>
      <c r="F71" s="3"/>
      <c r="G71" s="3"/>
    </row>
    <row r="72" spans="1:7" ht="15">
      <c r="A72" s="3"/>
      <c r="B72" s="3"/>
      <c r="C72" s="3"/>
      <c r="D72" s="3"/>
      <c r="E72" s="3"/>
      <c r="F72" s="3"/>
      <c r="G72" s="3"/>
    </row>
    <row r="73" spans="1:7" ht="15">
      <c r="A73" s="3"/>
      <c r="B73" s="3"/>
      <c r="C73" s="3"/>
      <c r="D73" s="3"/>
      <c r="E73" s="3"/>
      <c r="F73" s="3"/>
      <c r="G73" s="3"/>
    </row>
    <row r="74" spans="1:7" ht="15">
      <c r="A74" s="3"/>
      <c r="B74" s="3"/>
      <c r="C74" s="3"/>
      <c r="D74" s="3"/>
      <c r="E74" s="3"/>
      <c r="F74" s="3"/>
      <c r="G74" s="3"/>
    </row>
    <row r="75" spans="1:7" ht="15">
      <c r="A75" s="3"/>
      <c r="B75" s="3"/>
      <c r="C75" s="3"/>
      <c r="D75" s="3"/>
      <c r="E75" s="3"/>
      <c r="F75" s="3"/>
      <c r="G75" s="3"/>
    </row>
    <row r="76" spans="1:7" ht="15">
      <c r="A76" s="3"/>
      <c r="B76" s="3"/>
      <c r="C76" s="3"/>
      <c r="D76" s="3"/>
      <c r="E76" s="3"/>
      <c r="F76" s="3"/>
      <c r="G76" s="3"/>
    </row>
    <row r="77" spans="1:7" ht="15">
      <c r="A77" s="3"/>
      <c r="B77" s="3"/>
      <c r="C77" s="3"/>
      <c r="D77" s="3"/>
      <c r="E77" s="3"/>
      <c r="F77" s="3"/>
      <c r="G77" s="3"/>
    </row>
    <row r="78" spans="1:7" ht="15">
      <c r="A78" s="3"/>
      <c r="B78" s="3"/>
      <c r="C78" s="3"/>
      <c r="D78" s="3"/>
      <c r="E78" s="3"/>
      <c r="F78" s="3"/>
      <c r="G78" s="3"/>
    </row>
    <row r="79" spans="1:7" ht="15">
      <c r="A79" s="3"/>
      <c r="B79" s="3"/>
      <c r="C79" s="3"/>
      <c r="D79" s="3"/>
      <c r="E79" s="3"/>
      <c r="F79" s="3"/>
      <c r="G79" s="3"/>
    </row>
    <row r="80" spans="1:7" ht="15">
      <c r="A80" s="3"/>
      <c r="B80" s="3"/>
      <c r="C80" s="3"/>
      <c r="D80" s="3"/>
      <c r="E80" s="3"/>
      <c r="F80" s="3"/>
      <c r="G80" s="3"/>
    </row>
    <row r="81" spans="1:7" ht="15">
      <c r="A81" s="3"/>
      <c r="B81" s="3"/>
      <c r="C81" s="3"/>
      <c r="D81" s="3"/>
      <c r="E81" s="3"/>
      <c r="F81" s="3"/>
      <c r="G81" s="3"/>
    </row>
    <row r="82" spans="1:7" ht="15">
      <c r="A82" s="3"/>
      <c r="B82" s="3"/>
      <c r="C82" s="3"/>
      <c r="D82" s="3"/>
      <c r="E82" s="3"/>
      <c r="F82" s="3"/>
      <c r="G82" s="3"/>
    </row>
    <row r="83" spans="1:7" ht="15">
      <c r="A83" s="3"/>
      <c r="B83" s="3"/>
      <c r="C83" s="3"/>
      <c r="D83" s="3"/>
      <c r="E83" s="3"/>
      <c r="F83" s="3"/>
      <c r="G83" s="3"/>
    </row>
    <row r="84" spans="1:7" ht="15">
      <c r="A84" s="3"/>
      <c r="B84" s="3"/>
      <c r="C84" s="3"/>
      <c r="D84" s="3"/>
      <c r="E84" s="3"/>
      <c r="F84" s="3"/>
      <c r="G84" s="3"/>
    </row>
    <row r="85" spans="1:7" ht="15">
      <c r="A85" s="3"/>
      <c r="B85" s="3"/>
      <c r="C85" s="3"/>
      <c r="D85" s="3"/>
      <c r="E85" s="3"/>
      <c r="F85" s="3"/>
      <c r="G85" s="3"/>
    </row>
    <row r="86" spans="1:7" ht="15">
      <c r="A86" s="3"/>
      <c r="B86" s="3"/>
      <c r="C86" s="3"/>
      <c r="D86" s="3"/>
      <c r="E86" s="3"/>
      <c r="F86" s="3"/>
      <c r="G86" s="3"/>
    </row>
    <row r="87" spans="1:7" ht="15">
      <c r="A87" s="3"/>
      <c r="B87" s="3"/>
      <c r="C87" s="3"/>
      <c r="D87" s="3"/>
      <c r="E87" s="3"/>
      <c r="F87" s="3"/>
      <c r="G87" s="3"/>
    </row>
    <row r="88" spans="1:7" ht="15">
      <c r="A88" s="3"/>
      <c r="B88" s="3"/>
      <c r="C88" s="3"/>
      <c r="D88" s="3"/>
      <c r="E88" s="3"/>
      <c r="F88" s="3"/>
      <c r="G88" s="3"/>
    </row>
    <row r="89" spans="1:7" ht="15">
      <c r="A89" s="3"/>
      <c r="B89" s="3"/>
      <c r="C89" s="3"/>
      <c r="D89" s="3"/>
      <c r="E89" s="3"/>
      <c r="F89" s="3"/>
      <c r="G89" s="3"/>
    </row>
    <row r="90" spans="1:7" ht="15">
      <c r="A90" s="3"/>
      <c r="B90" s="3"/>
      <c r="C90" s="3"/>
      <c r="D90" s="3"/>
      <c r="E90" s="3"/>
      <c r="F90" s="3"/>
      <c r="G90" s="3"/>
    </row>
    <row r="91" spans="1:7" ht="15">
      <c r="A91" s="3"/>
      <c r="B91" s="3"/>
      <c r="C91" s="3"/>
      <c r="D91" s="3"/>
      <c r="E91" s="3"/>
      <c r="F91" s="3"/>
      <c r="G91" s="3"/>
    </row>
    <row r="92" spans="1:7" ht="15">
      <c r="A92" s="3"/>
      <c r="B92" s="3"/>
      <c r="C92" s="3"/>
      <c r="D92" s="3"/>
      <c r="E92" s="3"/>
      <c r="F92" s="3"/>
      <c r="G92" s="3"/>
    </row>
    <row r="93" spans="1:7" ht="15">
      <c r="A93" s="3"/>
      <c r="B93" s="3"/>
      <c r="C93" s="3"/>
      <c r="D93" s="3"/>
      <c r="E93" s="3"/>
      <c r="F93" s="3"/>
      <c r="G93" s="3"/>
    </row>
    <row r="94" spans="1:7" ht="15">
      <c r="A94" s="3"/>
      <c r="B94" s="3"/>
      <c r="C94" s="3"/>
      <c r="D94" s="3"/>
      <c r="E94" s="3"/>
      <c r="F94" s="3"/>
      <c r="G94" s="3"/>
    </row>
    <row r="95" spans="1:7" ht="15">
      <c r="A95" s="3"/>
      <c r="B95" s="3"/>
      <c r="C95" s="3"/>
      <c r="D95" s="3"/>
      <c r="E95" s="3"/>
      <c r="F95" s="3"/>
      <c r="G95" s="3"/>
    </row>
    <row r="96" spans="1:7" ht="15">
      <c r="A96" s="3"/>
      <c r="B96" s="3"/>
      <c r="C96" s="3"/>
      <c r="D96" s="3"/>
      <c r="E96" s="3"/>
      <c r="F96" s="3"/>
      <c r="G96" s="3"/>
    </row>
    <row r="97" spans="1:7" ht="15">
      <c r="A97" s="3"/>
      <c r="B97" s="3"/>
      <c r="C97" s="3"/>
      <c r="D97" s="3"/>
      <c r="E97" s="3"/>
      <c r="F97" s="3"/>
      <c r="G97" s="3"/>
    </row>
    <row r="98" spans="1:7" ht="15">
      <c r="A98" s="3"/>
      <c r="B98" s="3"/>
      <c r="C98" s="3"/>
      <c r="D98" s="3"/>
      <c r="E98" s="3"/>
      <c r="F98" s="3"/>
      <c r="G98" s="3"/>
    </row>
    <row r="99" spans="1:7" ht="15">
      <c r="A99" s="3"/>
      <c r="B99" s="3"/>
      <c r="C99" s="3"/>
      <c r="D99" s="3"/>
      <c r="E99" s="3"/>
      <c r="F99" s="3"/>
      <c r="G99" s="3"/>
    </row>
    <row r="100" spans="1:7" ht="15">
      <c r="A100" s="3"/>
      <c r="B100" s="3"/>
      <c r="C100" s="3"/>
      <c r="D100" s="3"/>
      <c r="E100" s="3"/>
      <c r="F100" s="3"/>
      <c r="G100" s="3"/>
    </row>
    <row r="101" spans="1:7" ht="15">
      <c r="A101" s="3"/>
      <c r="B101" s="3"/>
      <c r="C101" s="3"/>
      <c r="D101" s="3"/>
      <c r="E101" s="3"/>
      <c r="F101" s="3"/>
      <c r="G101" s="3"/>
    </row>
    <row r="102" spans="1:7" ht="15">
      <c r="A102" s="3"/>
      <c r="B102" s="3"/>
      <c r="C102" s="3"/>
      <c r="D102" s="3"/>
      <c r="E102" s="3"/>
      <c r="F102" s="3"/>
      <c r="G102" s="3"/>
    </row>
    <row r="103" spans="1:7" ht="15">
      <c r="A103" s="3"/>
      <c r="B103" s="3"/>
      <c r="C103" s="3"/>
      <c r="D103" s="3"/>
      <c r="E103" s="3"/>
      <c r="F103" s="3"/>
      <c r="G103" s="3"/>
    </row>
    <row r="104" spans="1:7" ht="15">
      <c r="A104" s="3"/>
      <c r="B104" s="3"/>
      <c r="C104" s="3"/>
      <c r="D104" s="3"/>
      <c r="E104" s="3"/>
      <c r="F104" s="3"/>
      <c r="G104" s="3"/>
    </row>
    <row r="105" spans="1:7" ht="15">
      <c r="A105" s="3"/>
      <c r="B105" s="3"/>
      <c r="C105" s="3"/>
      <c r="D105" s="3"/>
      <c r="E105" s="3"/>
      <c r="F105" s="3"/>
      <c r="G105" s="3"/>
    </row>
    <row r="106" spans="1:7" ht="15">
      <c r="A106" s="3"/>
      <c r="B106" s="3"/>
      <c r="C106" s="3"/>
      <c r="D106" s="3"/>
      <c r="E106" s="3"/>
      <c r="F106" s="3"/>
      <c r="G106" s="3"/>
    </row>
    <row r="107" spans="1:7" ht="15">
      <c r="A107" s="3"/>
      <c r="B107" s="3"/>
      <c r="C107" s="3"/>
      <c r="D107" s="3"/>
      <c r="E107" s="3"/>
      <c r="F107" s="3"/>
      <c r="G107" s="3"/>
    </row>
    <row r="108" spans="1:7" ht="15">
      <c r="A108" s="3"/>
      <c r="B108" s="3"/>
      <c r="C108" s="3"/>
      <c r="D108" s="3"/>
      <c r="E108" s="3"/>
      <c r="F108" s="3"/>
      <c r="G108" s="3"/>
    </row>
    <row r="109" spans="1:7" ht="15">
      <c r="A109" s="3"/>
      <c r="B109" s="3"/>
      <c r="C109" s="3"/>
      <c r="D109" s="3"/>
      <c r="E109" s="3"/>
      <c r="F109" s="3"/>
      <c r="G109" s="3"/>
    </row>
    <row r="110" spans="1:7" ht="15">
      <c r="A110" s="3"/>
      <c r="B110" s="3"/>
      <c r="C110" s="3"/>
      <c r="D110" s="3"/>
      <c r="E110" s="3"/>
      <c r="F110" s="3"/>
      <c r="G110" s="3"/>
    </row>
    <row r="111" spans="1:7" ht="15">
      <c r="A111" s="3"/>
      <c r="B111" s="3"/>
      <c r="C111" s="3"/>
      <c r="D111" s="3"/>
      <c r="E111" s="3"/>
      <c r="F111" s="3"/>
      <c r="G111" s="3"/>
    </row>
    <row r="112" spans="1:7" ht="15">
      <c r="A112" s="3"/>
      <c r="B112" s="3"/>
      <c r="C112" s="3"/>
      <c r="D112" s="3"/>
      <c r="E112" s="3"/>
      <c r="F112" s="3"/>
      <c r="G112" s="3"/>
    </row>
    <row r="113" spans="1:7" ht="15">
      <c r="A113" s="3"/>
      <c r="B113" s="3"/>
      <c r="C113" s="3"/>
      <c r="D113" s="3"/>
      <c r="E113" s="3"/>
      <c r="F113" s="3"/>
      <c r="G113" s="3"/>
    </row>
    <row r="114" spans="1:7" ht="15">
      <c r="A114" s="3"/>
      <c r="B114" s="3"/>
      <c r="C114" s="3"/>
      <c r="D114" s="3"/>
      <c r="E114" s="3"/>
      <c r="F114" s="3"/>
      <c r="G114" s="3"/>
    </row>
    <row r="115" spans="1:7" ht="15">
      <c r="A115" s="3"/>
      <c r="B115" s="3"/>
      <c r="C115" s="3"/>
      <c r="D115" s="3"/>
      <c r="E115" s="3"/>
      <c r="F115" s="3"/>
      <c r="G115" s="3"/>
    </row>
    <row r="116" spans="1:7" ht="15">
      <c r="A116" s="3"/>
      <c r="B116" s="3"/>
      <c r="C116" s="3"/>
      <c r="D116" s="3"/>
      <c r="E116" s="3"/>
      <c r="F116" s="3"/>
      <c r="G116" s="3"/>
    </row>
    <row r="117" spans="1:7" ht="15">
      <c r="A117" s="3"/>
      <c r="B117" s="3"/>
      <c r="C117" s="3"/>
      <c r="D117" s="3"/>
      <c r="E117" s="3"/>
      <c r="F117" s="3"/>
      <c r="G117" s="3"/>
    </row>
    <row r="118" spans="1:7" ht="15">
      <c r="A118" s="3"/>
      <c r="B118" s="3"/>
      <c r="C118" s="3"/>
      <c r="D118" s="3"/>
      <c r="E118" s="3"/>
      <c r="F118" s="3"/>
      <c r="G118" s="3"/>
    </row>
    <row r="119" spans="1:7" ht="15">
      <c r="A119" s="3"/>
      <c r="B119" s="3"/>
      <c r="C119" s="3"/>
      <c r="D119" s="3"/>
      <c r="E119" s="3"/>
      <c r="F119" s="3"/>
      <c r="G119" s="3"/>
    </row>
    <row r="120" spans="1:7" ht="15">
      <c r="A120" s="3"/>
      <c r="B120" s="3"/>
      <c r="C120" s="3"/>
      <c r="D120" s="3"/>
      <c r="E120" s="3"/>
      <c r="F120" s="3"/>
      <c r="G120" s="3"/>
    </row>
    <row r="121" spans="1:7" ht="15">
      <c r="A121" s="3"/>
      <c r="B121" s="3"/>
      <c r="C121" s="3"/>
      <c r="D121" s="3"/>
      <c r="E121" s="3"/>
      <c r="F121" s="3"/>
      <c r="G121" s="3"/>
    </row>
    <row r="122" spans="1:7" ht="15">
      <c r="A122" s="3"/>
      <c r="B122" s="3"/>
      <c r="C122" s="3"/>
      <c r="D122" s="3"/>
      <c r="E122" s="3"/>
      <c r="F122" s="3"/>
      <c r="G122" s="3"/>
    </row>
    <row r="123" spans="1:7" ht="15">
      <c r="A123" s="3"/>
      <c r="B123" s="3"/>
      <c r="C123" s="3"/>
      <c r="D123" s="3"/>
      <c r="E123" s="3"/>
      <c r="F123" s="3"/>
      <c r="G123" s="3"/>
    </row>
    <row r="124" spans="1:7" ht="15">
      <c r="A124" s="3"/>
      <c r="B124" s="3"/>
      <c r="C124" s="3"/>
      <c r="D124" s="3"/>
      <c r="E124" s="3"/>
      <c r="F124" s="3"/>
      <c r="G124" s="3"/>
    </row>
    <row r="125" spans="1:7" ht="15">
      <c r="A125" s="3"/>
      <c r="B125" s="3"/>
      <c r="C125" s="3"/>
      <c r="D125" s="3"/>
      <c r="E125" s="3"/>
      <c r="F125" s="3"/>
      <c r="G125" s="3"/>
    </row>
    <row r="126" spans="1:7" ht="15">
      <c r="A126" s="3"/>
      <c r="B126" s="3"/>
      <c r="C126" s="3"/>
      <c r="D126" s="3"/>
      <c r="E126" s="3"/>
      <c r="F126" s="3"/>
      <c r="G126" s="3"/>
    </row>
    <row r="127" spans="1:7" ht="15">
      <c r="A127" s="3"/>
      <c r="B127" s="3"/>
      <c r="C127" s="3"/>
      <c r="D127" s="3"/>
      <c r="E127" s="3"/>
      <c r="F127" s="3"/>
      <c r="G127" s="3"/>
    </row>
    <row r="128" spans="1:7" ht="15">
      <c r="A128" s="3"/>
      <c r="B128" s="3"/>
      <c r="C128" s="3"/>
      <c r="D128" s="3"/>
      <c r="E128" s="3"/>
      <c r="F128" s="3"/>
      <c r="G128" s="3"/>
    </row>
    <row r="129" spans="1:7" ht="15">
      <c r="A129" s="3"/>
      <c r="B129" s="3"/>
      <c r="C129" s="3"/>
      <c r="D129" s="3"/>
      <c r="E129" s="3"/>
      <c r="F129" s="3"/>
      <c r="G129" s="3"/>
    </row>
    <row r="130" spans="1:7" ht="15">
      <c r="A130" s="3"/>
      <c r="B130" s="3"/>
      <c r="C130" s="3"/>
      <c r="D130" s="3"/>
      <c r="E130" s="3"/>
      <c r="F130" s="3"/>
      <c r="G130" s="3"/>
    </row>
    <row r="131" spans="1:7" ht="15">
      <c r="A131" s="3"/>
      <c r="B131" s="3"/>
      <c r="C131" s="3"/>
      <c r="D131" s="3"/>
      <c r="E131" s="3"/>
      <c r="F131" s="3"/>
      <c r="G131" s="3"/>
    </row>
    <row r="132" spans="1:7" ht="15">
      <c r="A132" s="3"/>
      <c r="B132" s="3"/>
      <c r="C132" s="3"/>
      <c r="D132" s="3"/>
      <c r="E132" s="3"/>
      <c r="F132" s="3"/>
      <c r="G132" s="3"/>
    </row>
    <row r="133" spans="1:7" ht="15">
      <c r="A133" s="3"/>
      <c r="B133" s="3"/>
      <c r="C133" s="3"/>
      <c r="D133" s="3"/>
      <c r="E133" s="3"/>
      <c r="F133" s="3"/>
      <c r="G133" s="3"/>
    </row>
    <row r="134" spans="1:7" ht="15">
      <c r="A134" s="3"/>
      <c r="B134" s="3"/>
      <c r="C134" s="3"/>
      <c r="D134" s="3"/>
      <c r="E134" s="3"/>
      <c r="F134" s="3"/>
      <c r="G134" s="3"/>
    </row>
    <row r="135" spans="1:7" ht="15">
      <c r="A135" s="3"/>
      <c r="B135" s="3"/>
      <c r="C135" s="3"/>
      <c r="D135" s="3"/>
      <c r="E135" s="3"/>
      <c r="F135" s="3"/>
      <c r="G135" s="3"/>
    </row>
    <row r="136" spans="1:7" ht="15">
      <c r="A136" s="3"/>
      <c r="B136" s="3"/>
      <c r="C136" s="3"/>
      <c r="D136" s="3"/>
      <c r="E136" s="3"/>
      <c r="F136" s="3"/>
      <c r="G136" s="3"/>
    </row>
  </sheetData>
  <mergeCells count="13">
    <mergeCell ref="A47:F47"/>
    <mergeCell ref="A48:F48"/>
    <mergeCell ref="A44:F44"/>
    <mergeCell ref="A46:F46"/>
    <mergeCell ref="A45:F45"/>
    <mergeCell ref="A43:F43"/>
    <mergeCell ref="A2:H2"/>
    <mergeCell ref="A37:H37"/>
    <mergeCell ref="A42:H42"/>
    <mergeCell ref="A41:H41"/>
    <mergeCell ref="A40:H40"/>
    <mergeCell ref="A39:H39"/>
    <mergeCell ref="A38:H38"/>
  </mergeCells>
  <printOptions horizontalCentered="1"/>
  <pageMargins left="0.7" right="0.7" top="0.75" bottom="0.75" header="0.3" footer="0.3"/>
  <pageSetup fitToHeight="1" fitToWidth="1" horizontalDpi="600" verticalDpi="600" orientation="portrait"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4" ma:contentTypeDescription="Create a new document." ma:contentTypeScope="" ma:versionID="1d98a3a78b83af46a491f09f35874e93">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7a0dc46e0a26fb1c566b58cbdef56f5b" ns2:_="" ns3:_="">
    <xsd:import namespace="28439e1d-cdb8-498b-9d61-4bb0e3bfb59b"/>
    <xsd:import namespace="760cdf93-adc7-407d-99de-cff9d0e01238"/>
    <xsd:element name="properties">
      <xsd:complexType>
        <xsd:sequence>
          <xsd:element name="documentManagement">
            <xsd:complexType>
              <xsd:all>
                <xsd:element ref="ns2:Type_x0020_of_x0020_Document"/>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ma:readOnly="false">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Other"/>
          <xsd:enumeration value="OPER-2014 1st Omnibus"/>
          <xsd:enumeration value="CIP - 2014 1st Omnibus"/>
          <xsd:enumeration value="CIP - 2015-16 Budget"/>
          <xsd:enumeration value="CIP - Quaterly Report"/>
          <xsd:enumeration value="CIP - 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OPER-2014 1st Omnibus</Type_x0020_of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CE9816-2930-4E60-8CAB-1D744CE09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B802F-7CA1-4593-9538-9C86DD2FDE6F}">
  <ds:schemaRefs>
    <ds:schemaRef ds:uri="http://schemas.microsoft.com/office/2006/metadata/properties"/>
    <ds:schemaRef ds:uri="http://schemas.microsoft.com/office/infopath/2007/PartnerControls"/>
    <ds:schemaRef ds:uri="28439e1d-cdb8-498b-9d61-4bb0e3bfb59b"/>
  </ds:schemaRefs>
</ds:datastoreItem>
</file>

<file path=customXml/itemProps3.xml><?xml version="1.0" encoding="utf-8"?>
<ds:datastoreItem xmlns:ds="http://schemas.openxmlformats.org/officeDocument/2006/customXml" ds:itemID="{542E1773-B5E5-4775-B0E3-94EEA6C886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Lehman</dc:creator>
  <cp:keywords/>
  <dc:description/>
  <cp:lastModifiedBy>Jim Walsh</cp:lastModifiedBy>
  <cp:lastPrinted>2014-05-20T21:40:54Z</cp:lastPrinted>
  <dcterms:created xsi:type="dcterms:W3CDTF">2013-04-26T17:17:33Z</dcterms:created>
  <dcterms:modified xsi:type="dcterms:W3CDTF">2014-05-20T21:56:14Z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