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c1-portal6.sharepoint.com/legislative_review/2025 Leg Tracker/2502-5452 DNRP/"/>
    </mc:Choice>
  </mc:AlternateContent>
  <xr:revisionPtr revIDLastSave="142" documentId="8_{7FC4936A-978E-4379-A566-E1B3965D23A3}" xr6:coauthVersionLast="47" xr6:coauthVersionMax="47" xr10:uidLastSave="{A75C84DD-6C44-4F4D-9326-293252DB84EC}"/>
  <bookViews>
    <workbookView xWindow="-120" yWindow="-120" windowWidth="29040" windowHeight="15720" tabRatio="944" xr2:uid="{E0896325-0412-43FB-9946-772AD07B5B9E}"/>
  </bookViews>
  <sheets>
    <sheet name="Fiscal Note" sheetId="5" r:id="rId1"/>
  </sheets>
  <definedNames>
    <definedName name="_xlnm.Print_Area" localSheetId="0">'Fiscal Note'!$B$1:$H$53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 r="H36" i="5" l="1"/>
  <c r="F36" i="5"/>
  <c r="G30" i="5"/>
  <c r="G36" i="5" s="1"/>
  <c r="H28" i="5"/>
  <c r="H38" i="5" s="1"/>
  <c r="G28" i="5"/>
  <c r="G38" i="5" s="1"/>
  <c r="F28" i="5"/>
  <c r="F38" i="5" s="1"/>
  <c r="H27" i="5"/>
  <c r="G27" i="5"/>
  <c r="F27" i="5"/>
  <c r="H25" i="5"/>
  <c r="G25" i="5"/>
  <c r="G32" i="5" s="1"/>
  <c r="F25" i="5"/>
  <c r="H24" i="5"/>
  <c r="G24" i="5"/>
  <c r="F24" i="5"/>
  <c r="H23" i="5"/>
  <c r="G23" i="5"/>
  <c r="G39" i="5" s="1"/>
  <c r="F23" i="5"/>
  <c r="F39" i="5" s="1"/>
  <c r="H18" i="5"/>
  <c r="G18" i="5"/>
  <c r="G37" i="5" l="1"/>
  <c r="F32" i="5"/>
  <c r="H39" i="5"/>
  <c r="G40" i="5"/>
  <c r="H32" i="5"/>
  <c r="F37" i="5"/>
  <c r="F40" i="5" s="1"/>
  <c r="H37" i="5"/>
  <c r="H40" i="5"/>
</calcChain>
</file>

<file path=xl/sharedStrings.xml><?xml version="1.0" encoding="utf-8"?>
<sst xmlns="http://schemas.openxmlformats.org/spreadsheetml/2006/main" count="82" uniqueCount="65">
  <si>
    <t>2025 FISCAL NOTE</t>
  </si>
  <si>
    <t xml:space="preserve">Ordinance/Motion:  </t>
  </si>
  <si>
    <t>2025-XXXX</t>
  </si>
  <si>
    <t>Affected Agency and/or Agencies: Parks and Recreation Division, Department of Natural Resources and Parks (DNRP)</t>
  </si>
  <si>
    <t>Description of request:</t>
  </si>
  <si>
    <t>AN ORDINANCE providing for the submission to the qualified electors of King County at a special election to be held in King County on August 5, 2025, a proposition authorizing a property tax levy in excess of the levy limitation contained in chapter 84.55 RCW for a period of six consecutive years, at a total rate of not more than $0.2443 per one thousand dollars of assessed valuation in the first year and limiting annual levy increases to local inflation and population growth in the five succeeding years.</t>
  </si>
  <si>
    <t>Revenue to:</t>
  </si>
  <si>
    <t>Agency</t>
  </si>
  <si>
    <t>Fund Code</t>
  </si>
  <si>
    <t>Revenue Source</t>
  </si>
  <si>
    <t>2026-2027</t>
  </si>
  <si>
    <t>2028-2029</t>
  </si>
  <si>
    <t>2030-2031</t>
  </si>
  <si>
    <t>Parks Levy Collection Sub-Fund/Parks and Recreation</t>
  </si>
  <si>
    <t xml:space="preserve">TOTAL </t>
  </si>
  <si>
    <t>Expenditures from:</t>
  </si>
  <si>
    <t>Department</t>
  </si>
  <si>
    <t>DNRP</t>
  </si>
  <si>
    <t>TOTAL</t>
  </si>
  <si>
    <t xml:space="preserve">Expenditures by Categories </t>
  </si>
  <si>
    <t>Reimbursement of Election Costs</t>
  </si>
  <si>
    <t>Capital Outlay</t>
  </si>
  <si>
    <t>Does this legislation require a budget supplemental? Yes/No</t>
  </si>
  <si>
    <t>Notes and Assumptions:</t>
  </si>
  <si>
    <t>3. Election costs will be paid by the General Fund in 2025 and reimbursed from levy proceeds in 2026 if the ballot is approved.</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</si>
  <si>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</si>
  <si>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</si>
  <si>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</si>
  <si>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</si>
  <si>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</si>
  <si>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</si>
  <si>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9. 9% of the remaining revenue is distributed to the towns and cities in King County (the county shall retain a small amount to be used for expenditures related to administration and distribution of levy proceeds).</t>
  </si>
  <si>
    <t>12. The breakdown of King County Parks Operations between Wages/Benefits and Supplies/Services reflect historic ratios for King County Parks.</t>
  </si>
  <si>
    <t>13. Other transfers include distribution to the Woodland Park Zoo, Seattle Aquarium, Seattle Waterfront, the Memorial Stadium, and the King County Town and Cities.</t>
  </si>
  <si>
    <t>Title: 2026-2031 Parks Levy Renewal</t>
  </si>
  <si>
    <t>14. Figures shown are rounded to the nearest hundred thousand, as a result percentages may not be precise in each year as presented in this plan.</t>
  </si>
  <si>
    <r>
      <t>Reimbursement of Election Costs</t>
    </r>
    <r>
      <rPr>
        <vertAlign val="superscript"/>
        <sz val="10.5"/>
        <rFont val="Calibri"/>
        <family val="2"/>
        <scheme val="minor"/>
      </rPr>
      <t>3</t>
    </r>
  </si>
  <si>
    <r>
      <t>Woodland Park Zoo</t>
    </r>
    <r>
      <rPr>
        <vertAlign val="superscript"/>
        <sz val="10.5"/>
        <rFont val="Calibri"/>
        <family val="2"/>
        <scheme val="minor"/>
      </rPr>
      <t>4</t>
    </r>
  </si>
  <si>
    <r>
      <t>Seattle Aquarium</t>
    </r>
    <r>
      <rPr>
        <vertAlign val="superscript"/>
        <sz val="10.5"/>
        <rFont val="Calibri"/>
        <family val="2"/>
        <scheme val="minor"/>
      </rPr>
      <t>5</t>
    </r>
  </si>
  <si>
    <r>
      <t>Seattle Waterfront</t>
    </r>
    <r>
      <rPr>
        <vertAlign val="superscript"/>
        <sz val="10.5"/>
        <rFont val="Calibri"/>
        <family val="2"/>
        <scheme val="minor"/>
      </rPr>
      <t>6</t>
    </r>
  </si>
  <si>
    <r>
      <t>Memorial Stadium</t>
    </r>
    <r>
      <rPr>
        <vertAlign val="superscript"/>
        <sz val="10.5"/>
        <rFont val="Calibri"/>
        <family val="2"/>
        <scheme val="minor"/>
      </rPr>
      <t>7</t>
    </r>
  </si>
  <si>
    <r>
      <t>Healthy Communities &amp; Parks Fund (formerly TEG)</t>
    </r>
    <r>
      <rPr>
        <vertAlign val="superscript"/>
        <sz val="10.5"/>
        <rFont val="Calibri"/>
        <family val="2"/>
        <scheme val="minor"/>
      </rPr>
      <t>8</t>
    </r>
  </si>
  <si>
    <r>
      <t>Parks Levy Grants and Community Partnership Grants (CPG)</t>
    </r>
    <r>
      <rPr>
        <vertAlign val="superscript"/>
        <sz val="10.5"/>
        <rFont val="Calibri"/>
        <family val="2"/>
        <scheme val="minor"/>
      </rPr>
      <t>8</t>
    </r>
  </si>
  <si>
    <r>
      <t>King County Cities, Towns, and Park Districts</t>
    </r>
    <r>
      <rPr>
        <vertAlign val="superscript"/>
        <sz val="10.5"/>
        <rFont val="Calibri"/>
        <family val="2"/>
        <scheme val="minor"/>
      </rPr>
      <t>9</t>
    </r>
  </si>
  <si>
    <r>
      <t>King County Parks Operations &amp; Maintenance</t>
    </r>
    <r>
      <rPr>
        <vertAlign val="superscript"/>
        <sz val="10.5"/>
        <rFont val="Calibri"/>
        <family val="2"/>
        <scheme val="minor"/>
      </rPr>
      <t>10</t>
    </r>
  </si>
  <si>
    <r>
      <t>King County Parks Capital Program</t>
    </r>
    <r>
      <rPr>
        <vertAlign val="superscript"/>
        <sz val="10.5"/>
        <rFont val="Calibri"/>
        <family val="2"/>
        <scheme val="minor"/>
      </rPr>
      <t>11</t>
    </r>
  </si>
  <si>
    <r>
      <t>Wages/Benefits</t>
    </r>
    <r>
      <rPr>
        <vertAlign val="superscript"/>
        <sz val="10.5"/>
        <rFont val="Calibri"/>
        <family val="2"/>
        <scheme val="minor"/>
      </rPr>
      <t>12</t>
    </r>
  </si>
  <si>
    <r>
      <t>Supplies/Services</t>
    </r>
    <r>
      <rPr>
        <vertAlign val="superscript"/>
        <sz val="10.5"/>
        <rFont val="Calibri"/>
        <family val="2"/>
        <scheme val="minor"/>
      </rPr>
      <t>12</t>
    </r>
  </si>
  <si>
    <r>
      <t>Other Transfers</t>
    </r>
    <r>
      <rPr>
        <vertAlign val="superscript"/>
        <sz val="10.5"/>
        <rFont val="Calibri"/>
        <family val="2"/>
        <scheme val="minor"/>
      </rPr>
      <t>13</t>
    </r>
  </si>
  <si>
    <r>
      <t>Property Tax Levy Lid Lift (Net)</t>
    </r>
    <r>
      <rPr>
        <vertAlign val="superscript"/>
        <sz val="10.5"/>
        <rFont val="Calibri"/>
        <family val="2"/>
        <scheme val="minor"/>
      </rPr>
      <t>1,2</t>
    </r>
  </si>
  <si>
    <t>Allocation Category</t>
  </si>
  <si>
    <t xml:space="preserve">Yes, if the proposed ballot measure is approved by voters. </t>
  </si>
  <si>
    <t>2. Total revenues are net levy proceeds. Gross levy proceeds are total revenues estimated to be generated with a 24.43¢ levy rate, before undercollection and exemption assumptions are applied.  Assumed exemptions/undercollection are the exemption of qualifying households per RCW 84.36.381, and a one percent undercollection rate assumed countywide for property taxes.</t>
  </si>
  <si>
    <t xml:space="preserve">1. The levy period covers 2026 through 2031. The fiscal note shows a levy rate of 24.43¢ per $1,000 assessed value (AV) in the first year, 2026. Subsequent revenue is calculated as prior year collections multiplied by the limit factor, plus revenue from new construction built during the year. Forecast assumptions for assessed value, new construction, local inflation (CPI-W), and population growth are from the August 2024 Office of Economic and Financial Analysis (OEFA) and PSB projections. </t>
  </si>
  <si>
    <t xml:space="preserve">6. Distribution to the Seattle Waterfront shall be no more than $9M over the six years (the county shall retain a small amount to be used for expenditures related to administration and distribution of levy proceeds). </t>
  </si>
  <si>
    <t xml:space="preserve">5. Distribution to the Seattle Aquarium shall be no more than $15M over the six years (the county shall retain a small amount to be used for expenditures related to administration and distribution of levy proceeds). </t>
  </si>
  <si>
    <t xml:space="preserve">4. Distribution to the Woodland Park Zoo shall be no more than $42M over the six years (the county shall retain a small amount to be used for expenditures related to administration and distribution of levy proceeds). </t>
  </si>
  <si>
    <t>7. Distribution to the Memorial Stadium shall be no more than $2.5M over the first two years of the levy (the county shall retain a small amount to be used for expenditures related to administration and distribution of levy proceeds). The allocation will fund the renovation of the Memorial Stadium at Seattle Center. This transformative project will be led by Seattle Public Schools and the City of Seattle, providing an improved multi-purpose venue for local and regional sports and events.</t>
  </si>
  <si>
    <t>8. Funding for the three (3) Levy Grant Programs and Community Partnerships and Grants (CPG) over the six years is as follows:  
$30M - Healthy Community and Parks Fund (formerly Targeted Equity Grants)
$30M – Capital Projects &amp; Acquisitions  (the county shall retain a small amount to be used for expenditures related to administration and distribution of levy proceeds)
$46M – Aquatic Facilities Capital Grants  (the county shall retain a small amount to be used for expenditures related to administration and distribution of levy proceeds)
$11M - Community Partnerships and Grants refers to "the program through which King County provides monies to recreation-oriented groups, sports associations and community-based organizations to undertake any combination of developing, operating or maintaining a public park or recreation facility or program in King County and King County cities for public benefit" (the county shall retain a small amount to be used for expenditures related to administration and distribution of levy proceeds)</t>
  </si>
  <si>
    <t xml:space="preserve">10. 43% of the remaining revenue funds King County Parks operations and maintenance, 4-H Program support, KC Fair, and King County Search and Rescue operations. This includes assumed exemptions and undercollections. </t>
  </si>
  <si>
    <t>11. 48% of the remaining revenue is allocated to the Capital Improvement Program to fund the following capital portfolios:
Climate Resilience, Conservation and Stewardship ($218M)
Regional and Other Public Trails ($179M)
Active Recreation Repair and Renovation ($177M)
New Park Development and Improvements ($51M)
It also includes $22M for Weyerhaeuser King County Aquatic Center.</t>
  </si>
  <si>
    <t>Note Prepared By:  Andrea Smith, Parks and Recreation Division, DNRP</t>
  </si>
  <si>
    <t>Date Prepared: February 4, 2025</t>
  </si>
  <si>
    <t>Note Reviewed By: Elka Peterson Horner, Office of Performance, Strategy, and Budget</t>
  </si>
  <si>
    <t>Date Reviewed: February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</si>
</sst>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2" x14ac:knownFonts="1">
    <font>
      <sz val="11"/>
      <color theme="1"/>
      <name val="Arial"/>
      <family val="2"/>
    </font>
    <font>
      <sz val="11"/>
      <color theme="1"/>
      <name val="Calibri"/>
      <family val="2"/>
      <scheme val="minor"/>
    </font>
    <font>
      <sz val="10"/>
      <name val="Arial"/>
      <family val="2"/>
    </font>
    <font>
      <sz val="10.5"/>
      <name val="Univers"/>
      <family val="2"/>
    </font>
    <font>
      <b/>
      <sz val="11"/>
      <name val="Calibri"/>
      <family val="2"/>
      <scheme val="minor"/>
    </font>
    <font>
      <sz val="10"/>
      <name val="Calibri"/>
      <family val="2"/>
      <scheme val="minor"/>
    </font>
    <font>
      <sz val="10.5"/>
      <name val="Calibri"/>
      <family val="2"/>
      <scheme val="minor"/>
    </font>
    <font>
      <sz val="8"/>
      <name val="Calibri"/>
      <family val="2"/>
      <scheme val="minor"/>
    </font>
    <font>
      <b/>
      <sz val="10.5"/>
      <name val="Calibri"/>
      <family val="2"/>
      <scheme val="minor"/>
    </font>
    <font>
      <i/>
      <sz val="10.5"/>
      <name val="Calibri"/>
      <family val="2"/>
      <scheme val="minor"/>
    </font>
    <font>
      <sz val="10.5"/>
      <color rgb="FFFF0000"/>
      <name val="Calibri"/>
      <family val="2"/>
      <scheme val="minor"/>
    </font>
    <font>
      <vertAlign val="superscript"/>
      <sz val="10.5"/>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35">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s>
  <cellStyleXfs count="10">
    <xf numFmtId="0" fontId="0" fillId="0" borderId="0"/>
    <xf numFmtId="0" fontId="1" fillId="0" borderId="0"/>
    <xf numFmtId="43" fontId="2" fillId="0" borderId="0" applyFont="0" applyFill="0" applyBorder="0" applyAlignment="0" applyProtection="0"/>
    <xf numFmtId="0" fontId="2" fillId="0" borderId="0"/>
    <xf numFmtId="0" fontId="2"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6" fillId="2" borderId="0" xfId="0" applyFont="1" applyFill="1" applyAlignment="1">
      <alignment horizontal="left" vertical="center" wrapText="1"/>
    </xf>
    <xf numFmtId="0" fontId="6" fillId="2" borderId="28" xfId="4" applyFont="1" applyFill="1" applyBorder="1" applyAlignment="1">
      <alignment vertical="center"/>
    </xf>
    <xf numFmtId="0" fontId="6" fillId="2" borderId="4" xfId="4" applyFont="1" applyFill="1" applyBorder="1" applyAlignment="1">
      <alignment vertical="center"/>
    </xf>
    <xf numFmtId="0" fontId="6" fillId="2" borderId="1"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5" fillId="2" borderId="0" xfId="0" applyFont="1" applyFill="1" applyAlignment="1">
      <alignment vertical="center"/>
    </xf>
    <xf numFmtId="0" fontId="4" fillId="2" borderId="0" xfId="0" applyFont="1" applyFill="1" applyAlignment="1">
      <alignment horizontal="centerContinuous" vertical="center"/>
    </xf>
    <xf numFmtId="0" fontId="6" fillId="2" borderId="0" xfId="0" applyFont="1" applyFill="1" applyAlignment="1">
      <alignment horizontal="centerContinuous" vertical="center"/>
    </xf>
    <xf numFmtId="0" fontId="7" fillId="2" borderId="0" xfId="0" applyFont="1" applyFill="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14" xfId="0" applyFont="1" applyFill="1" applyBorder="1" applyAlignment="1">
      <alignment horizontal="centerContinuous" vertical="center"/>
    </xf>
    <xf numFmtId="0" fontId="6" fillId="2" borderId="15" xfId="0" applyFont="1" applyFill="1" applyBorder="1" applyAlignment="1">
      <alignment horizontal="centerContinuous" vertical="center"/>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17" xfId="0" applyFont="1" applyFill="1" applyBorder="1" applyAlignment="1">
      <alignment horizontal="centerContinuous" vertical="center"/>
    </xf>
    <xf numFmtId="0" fontId="6" fillId="2" borderId="16" xfId="0" applyFont="1" applyFill="1" applyBorder="1" applyAlignment="1">
      <alignment vertical="center"/>
    </xf>
    <xf numFmtId="0" fontId="6" fillId="2" borderId="0" xfId="0" applyFont="1" applyFill="1" applyAlignment="1">
      <alignment vertical="center"/>
    </xf>
    <xf numFmtId="0" fontId="6" fillId="2" borderId="17" xfId="0" applyFont="1" applyFill="1" applyBorder="1" applyAlignment="1">
      <alignment vertical="center"/>
    </xf>
    <xf numFmtId="14" fontId="6" fillId="2" borderId="0" xfId="0" quotePrefix="1" applyNumberFormat="1" applyFont="1" applyFill="1" applyAlignment="1">
      <alignment vertical="center"/>
    </xf>
    <xf numFmtId="0" fontId="6" fillId="2" borderId="18" xfId="0" applyFont="1" applyFill="1" applyBorder="1" applyAlignment="1">
      <alignment vertical="center"/>
    </xf>
    <xf numFmtId="49" fontId="6" fillId="2" borderId="3" xfId="0" applyNumberFormat="1" applyFont="1" applyFill="1" applyBorder="1" applyAlignment="1">
      <alignment horizontal="left" vertical="center"/>
    </xf>
    <xf numFmtId="0" fontId="6" fillId="2" borderId="3" xfId="0" applyFont="1" applyFill="1" applyBorder="1" applyAlignment="1">
      <alignment vertical="center"/>
    </xf>
    <xf numFmtId="0" fontId="6" fillId="2" borderId="19" xfId="0" applyFont="1" applyFill="1" applyBorder="1" applyAlignment="1">
      <alignment vertical="center"/>
    </xf>
    <xf numFmtId="0" fontId="8" fillId="2" borderId="0" xfId="0" applyFont="1" applyFill="1" applyAlignment="1">
      <alignment vertical="center"/>
    </xf>
    <xf numFmtId="0" fontId="0" fillId="2" borderId="0" xfId="0" applyFill="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6" fillId="2" borderId="28" xfId="5" applyFont="1" applyFill="1" applyBorder="1" applyAlignment="1">
      <alignment vertical="center"/>
    </xf>
    <xf numFmtId="0" fontId="6" fillId="2" borderId="5" xfId="4" applyFont="1" applyFill="1" applyBorder="1" applyAlignment="1">
      <alignment vertical="center"/>
    </xf>
    <xf numFmtId="164" fontId="5" fillId="2" borderId="0" xfId="0" applyNumberFormat="1" applyFont="1" applyFill="1" applyAlignment="1">
      <alignment vertical="center"/>
    </xf>
    <xf numFmtId="0" fontId="6" fillId="2" borderId="24" xfId="4" applyFont="1" applyFill="1" applyBorder="1" applyAlignment="1">
      <alignment vertical="center"/>
    </xf>
    <xf numFmtId="0" fontId="6" fillId="2" borderId="30" xfId="0" applyFont="1" applyFill="1" applyBorder="1" applyAlignment="1">
      <alignment vertical="center"/>
    </xf>
    <xf numFmtId="0" fontId="8" fillId="2" borderId="20" xfId="5" applyFont="1" applyFill="1" applyBorder="1" applyAlignment="1">
      <alignment vertical="center"/>
    </xf>
    <xf numFmtId="0" fontId="8" fillId="2" borderId="23" xfId="4" applyFont="1" applyFill="1" applyBorder="1" applyAlignment="1">
      <alignment vertical="center"/>
    </xf>
    <xf numFmtId="0" fontId="8" fillId="2" borderId="23" xfId="4" applyFont="1" applyFill="1" applyBorder="1" applyAlignment="1">
      <alignment horizontal="center" vertical="center"/>
    </xf>
    <xf numFmtId="0" fontId="8" fillId="2" borderId="29" xfId="0" applyFont="1" applyFill="1" applyBorder="1" applyAlignment="1">
      <alignment horizontal="center" vertical="center"/>
    </xf>
    <xf numFmtId="0" fontId="6" fillId="2" borderId="24" xfId="5" applyFont="1" applyFill="1" applyBorder="1" applyAlignment="1">
      <alignment vertical="center"/>
    </xf>
    <xf numFmtId="0" fontId="6" fillId="2" borderId="6" xfId="4" applyFont="1" applyFill="1" applyBorder="1" applyAlignment="1">
      <alignment vertical="center"/>
    </xf>
    <xf numFmtId="0" fontId="6" fillId="2" borderId="6" xfId="4" applyFont="1" applyFill="1" applyBorder="1" applyAlignment="1">
      <alignment horizontal="center" vertical="center"/>
    </xf>
    <xf numFmtId="0" fontId="6" fillId="2" borderId="2" xfId="0" applyFont="1" applyFill="1" applyBorder="1" applyAlignment="1">
      <alignment horizontal="center" vertical="center"/>
    </xf>
    <xf numFmtId="0" fontId="6" fillId="2" borderId="25" xfId="4"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vertical="center"/>
    </xf>
    <xf numFmtId="0" fontId="10" fillId="2" borderId="25" xfId="4" applyFont="1" applyFill="1" applyBorder="1" applyAlignment="1">
      <alignment vertical="center"/>
    </xf>
    <xf numFmtId="3" fontId="8" fillId="2" borderId="0" xfId="0" applyNumberFormat="1" applyFont="1" applyFill="1" applyAlignment="1">
      <alignment vertical="center"/>
    </xf>
    <xf numFmtId="0" fontId="3" fillId="2" borderId="0" xfId="0" applyFont="1" applyFill="1" applyAlignment="1">
      <alignment vertical="center"/>
    </xf>
    <xf numFmtId="0" fontId="6" fillId="2" borderId="6" xfId="0" applyFont="1" applyFill="1" applyBorder="1" applyAlignment="1">
      <alignment vertical="center"/>
    </xf>
    <xf numFmtId="3" fontId="8" fillId="2" borderId="6" xfId="0" applyNumberFormat="1" applyFont="1" applyFill="1" applyBorder="1" applyAlignment="1">
      <alignment vertical="center"/>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3" borderId="32" xfId="0" applyFont="1" applyFill="1" applyBorder="1" applyAlignment="1">
      <alignment vertical="center" wrapText="1"/>
    </xf>
    <xf numFmtId="0" fontId="6" fillId="3" borderId="33" xfId="0" applyFont="1" applyFill="1" applyBorder="1" applyAlignment="1">
      <alignment vertical="center" wrapText="1"/>
    </xf>
    <xf numFmtId="0" fontId="6" fillId="3" borderId="34" xfId="0" applyFont="1" applyFill="1" applyBorder="1" applyAlignment="1">
      <alignment vertical="center" wrapText="1"/>
    </xf>
    <xf numFmtId="0" fontId="6" fillId="3" borderId="31" xfId="0" applyFont="1" applyFill="1" applyBorder="1" applyAlignment="1">
      <alignment vertical="center" wrapText="1"/>
    </xf>
    <xf numFmtId="0" fontId="6" fillId="2" borderId="2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4" quotePrefix="1" applyFont="1" applyFill="1" applyAlignment="1" applyProtection="1">
      <alignment horizontal="left" vertical="center" wrapText="1"/>
      <protection locked="0"/>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0" xfId="4" applyFont="1" applyFill="1" applyAlignment="1" applyProtection="1">
      <alignment horizontal="left" vertical="center" wrapText="1"/>
      <protection locked="0"/>
    </xf>
    <xf numFmtId="0" fontId="11" fillId="2" borderId="0" xfId="4" applyFont="1" applyFill="1" applyAlignment="1" applyProtection="1">
      <alignment horizontal="left" vertical="center" wrapText="1"/>
      <protection locked="0"/>
    </xf>
    <xf numFmtId="0" fontId="6" fillId="2" borderId="21" xfId="0" applyFont="1" applyFill="1" applyBorder="1" applyAlignment="1">
      <alignment horizontal="left" vertical="center" wrapText="1"/>
    </xf>
    <xf numFmtId="164" fontId="6" fillId="2" borderId="7" xfId="0" applyNumberFormat="1" applyFont="1" applyFill="1" applyBorder="1" applyAlignment="1">
      <alignment horizontal="right" vertical="center"/>
    </xf>
    <xf numFmtId="164" fontId="6" fillId="2" borderId="10" xfId="0" applyNumberFormat="1" applyFont="1" applyFill="1" applyBorder="1" applyAlignment="1">
      <alignment horizontal="right" vertical="center"/>
    </xf>
    <xf numFmtId="164" fontId="8" fillId="2" borderId="11" xfId="0" applyNumberFormat="1" applyFont="1" applyFill="1" applyBorder="1" applyAlignment="1">
      <alignment horizontal="right" vertical="center"/>
    </xf>
    <xf numFmtId="164" fontId="8" fillId="2" borderId="12" xfId="0" applyNumberFormat="1" applyFont="1" applyFill="1" applyBorder="1" applyAlignment="1">
      <alignment horizontal="right" vertical="center"/>
    </xf>
    <xf numFmtId="164" fontId="6" fillId="2" borderId="0" xfId="0" applyNumberFormat="1" applyFont="1" applyFill="1" applyAlignment="1">
      <alignment horizontal="right" vertical="center"/>
    </xf>
    <xf numFmtId="164" fontId="8" fillId="2" borderId="8" xfId="0" applyNumberFormat="1" applyFont="1" applyFill="1" applyBorder="1" applyAlignment="1">
      <alignment horizontal="right" vertical="center" wrapText="1"/>
    </xf>
    <xf numFmtId="164" fontId="8" fillId="2" borderId="8" xfId="0" applyNumberFormat="1" applyFont="1" applyFill="1" applyBorder="1" applyAlignment="1">
      <alignment horizontal="right" vertical="center"/>
    </xf>
    <xf numFmtId="164" fontId="8" fillId="2" borderId="9" xfId="0" applyNumberFormat="1" applyFont="1" applyFill="1" applyBorder="1" applyAlignment="1">
      <alignment horizontal="right" vertical="center"/>
    </xf>
    <xf numFmtId="164" fontId="6" fillId="2" borderId="7" xfId="4" applyNumberFormat="1" applyFont="1" applyFill="1" applyBorder="1" applyAlignment="1">
      <alignment horizontal="right" vertical="center" wrapText="1"/>
    </xf>
    <xf numFmtId="164" fontId="6" fillId="2" borderId="7" xfId="4" applyNumberFormat="1" applyFont="1" applyFill="1" applyBorder="1" applyAlignment="1">
      <alignment horizontal="right" vertical="center"/>
    </xf>
    <xf numFmtId="164" fontId="6" fillId="2" borderId="10" xfId="2" applyNumberFormat="1" applyFont="1" applyFill="1" applyBorder="1" applyAlignment="1">
      <alignment horizontal="right" vertical="center"/>
    </xf>
    <xf numFmtId="164" fontId="6" fillId="2" borderId="10" xfId="4" applyNumberFormat="1" applyFont="1" applyFill="1" applyBorder="1" applyAlignment="1">
      <alignment horizontal="right" vertical="center" wrapText="1"/>
    </xf>
    <xf numFmtId="164" fontId="8" fillId="2" borderId="11" xfId="4" applyNumberFormat="1" applyFont="1" applyFill="1" applyBorder="1" applyAlignment="1">
      <alignment horizontal="right" vertical="center" wrapText="1"/>
    </xf>
    <xf numFmtId="164" fontId="8" fillId="2" borderId="12" xfId="4" applyNumberFormat="1" applyFont="1" applyFill="1" applyBorder="1" applyAlignment="1">
      <alignment horizontal="right" vertical="center" wrapText="1"/>
    </xf>
  </cellXfs>
  <cellStyles count="10">
    <cellStyle name="Comma 2 2" xfId="2" xr:uid="{7D58E2CF-BB7B-4FAF-A1F9-70F6C5EAFEDE}"/>
    <cellStyle name="Comma 3" xfId="8" xr:uid="{64366C56-6479-4D44-9DD7-88BA334F8839}"/>
    <cellStyle name="Normal" xfId="0" builtinId="0"/>
    <cellStyle name="Normal 11 2" xfId="1" xr:uid="{0AD66A9F-5102-4F1E-AFAB-9F7F6F783396}"/>
    <cellStyle name="Normal 12" xfId="6" xr:uid="{44DAFB5B-3AC8-43BE-8972-328EBFC37599}"/>
    <cellStyle name="Normal 2" xfId="3" xr:uid="{B9EC7D29-92DF-4B33-8A2E-751D9340B8AA}"/>
    <cellStyle name="Normal 2 2" xfId="4" xr:uid="{FE193EB1-0D0E-416E-B2CF-FC0FAE4A37BA}"/>
    <cellStyle name="Normal_CIP Correction Fiscal Note" xfId="5" xr:uid="{80749AE6-9305-427A-9DAB-F8131FC1B7AE}"/>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5B38-C4CC-4E26-B37F-7D786969C053}">
  <dimension ref="B1:M96"/>
  <sheetViews>
    <sheetView tabSelected="1" topLeftCell="A32" zoomScale="115" zoomScaleNormal="115" workbookViewId="0">
      <selection activeCell="L20" sqref="L20"/>
    </sheetView>
  </sheetViews>
  <sheetFormatPr defaultColWidth="7.75" defaultRowHeight="12.75" x14ac:dyDescent="0.2"/>
  <cols>
    <col min="1" max="1" width="0.75" style="6" customWidth="1"/>
    <col min="2" max="2" width="13.125" style="6" customWidth="1"/>
    <col min="3" max="3" width="38.625" style="6" customWidth="1"/>
    <col min="4" max="4" width="13.625" style="6" customWidth="1"/>
    <col min="5" max="5" width="15" style="6" customWidth="1"/>
    <col min="6" max="8" width="13.625" style="6" customWidth="1"/>
    <col min="9" max="9" width="7.75" style="6"/>
    <col min="10" max="12" width="13.625" style="6" customWidth="1"/>
    <col min="13" max="16384" width="7.75" style="6"/>
  </cols>
  <sheetData>
    <row r="1" spans="2:13" ht="17.25" customHeight="1" x14ac:dyDescent="0.2">
      <c r="B1" s="7" t="s">
        <v>0</v>
      </c>
      <c r="C1" s="8"/>
      <c r="D1" s="8"/>
      <c r="E1" s="8"/>
      <c r="F1" s="8"/>
      <c r="G1" s="8"/>
      <c r="H1" s="8"/>
    </row>
    <row r="2" spans="2:13" ht="15" thickBot="1" x14ac:dyDescent="0.25">
      <c r="B2" s="9"/>
      <c r="C2" s="8"/>
      <c r="D2" s="8"/>
      <c r="E2" s="8"/>
      <c r="F2" s="8"/>
      <c r="G2" s="8"/>
      <c r="H2" s="8"/>
    </row>
    <row r="3" spans="2:13" ht="18" customHeight="1" thickTop="1" x14ac:dyDescent="0.2">
      <c r="B3" s="10" t="s">
        <v>1</v>
      </c>
      <c r="C3" s="11" t="s">
        <v>2</v>
      </c>
      <c r="D3" s="12"/>
      <c r="E3" s="12"/>
      <c r="F3" s="12"/>
      <c r="G3" s="12"/>
      <c r="H3" s="13"/>
    </row>
    <row r="4" spans="2:13" ht="18" customHeight="1" x14ac:dyDescent="0.2">
      <c r="B4" s="14" t="s">
        <v>34</v>
      </c>
      <c r="C4" s="15"/>
      <c r="D4" s="8"/>
      <c r="E4" s="8"/>
      <c r="F4" s="8"/>
      <c r="G4" s="8"/>
      <c r="H4" s="16"/>
    </row>
    <row r="5" spans="2:13" ht="18" customHeight="1" x14ac:dyDescent="0.2">
      <c r="B5" s="17" t="s">
        <v>3</v>
      </c>
      <c r="C5" s="18"/>
      <c r="D5" s="18"/>
      <c r="E5" s="18"/>
      <c r="F5" s="18"/>
      <c r="G5" s="18"/>
      <c r="H5" s="19"/>
    </row>
    <row r="6" spans="2:13" ht="18" customHeight="1" x14ac:dyDescent="0.2">
      <c r="B6" s="17" t="s">
        <v>61</v>
      </c>
      <c r="C6" s="18"/>
      <c r="D6" s="18"/>
      <c r="E6" s="18"/>
      <c r="F6" s="18"/>
      <c r="G6" s="18"/>
      <c r="H6" s="19"/>
    </row>
    <row r="7" spans="2:13" ht="18" customHeight="1" x14ac:dyDescent="0.2">
      <c r="B7" s="17" t="s">
        <v>62</v>
      </c>
      <c r="C7" s="20"/>
      <c r="D7" s="18"/>
      <c r="E7" s="18"/>
      <c r="F7" s="18"/>
      <c r="G7" s="18"/>
      <c r="H7" s="19"/>
    </row>
    <row r="8" spans="2:13" ht="18" customHeight="1" x14ac:dyDescent="0.2">
      <c r="B8" s="17" t="s">
        <v>63</v>
      </c>
      <c r="C8" s="18"/>
      <c r="D8" s="18"/>
      <c r="E8" s="18"/>
      <c r="F8" s="18"/>
      <c r="G8" s="18"/>
      <c r="H8" s="19"/>
    </row>
    <row r="9" spans="2:13" ht="18" customHeight="1" thickBot="1" x14ac:dyDescent="0.25">
      <c r="B9" s="21" t="s">
        <v>64</v>
      </c>
      <c r="C9" s="22"/>
      <c r="D9" s="23"/>
      <c r="E9" s="23"/>
      <c r="F9" s="23"/>
      <c r="G9" s="23"/>
      <c r="H9" s="24"/>
    </row>
    <row r="10" spans="2:13" ht="18" customHeight="1" thickTop="1" x14ac:dyDescent="0.2">
      <c r="B10" s="18"/>
      <c r="D10" s="18"/>
      <c r="E10" s="18"/>
      <c r="F10" s="18"/>
      <c r="G10" s="18"/>
      <c r="H10" s="18"/>
    </row>
    <row r="11" spans="2:13" ht="18" customHeight="1" thickBot="1" x14ac:dyDescent="0.25">
      <c r="B11" s="25" t="s">
        <v>4</v>
      </c>
      <c r="D11" s="18"/>
      <c r="E11" s="18"/>
      <c r="F11" s="18"/>
      <c r="G11" s="18"/>
      <c r="H11" s="18"/>
    </row>
    <row r="12" spans="2:13" ht="18" customHeight="1" x14ac:dyDescent="0.2">
      <c r="B12" s="62" t="s">
        <v>5</v>
      </c>
      <c r="C12" s="63"/>
      <c r="D12" s="63"/>
      <c r="E12" s="63"/>
      <c r="F12" s="63"/>
      <c r="G12" s="63"/>
      <c r="H12" s="64"/>
    </row>
    <row r="13" spans="2:13" ht="52.5" customHeight="1" thickBot="1" x14ac:dyDescent="0.25">
      <c r="B13" s="65"/>
      <c r="C13" s="66"/>
      <c r="D13" s="66"/>
      <c r="E13" s="66"/>
      <c r="F13" s="66"/>
      <c r="G13" s="66"/>
      <c r="H13" s="67"/>
    </row>
    <row r="14" spans="2:13" ht="18" customHeight="1" x14ac:dyDescent="0.2">
      <c r="B14" s="1"/>
      <c r="C14" s="1"/>
      <c r="D14" s="1"/>
      <c r="E14" s="1"/>
      <c r="F14" s="1"/>
      <c r="G14" s="1"/>
      <c r="H14" s="1"/>
    </row>
    <row r="15" spans="2:13" ht="18" customHeight="1" thickBot="1" x14ac:dyDescent="0.25">
      <c r="B15" s="25" t="s">
        <v>6</v>
      </c>
      <c r="C15" s="18"/>
      <c r="D15" s="18"/>
      <c r="E15" s="18"/>
      <c r="F15" s="18"/>
      <c r="G15" s="18"/>
      <c r="H15" s="18"/>
      <c r="J15" s="26"/>
      <c r="K15" s="26"/>
      <c r="L15" s="26"/>
      <c r="M15" s="26"/>
    </row>
    <row r="16" spans="2:13" ht="14.25" x14ac:dyDescent="0.2">
      <c r="B16" s="27" t="s">
        <v>7</v>
      </c>
      <c r="C16" s="28"/>
      <c r="D16" s="29" t="s">
        <v>8</v>
      </c>
      <c r="E16" s="29" t="s">
        <v>9</v>
      </c>
      <c r="F16" s="29" t="s">
        <v>10</v>
      </c>
      <c r="G16" s="30" t="s">
        <v>11</v>
      </c>
      <c r="H16" s="31" t="s">
        <v>12</v>
      </c>
      <c r="J16" s="26"/>
      <c r="K16" s="26"/>
      <c r="L16" s="26"/>
      <c r="M16" s="26"/>
    </row>
    <row r="17" spans="2:13" ht="41.25" customHeight="1" x14ac:dyDescent="0.2">
      <c r="B17" s="68" t="s">
        <v>13</v>
      </c>
      <c r="C17" s="69"/>
      <c r="D17" s="32">
        <v>1455</v>
      </c>
      <c r="E17" s="5" t="s">
        <v>49</v>
      </c>
      <c r="F17" s="76">
        <v>462000000</v>
      </c>
      <c r="G17" s="76">
        <v>505000000</v>
      </c>
      <c r="H17" s="77">
        <v>554000000</v>
      </c>
      <c r="J17" s="26"/>
      <c r="K17" s="26"/>
      <c r="L17" s="26"/>
      <c r="M17" s="26"/>
    </row>
    <row r="18" spans="2:13" ht="18" customHeight="1" thickBot="1" x14ac:dyDescent="0.25">
      <c r="B18" s="33"/>
      <c r="C18" s="34" t="s">
        <v>14</v>
      </c>
      <c r="D18" s="35"/>
      <c r="E18" s="35"/>
      <c r="F18" s="78">
        <f>SUM(F17)</f>
        <v>462000000</v>
      </c>
      <c r="G18" s="78">
        <f t="shared" ref="G18:H18" si="0">SUM(G17)</f>
        <v>505000000</v>
      </c>
      <c r="H18" s="79">
        <f t="shared" si="0"/>
        <v>554000000</v>
      </c>
      <c r="J18" s="26"/>
      <c r="K18" s="26"/>
      <c r="L18" s="26"/>
      <c r="M18" s="26"/>
    </row>
    <row r="19" spans="2:13" ht="18" customHeight="1" x14ac:dyDescent="0.2">
      <c r="B19" s="18"/>
      <c r="C19" s="18"/>
      <c r="D19" s="36"/>
      <c r="E19" s="36"/>
      <c r="F19" s="80"/>
      <c r="G19" s="80"/>
      <c r="H19" s="80"/>
      <c r="J19" s="26"/>
      <c r="K19" s="26"/>
      <c r="L19" s="26"/>
      <c r="M19" s="26"/>
    </row>
    <row r="20" spans="2:13" ht="14.25" customHeight="1" thickBot="1" x14ac:dyDescent="0.25">
      <c r="B20" s="25" t="s">
        <v>15</v>
      </c>
      <c r="C20" s="18"/>
      <c r="D20" s="36"/>
      <c r="E20" s="36"/>
      <c r="F20" s="80"/>
      <c r="G20" s="80"/>
      <c r="H20" s="80"/>
    </row>
    <row r="21" spans="2:13" ht="16.5" customHeight="1" x14ac:dyDescent="0.2">
      <c r="B21" s="37" t="s">
        <v>50</v>
      </c>
      <c r="C21" s="38"/>
      <c r="D21" s="39" t="s">
        <v>8</v>
      </c>
      <c r="E21" s="40" t="s">
        <v>16</v>
      </c>
      <c r="F21" s="81" t="s">
        <v>10</v>
      </c>
      <c r="G21" s="82" t="s">
        <v>11</v>
      </c>
      <c r="H21" s="83" t="s">
        <v>12</v>
      </c>
    </row>
    <row r="22" spans="2:13" ht="18" customHeight="1" x14ac:dyDescent="0.2">
      <c r="B22" s="41" t="s">
        <v>36</v>
      </c>
      <c r="C22" s="42"/>
      <c r="D22" s="4">
        <v>1455</v>
      </c>
      <c r="E22" s="5" t="s">
        <v>17</v>
      </c>
      <c r="F22" s="84">
        <v>1500000</v>
      </c>
      <c r="G22" s="85">
        <v>0</v>
      </c>
      <c r="H22" s="86">
        <v>0</v>
      </c>
      <c r="K22" s="43"/>
      <c r="L22" s="43"/>
    </row>
    <row r="23" spans="2:13" ht="18" customHeight="1" x14ac:dyDescent="0.2">
      <c r="B23" s="44" t="s">
        <v>37</v>
      </c>
      <c r="C23" s="3"/>
      <c r="D23" s="5">
        <v>1455</v>
      </c>
      <c r="E23" s="5" t="s">
        <v>17</v>
      </c>
      <c r="F23" s="84">
        <f>42000000/3</f>
        <v>14000000</v>
      </c>
      <c r="G23" s="84">
        <f t="shared" ref="G23:H23" si="1">42000000/3</f>
        <v>14000000</v>
      </c>
      <c r="H23" s="87">
        <f t="shared" si="1"/>
        <v>14000000</v>
      </c>
      <c r="K23" s="43"/>
      <c r="L23" s="43"/>
    </row>
    <row r="24" spans="2:13" ht="18" customHeight="1" x14ac:dyDescent="0.2">
      <c r="B24" s="2" t="s">
        <v>38</v>
      </c>
      <c r="C24" s="3"/>
      <c r="D24" s="4">
        <v>1455</v>
      </c>
      <c r="E24" s="5" t="s">
        <v>17</v>
      </c>
      <c r="F24" s="84">
        <f>15000000/3</f>
        <v>5000000</v>
      </c>
      <c r="G24" s="84">
        <f t="shared" ref="G24:H24" si="2">15000000/3</f>
        <v>5000000</v>
      </c>
      <c r="H24" s="87">
        <f t="shared" si="2"/>
        <v>5000000</v>
      </c>
      <c r="K24" s="43"/>
      <c r="L24" s="43"/>
    </row>
    <row r="25" spans="2:13" ht="18" customHeight="1" x14ac:dyDescent="0.2">
      <c r="B25" s="2" t="s">
        <v>39</v>
      </c>
      <c r="C25" s="3"/>
      <c r="D25" s="4">
        <v>1455</v>
      </c>
      <c r="E25" s="5" t="s">
        <v>17</v>
      </c>
      <c r="F25" s="84">
        <f>9000000/3</f>
        <v>3000000</v>
      </c>
      <c r="G25" s="84">
        <f t="shared" ref="G25:H25" si="3">9000000/3</f>
        <v>3000000</v>
      </c>
      <c r="H25" s="87">
        <f t="shared" si="3"/>
        <v>3000000</v>
      </c>
      <c r="K25" s="43"/>
      <c r="L25" s="43"/>
    </row>
    <row r="26" spans="2:13" ht="18" customHeight="1" x14ac:dyDescent="0.2">
      <c r="B26" s="2" t="s">
        <v>40</v>
      </c>
      <c r="C26" s="3"/>
      <c r="D26" s="4">
        <v>1455</v>
      </c>
      <c r="E26" s="5" t="s">
        <v>17</v>
      </c>
      <c r="F26" s="84">
        <v>2500000</v>
      </c>
      <c r="G26" s="84">
        <v>0</v>
      </c>
      <c r="H26" s="87">
        <v>0</v>
      </c>
      <c r="K26" s="43"/>
      <c r="L26" s="43"/>
    </row>
    <row r="27" spans="2:13" ht="18" customHeight="1" x14ac:dyDescent="0.2">
      <c r="B27" s="2" t="s">
        <v>41</v>
      </c>
      <c r="C27" s="3"/>
      <c r="D27" s="4">
        <v>1451</v>
      </c>
      <c r="E27" s="5" t="s">
        <v>17</v>
      </c>
      <c r="F27" s="84">
        <f>30000000/3</f>
        <v>10000000</v>
      </c>
      <c r="G27" s="84">
        <f t="shared" ref="G27:H27" si="4">30000000/3</f>
        <v>10000000</v>
      </c>
      <c r="H27" s="87">
        <f t="shared" si="4"/>
        <v>10000000</v>
      </c>
      <c r="K27" s="43"/>
      <c r="L27" s="43"/>
    </row>
    <row r="28" spans="2:13" ht="18" customHeight="1" x14ac:dyDescent="0.2">
      <c r="B28" s="2" t="s">
        <v>42</v>
      </c>
      <c r="C28" s="3"/>
      <c r="D28" s="4">
        <v>3581</v>
      </c>
      <c r="E28" s="5" t="s">
        <v>17</v>
      </c>
      <c r="F28" s="84">
        <f>87000000/3</f>
        <v>29000000</v>
      </c>
      <c r="G28" s="84">
        <f t="shared" ref="G28:H28" si="5">87000000/3</f>
        <v>29000000</v>
      </c>
      <c r="H28" s="87">
        <f t="shared" si="5"/>
        <v>29000000</v>
      </c>
      <c r="K28" s="43"/>
      <c r="L28" s="43"/>
    </row>
    <row r="29" spans="2:13" ht="18" customHeight="1" x14ac:dyDescent="0.2">
      <c r="B29" s="2" t="s">
        <v>43</v>
      </c>
      <c r="C29" s="3"/>
      <c r="D29" s="4">
        <v>1455</v>
      </c>
      <c r="E29" s="5" t="s">
        <v>17</v>
      </c>
      <c r="F29" s="84">
        <v>40000000</v>
      </c>
      <c r="G29" s="84">
        <v>40000000</v>
      </c>
      <c r="H29" s="87">
        <v>39000000</v>
      </c>
      <c r="K29" s="43"/>
      <c r="L29" s="43"/>
    </row>
    <row r="30" spans="2:13" ht="18" customHeight="1" x14ac:dyDescent="0.2">
      <c r="B30" s="2" t="s">
        <v>44</v>
      </c>
      <c r="C30" s="3"/>
      <c r="D30" s="4">
        <v>1451</v>
      </c>
      <c r="E30" s="5" t="s">
        <v>17</v>
      </c>
      <c r="F30" s="84">
        <v>164000000</v>
      </c>
      <c r="G30" s="84">
        <f t="shared" ref="G30" si="6">189000000</f>
        <v>189000000</v>
      </c>
      <c r="H30" s="87">
        <v>216000000</v>
      </c>
      <c r="K30" s="43"/>
      <c r="L30" s="43"/>
    </row>
    <row r="31" spans="2:13" ht="18" customHeight="1" x14ac:dyDescent="0.2">
      <c r="B31" s="2" t="s">
        <v>45</v>
      </c>
      <c r="C31" s="3"/>
      <c r="D31" s="4">
        <v>3581</v>
      </c>
      <c r="E31" s="5" t="s">
        <v>17</v>
      </c>
      <c r="F31" s="84">
        <v>193000000</v>
      </c>
      <c r="G31" s="84">
        <v>215000000</v>
      </c>
      <c r="H31" s="87">
        <v>238000000</v>
      </c>
      <c r="K31" s="43"/>
      <c r="L31" s="43"/>
    </row>
    <row r="32" spans="2:13" ht="18" customHeight="1" thickBot="1" x14ac:dyDescent="0.25">
      <c r="B32" s="33" t="s">
        <v>18</v>
      </c>
      <c r="C32" s="34"/>
      <c r="D32" s="34"/>
      <c r="E32" s="45"/>
      <c r="F32" s="88">
        <f>SUM(F22:F31)</f>
        <v>462000000</v>
      </c>
      <c r="G32" s="88">
        <f>SUM(G22:G31)</f>
        <v>505000000</v>
      </c>
      <c r="H32" s="89">
        <f>SUM(H22:H31)</f>
        <v>554000000</v>
      </c>
      <c r="K32" s="43"/>
      <c r="L32" s="43"/>
    </row>
    <row r="33" spans="2:11" ht="25.5" customHeight="1" thickBot="1" x14ac:dyDescent="0.25">
      <c r="B33" s="25" t="s">
        <v>19</v>
      </c>
      <c r="C33" s="18"/>
      <c r="D33" s="18"/>
      <c r="E33" s="18"/>
      <c r="F33" s="80"/>
      <c r="G33" s="80"/>
      <c r="H33" s="80"/>
      <c r="K33" s="43"/>
    </row>
    <row r="34" spans="2:11" ht="20.25" customHeight="1" x14ac:dyDescent="0.2">
      <c r="B34" s="46"/>
      <c r="C34" s="47"/>
      <c r="D34" s="48"/>
      <c r="E34" s="49"/>
      <c r="F34" s="81" t="s">
        <v>10</v>
      </c>
      <c r="G34" s="82" t="s">
        <v>11</v>
      </c>
      <c r="H34" s="83" t="s">
        <v>12</v>
      </c>
    </row>
    <row r="35" spans="2:11" ht="20.25" customHeight="1" x14ac:dyDescent="0.2">
      <c r="B35" s="50" t="s">
        <v>20</v>
      </c>
      <c r="C35" s="51"/>
      <c r="D35" s="52"/>
      <c r="E35" s="53"/>
      <c r="F35" s="84">
        <v>1500000</v>
      </c>
      <c r="G35" s="84">
        <v>0</v>
      </c>
      <c r="H35" s="86">
        <v>0</v>
      </c>
      <c r="K35" s="43"/>
    </row>
    <row r="36" spans="2:11" ht="18" customHeight="1" x14ac:dyDescent="0.2">
      <c r="B36" s="50" t="s">
        <v>46</v>
      </c>
      <c r="C36" s="54"/>
      <c r="D36" s="54"/>
      <c r="E36" s="55"/>
      <c r="F36" s="84">
        <f>ROUND(60%*F30,-6)</f>
        <v>98000000</v>
      </c>
      <c r="G36" s="84">
        <f t="shared" ref="G36:H36" si="7">ROUND(60%*G30,-6)</f>
        <v>113000000</v>
      </c>
      <c r="H36" s="87">
        <f t="shared" si="7"/>
        <v>130000000</v>
      </c>
    </row>
    <row r="37" spans="2:11" ht="18" customHeight="1" x14ac:dyDescent="0.2">
      <c r="B37" s="50" t="s">
        <v>47</v>
      </c>
      <c r="C37" s="54"/>
      <c r="D37" s="54"/>
      <c r="E37" s="56"/>
      <c r="F37" s="84">
        <f>F30-F36+10000000</f>
        <v>76000000</v>
      </c>
      <c r="G37" s="84">
        <f t="shared" ref="G37:H37" si="8">G30-G36+10000000</f>
        <v>86000000</v>
      </c>
      <c r="H37" s="87">
        <f t="shared" si="8"/>
        <v>96000000</v>
      </c>
    </row>
    <row r="38" spans="2:11" ht="18" customHeight="1" x14ac:dyDescent="0.2">
      <c r="B38" s="50" t="s">
        <v>21</v>
      </c>
      <c r="C38" s="57"/>
      <c r="D38" s="54"/>
      <c r="E38" s="56"/>
      <c r="F38" s="84">
        <f>F28+F31</f>
        <v>222000000</v>
      </c>
      <c r="G38" s="84">
        <f t="shared" ref="G38:H38" si="9">G28+G31</f>
        <v>244000000</v>
      </c>
      <c r="H38" s="87">
        <f t="shared" si="9"/>
        <v>267000000</v>
      </c>
    </row>
    <row r="39" spans="2:11" ht="18" customHeight="1" x14ac:dyDescent="0.2">
      <c r="B39" s="41" t="s">
        <v>48</v>
      </c>
      <c r="C39" s="42"/>
      <c r="D39" s="42"/>
      <c r="E39" s="56"/>
      <c r="F39" s="84">
        <f>F23+F24+F25+F26+F29</f>
        <v>64500000</v>
      </c>
      <c r="G39" s="84">
        <f t="shared" ref="G39:H39" si="10">G23+G24+G25+G26+G29</f>
        <v>62000000</v>
      </c>
      <c r="H39" s="87">
        <f t="shared" si="10"/>
        <v>61000000</v>
      </c>
    </row>
    <row r="40" spans="2:11" ht="18" customHeight="1" thickBot="1" x14ac:dyDescent="0.25">
      <c r="B40" s="33" t="s">
        <v>18</v>
      </c>
      <c r="C40" s="34"/>
      <c r="D40" s="34"/>
      <c r="E40" s="45"/>
      <c r="F40" s="88">
        <f>SUM(F35:F39)</f>
        <v>462000000</v>
      </c>
      <c r="G40" s="88">
        <f>SUM(G35:G39)</f>
        <v>505000000</v>
      </c>
      <c r="H40" s="89">
        <f>SUM(H35:H39)</f>
        <v>554000000</v>
      </c>
    </row>
    <row r="41" spans="2:11" ht="14.25" x14ac:dyDescent="0.2">
      <c r="B41" s="25" t="s">
        <v>22</v>
      </c>
      <c r="C41" s="18"/>
      <c r="D41" s="75" t="s">
        <v>51</v>
      </c>
      <c r="E41" s="75"/>
      <c r="F41" s="75"/>
      <c r="G41" s="75"/>
      <c r="H41" s="75"/>
    </row>
    <row r="42" spans="2:11" ht="18" customHeight="1" x14ac:dyDescent="0.2">
      <c r="B42" s="18" t="s">
        <v>23</v>
      </c>
      <c r="C42" s="18"/>
      <c r="D42" s="18"/>
      <c r="E42" s="18"/>
      <c r="F42" s="58"/>
      <c r="G42" s="58"/>
      <c r="H42" s="58"/>
    </row>
    <row r="43" spans="2:11" ht="56.25" customHeight="1" x14ac:dyDescent="0.2">
      <c r="B43" s="70" t="s">
        <v>53</v>
      </c>
      <c r="C43" s="70"/>
      <c r="D43" s="70"/>
      <c r="E43" s="70"/>
      <c r="F43" s="70"/>
      <c r="G43" s="70"/>
      <c r="H43" s="70"/>
    </row>
    <row r="44" spans="2:11" ht="44.25" customHeight="1" x14ac:dyDescent="0.2">
      <c r="B44" s="70" t="s">
        <v>52</v>
      </c>
      <c r="C44" s="70"/>
      <c r="D44" s="70"/>
      <c r="E44" s="70"/>
      <c r="F44" s="70"/>
      <c r="G44" s="70"/>
      <c r="H44" s="70"/>
    </row>
    <row r="45" spans="2:11" ht="18.75" customHeight="1" x14ac:dyDescent="0.2">
      <c r="B45" s="70" t="s">
        <v>24</v>
      </c>
      <c r="C45" s="70"/>
      <c r="D45" s="70"/>
      <c r="E45" s="70"/>
      <c r="F45" s="70"/>
      <c r="G45" s="70"/>
      <c r="H45" s="70"/>
    </row>
    <row r="46" spans="2:11" ht="32.25" customHeight="1" x14ac:dyDescent="0.2">
      <c r="B46" s="70" t="s">
        <v>56</v>
      </c>
      <c r="C46" s="70"/>
      <c r="D46" s="70"/>
      <c r="E46" s="70"/>
      <c r="F46" s="70"/>
      <c r="G46" s="70"/>
      <c r="H46" s="70"/>
    </row>
    <row r="47" spans="2:11" ht="34.5" customHeight="1" x14ac:dyDescent="0.2">
      <c r="B47" s="70" t="s">
        <v>55</v>
      </c>
      <c r="C47" s="70"/>
      <c r="D47" s="70"/>
      <c r="E47" s="70"/>
      <c r="F47" s="70"/>
      <c r="G47" s="70"/>
      <c r="H47" s="70"/>
    </row>
    <row r="48" spans="2:11" ht="32.25" customHeight="1" x14ac:dyDescent="0.2">
      <c r="B48" s="70" t="s">
        <v>54</v>
      </c>
      <c r="C48" s="70"/>
      <c r="D48" s="70"/>
      <c r="E48" s="70"/>
      <c r="F48" s="70"/>
      <c r="G48" s="70"/>
      <c r="H48" s="70"/>
    </row>
    <row r="49" spans="2:8" ht="43.5" customHeight="1" x14ac:dyDescent="0.2">
      <c r="B49" s="70" t="s">
        <v>57</v>
      </c>
      <c r="C49" s="70"/>
      <c r="D49" s="70"/>
      <c r="E49" s="70"/>
      <c r="F49" s="70"/>
      <c r="G49" s="70"/>
      <c r="H49" s="70"/>
    </row>
    <row r="50" spans="2:8" ht="141.75" customHeight="1" x14ac:dyDescent="0.2">
      <c r="B50" s="70" t="s">
        <v>58</v>
      </c>
      <c r="C50" s="70"/>
      <c r="D50" s="70"/>
      <c r="E50" s="70"/>
      <c r="F50" s="70"/>
      <c r="G50" s="70"/>
      <c r="H50" s="70"/>
    </row>
    <row r="51" spans="2:8" ht="32.25" customHeight="1" x14ac:dyDescent="0.2">
      <c r="B51" s="70" t="s">
        <v>31</v>
      </c>
      <c r="C51" s="70"/>
      <c r="D51" s="70"/>
      <c r="E51" s="70"/>
      <c r="F51" s="70"/>
      <c r="G51" s="70"/>
      <c r="H51" s="70"/>
    </row>
    <row r="52" spans="2:8" ht="40.5" customHeight="1" x14ac:dyDescent="0.2">
      <c r="B52" s="70" t="s">
        <v>59</v>
      </c>
      <c r="C52" s="70"/>
      <c r="D52" s="70"/>
      <c r="E52" s="70"/>
      <c r="F52" s="70"/>
      <c r="G52" s="70"/>
      <c r="H52" s="70"/>
    </row>
    <row r="53" spans="2:8" ht="108.75" customHeight="1" x14ac:dyDescent="0.2">
      <c r="B53" s="70" t="s">
        <v>60</v>
      </c>
      <c r="C53" s="70"/>
      <c r="D53" s="70"/>
      <c r="E53" s="70"/>
      <c r="F53" s="70"/>
      <c r="G53" s="70"/>
      <c r="H53" s="70"/>
    </row>
    <row r="54" spans="2:8" ht="21" customHeight="1" x14ac:dyDescent="0.2">
      <c r="B54" s="73" t="s">
        <v>32</v>
      </c>
      <c r="C54" s="74"/>
      <c r="D54" s="74"/>
      <c r="E54" s="74"/>
      <c r="F54" s="74"/>
      <c r="G54" s="74"/>
      <c r="H54" s="74"/>
    </row>
    <row r="55" spans="2:8" ht="27.75" customHeight="1" x14ac:dyDescent="0.2">
      <c r="B55" s="73" t="s">
        <v>33</v>
      </c>
      <c r="C55" s="74"/>
      <c r="D55" s="74"/>
      <c r="E55" s="74"/>
      <c r="F55" s="74"/>
      <c r="G55" s="74"/>
      <c r="H55" s="74"/>
    </row>
    <row r="56" spans="2:8" ht="21" customHeight="1" x14ac:dyDescent="0.2">
      <c r="B56" s="73" t="s">
        <v>35</v>
      </c>
      <c r="C56" s="74"/>
      <c r="D56" s="74"/>
      <c r="E56" s="74"/>
      <c r="F56" s="74"/>
      <c r="G56" s="74"/>
      <c r="H56" s="74"/>
    </row>
    <row r="57" spans="2:8" ht="18" customHeight="1" x14ac:dyDescent="0.2">
      <c r="B57" s="25"/>
      <c r="C57" s="18"/>
      <c r="D57" s="18"/>
      <c r="E57" s="18"/>
      <c r="F57" s="58"/>
      <c r="G57" s="58"/>
      <c r="H57" s="58"/>
    </row>
    <row r="58" spans="2:8" ht="18" customHeight="1" x14ac:dyDescent="0.2">
      <c r="B58" s="18"/>
      <c r="C58" s="18"/>
      <c r="D58" s="18"/>
      <c r="E58" s="18"/>
      <c r="F58" s="58"/>
      <c r="G58" s="58"/>
      <c r="H58" s="58"/>
    </row>
    <row r="59" spans="2:8" ht="18" customHeight="1" x14ac:dyDescent="0.2">
      <c r="B59" s="18"/>
      <c r="C59" s="18"/>
      <c r="D59" s="18"/>
      <c r="E59" s="18"/>
      <c r="F59" s="58"/>
      <c r="G59" s="58"/>
      <c r="H59" s="58"/>
    </row>
    <row r="60" spans="2:8" ht="18" customHeight="1" x14ac:dyDescent="0.2">
      <c r="B60" s="18"/>
      <c r="C60" s="18"/>
      <c r="D60" s="18"/>
      <c r="E60" s="18"/>
      <c r="F60" s="58"/>
      <c r="G60" s="58"/>
      <c r="H60" s="58"/>
    </row>
    <row r="61" spans="2:8" ht="18" customHeight="1" x14ac:dyDescent="0.2">
      <c r="B61" s="18"/>
      <c r="C61" s="18"/>
      <c r="D61" s="18"/>
      <c r="E61" s="18"/>
      <c r="F61" s="58"/>
      <c r="G61" s="58"/>
      <c r="H61" s="58"/>
    </row>
    <row r="62" spans="2:8" ht="18" customHeight="1" x14ac:dyDescent="0.2">
      <c r="B62" s="18"/>
      <c r="C62" s="18"/>
      <c r="D62" s="18"/>
      <c r="E62" s="18"/>
      <c r="F62" s="58"/>
      <c r="G62" s="58"/>
      <c r="H62" s="58"/>
    </row>
    <row r="63" spans="2:8" ht="18" customHeight="1" x14ac:dyDescent="0.2">
      <c r="B63" s="59"/>
      <c r="C63" s="18"/>
      <c r="D63" s="18"/>
      <c r="E63" s="18"/>
      <c r="F63" s="58"/>
      <c r="G63" s="58"/>
      <c r="H63" s="58"/>
    </row>
    <row r="64" spans="2:8" ht="18" customHeight="1" x14ac:dyDescent="0.2">
      <c r="B64" s="59"/>
      <c r="C64" s="18"/>
      <c r="D64" s="18"/>
      <c r="E64" s="18"/>
      <c r="F64" s="58"/>
      <c r="G64" s="58"/>
      <c r="H64" s="58"/>
    </row>
    <row r="65" spans="2:8" ht="18" customHeight="1" x14ac:dyDescent="0.2">
      <c r="B65" s="59"/>
      <c r="C65" s="18"/>
      <c r="D65" s="18"/>
      <c r="E65" s="18"/>
      <c r="F65" s="58"/>
      <c r="G65" s="58"/>
      <c r="H65" s="58"/>
    </row>
    <row r="66" spans="2:8" ht="18" customHeight="1" x14ac:dyDescent="0.2">
      <c r="B66" s="60"/>
      <c r="C66" s="60"/>
      <c r="D66" s="60"/>
      <c r="E66" s="60"/>
      <c r="F66" s="61"/>
      <c r="G66" s="61"/>
      <c r="H66" s="61"/>
    </row>
    <row r="67" spans="2:8" ht="18" customHeight="1" x14ac:dyDescent="0.2">
      <c r="B67" s="25" t="s">
        <v>25</v>
      </c>
      <c r="C67" s="18"/>
      <c r="D67" s="18"/>
      <c r="E67" s="18"/>
      <c r="F67" s="58"/>
      <c r="G67" s="58"/>
      <c r="H67" s="58"/>
    </row>
    <row r="68" spans="2:8" ht="42" customHeight="1" x14ac:dyDescent="0.2">
      <c r="B68" s="71" t="s">
        <v>26</v>
      </c>
      <c r="C68" s="72"/>
      <c r="D68" s="72"/>
      <c r="E68" s="72"/>
      <c r="F68" s="72"/>
      <c r="G68" s="72"/>
      <c r="H68" s="72"/>
    </row>
    <row r="69" spans="2:8" ht="14.25" x14ac:dyDescent="0.2">
      <c r="B69" s="18" t="s">
        <v>27</v>
      </c>
      <c r="C69" s="18"/>
      <c r="D69" s="18"/>
      <c r="E69" s="18"/>
      <c r="F69" s="18"/>
      <c r="G69" s="18"/>
      <c r="H69" s="18"/>
    </row>
    <row r="70" spans="2:8" ht="28.5" customHeight="1" x14ac:dyDescent="0.2">
      <c r="B70" s="71" t="s">
        <v>28</v>
      </c>
      <c r="C70" s="71"/>
      <c r="D70" s="71"/>
      <c r="E70" s="71"/>
      <c r="F70" s="71"/>
      <c r="G70" s="71"/>
      <c r="H70" s="71"/>
    </row>
    <row r="71" spans="2:8" ht="14.25" x14ac:dyDescent="0.2">
      <c r="B71" s="18" t="s">
        <v>29</v>
      </c>
      <c r="C71" s="18"/>
      <c r="D71" s="18"/>
      <c r="E71" s="18"/>
      <c r="F71" s="18"/>
      <c r="G71" s="18"/>
      <c r="H71" s="18"/>
    </row>
    <row r="72" spans="2:8" ht="14.25" x14ac:dyDescent="0.2">
      <c r="B72" s="18" t="s">
        <v>30</v>
      </c>
      <c r="C72" s="18"/>
      <c r="D72" s="18"/>
      <c r="E72" s="18"/>
      <c r="F72" s="18"/>
      <c r="G72" s="18"/>
      <c r="H72" s="18"/>
    </row>
    <row r="73" spans="2:8" ht="14.25" x14ac:dyDescent="0.2">
      <c r="B73" s="18"/>
      <c r="C73" s="18"/>
      <c r="D73" s="18"/>
      <c r="E73" s="18"/>
      <c r="F73" s="18"/>
      <c r="G73" s="18"/>
      <c r="H73" s="18"/>
    </row>
    <row r="74" spans="2:8" ht="14.25" x14ac:dyDescent="0.2">
      <c r="B74" s="18"/>
      <c r="C74" s="18"/>
      <c r="D74" s="18"/>
      <c r="E74" s="18"/>
      <c r="F74" s="18"/>
      <c r="G74" s="18"/>
      <c r="H74" s="18"/>
    </row>
    <row r="75" spans="2:8" ht="14.25" x14ac:dyDescent="0.2">
      <c r="B75" s="18"/>
      <c r="C75" s="18"/>
      <c r="D75" s="18"/>
      <c r="E75" s="18"/>
      <c r="F75" s="18"/>
      <c r="G75" s="18"/>
      <c r="H75" s="18"/>
    </row>
    <row r="76" spans="2:8" ht="14.25" x14ac:dyDescent="0.2">
      <c r="B76" s="18"/>
      <c r="C76" s="18"/>
      <c r="D76" s="18"/>
      <c r="E76" s="18"/>
      <c r="F76" s="18"/>
      <c r="G76" s="18"/>
      <c r="H76" s="18"/>
    </row>
    <row r="77" spans="2:8" ht="14.25" x14ac:dyDescent="0.2">
      <c r="B77" s="18"/>
      <c r="C77" s="18"/>
      <c r="D77" s="18"/>
      <c r="E77" s="18"/>
      <c r="F77" s="18"/>
      <c r="G77" s="18"/>
      <c r="H77" s="18"/>
    </row>
    <row r="78" spans="2:8" ht="14.25" x14ac:dyDescent="0.2">
      <c r="B78" s="18"/>
      <c r="C78" s="18"/>
      <c r="D78" s="18"/>
      <c r="E78" s="18"/>
      <c r="F78" s="18"/>
      <c r="G78" s="18"/>
      <c r="H78" s="18"/>
    </row>
    <row r="79" spans="2:8" ht="14.25" x14ac:dyDescent="0.2">
      <c r="B79" s="18"/>
      <c r="C79" s="18"/>
      <c r="D79" s="18"/>
      <c r="E79" s="18"/>
      <c r="F79" s="18"/>
      <c r="G79" s="18"/>
      <c r="H79" s="18"/>
    </row>
    <row r="80" spans="2:8" ht="14.25" x14ac:dyDescent="0.2">
      <c r="B80" s="18"/>
      <c r="C80" s="18"/>
      <c r="D80" s="18"/>
      <c r="E80" s="18"/>
      <c r="F80" s="18"/>
      <c r="G80" s="18"/>
      <c r="H80" s="18"/>
    </row>
    <row r="81" spans="2:8" ht="14.25" x14ac:dyDescent="0.2">
      <c r="B81" s="18"/>
      <c r="C81" s="18"/>
      <c r="D81" s="18"/>
      <c r="E81" s="18"/>
      <c r="F81" s="18"/>
      <c r="G81" s="18"/>
      <c r="H81" s="18"/>
    </row>
    <row r="82" spans="2:8" ht="14.25" x14ac:dyDescent="0.2">
      <c r="B82" s="18"/>
      <c r="C82" s="18"/>
      <c r="D82" s="18"/>
      <c r="E82" s="18"/>
      <c r="F82" s="18"/>
      <c r="G82" s="18"/>
      <c r="H82" s="18"/>
    </row>
    <row r="83" spans="2:8" ht="14.25" x14ac:dyDescent="0.2">
      <c r="B83" s="18"/>
      <c r="C83" s="18"/>
      <c r="D83" s="18"/>
      <c r="E83" s="18"/>
      <c r="F83" s="18"/>
      <c r="G83" s="18"/>
      <c r="H83" s="18"/>
    </row>
    <row r="84" spans="2:8" ht="14.25" x14ac:dyDescent="0.2">
      <c r="B84" s="18"/>
      <c r="C84" s="18"/>
      <c r="D84" s="18"/>
      <c r="E84" s="18"/>
      <c r="F84" s="18"/>
      <c r="G84" s="18"/>
      <c r="H84" s="18"/>
    </row>
    <row r="85" spans="2:8" ht="14.25" x14ac:dyDescent="0.2">
      <c r="B85" s="18"/>
      <c r="C85" s="18"/>
      <c r="D85" s="18"/>
      <c r="E85" s="18"/>
      <c r="F85" s="18"/>
      <c r="G85" s="18"/>
      <c r="H85" s="18"/>
    </row>
    <row r="86" spans="2:8" ht="14.25" x14ac:dyDescent="0.2">
      <c r="B86" s="18"/>
      <c r="C86" s="18"/>
      <c r="D86" s="18"/>
      <c r="E86" s="18"/>
      <c r="F86" s="18"/>
      <c r="G86" s="18"/>
      <c r="H86" s="18"/>
    </row>
    <row r="87" spans="2:8" ht="14.25" x14ac:dyDescent="0.2">
      <c r="B87" s="18"/>
      <c r="C87" s="18"/>
      <c r="D87" s="18"/>
      <c r="E87" s="18"/>
      <c r="F87" s="18"/>
      <c r="G87" s="18"/>
      <c r="H87" s="18"/>
    </row>
    <row r="88" spans="2:8" ht="14.25" x14ac:dyDescent="0.2">
      <c r="B88" s="18"/>
      <c r="C88" s="18"/>
      <c r="D88" s="18"/>
      <c r="E88" s="18"/>
      <c r="F88" s="18"/>
      <c r="G88" s="18"/>
      <c r="H88" s="18"/>
    </row>
    <row r="89" spans="2:8" ht="14.25" x14ac:dyDescent="0.2">
      <c r="B89" s="18"/>
      <c r="C89" s="18"/>
      <c r="D89" s="18"/>
      <c r="E89" s="18"/>
      <c r="F89" s="18"/>
      <c r="G89" s="18"/>
      <c r="H89" s="18"/>
    </row>
    <row r="90" spans="2:8" ht="14.25" x14ac:dyDescent="0.2">
      <c r="B90" s="18"/>
      <c r="C90" s="18"/>
      <c r="D90" s="18"/>
      <c r="E90" s="18"/>
      <c r="F90" s="18"/>
      <c r="G90" s="18"/>
      <c r="H90" s="18"/>
    </row>
    <row r="91" spans="2:8" ht="14.25" x14ac:dyDescent="0.2">
      <c r="B91" s="18"/>
      <c r="C91" s="18"/>
      <c r="D91" s="18"/>
      <c r="E91" s="18"/>
      <c r="F91" s="18"/>
      <c r="G91" s="18"/>
      <c r="H91" s="18"/>
    </row>
    <row r="92" spans="2:8" ht="14.25" x14ac:dyDescent="0.2">
      <c r="B92" s="18"/>
      <c r="C92" s="18"/>
      <c r="D92" s="18"/>
      <c r="E92" s="18"/>
      <c r="F92" s="18"/>
      <c r="G92" s="18"/>
      <c r="H92" s="18"/>
    </row>
    <row r="93" spans="2:8" ht="14.25" x14ac:dyDescent="0.2">
      <c r="B93" s="18"/>
      <c r="C93" s="18"/>
      <c r="D93" s="18"/>
      <c r="E93" s="18"/>
      <c r="F93" s="18"/>
      <c r="G93" s="18"/>
      <c r="H93" s="18"/>
    </row>
    <row r="94" spans="2:8" ht="14.25" x14ac:dyDescent="0.2">
      <c r="B94" s="18"/>
      <c r="C94" s="18"/>
      <c r="D94" s="18"/>
      <c r="E94" s="18"/>
      <c r="F94" s="18"/>
      <c r="G94" s="18"/>
      <c r="H94" s="18"/>
    </row>
    <row r="95" spans="2:8" ht="14.25" x14ac:dyDescent="0.2">
      <c r="B95" s="18"/>
      <c r="C95" s="18"/>
      <c r="D95" s="18"/>
      <c r="E95" s="18"/>
      <c r="F95" s="18"/>
      <c r="G95" s="18"/>
      <c r="H95" s="18"/>
    </row>
    <row r="96" spans="2:8" ht="14.25" x14ac:dyDescent="0.2">
      <c r="B96" s="18"/>
      <c r="C96" s="18"/>
      <c r="D96" s="18"/>
      <c r="E96" s="18"/>
      <c r="F96" s="18"/>
      <c r="G96" s="18"/>
      <c r="H96" s="18"/>
    </row>
  </sheetData>
  <mergeCells count="19">
    <mergeCell ref="B70:H70"/>
    <mergeCell ref="B43:H43"/>
    <mergeCell ref="B44:H44"/>
    <mergeCell ref="B45:H45"/>
    <mergeCell ref="B46:H46"/>
    <mergeCell ref="B12:H13"/>
    <mergeCell ref="B17:C17"/>
    <mergeCell ref="B52:H52"/>
    <mergeCell ref="B53:H53"/>
    <mergeCell ref="B68:H68"/>
    <mergeCell ref="B47:H47"/>
    <mergeCell ref="B48:H48"/>
    <mergeCell ref="B49:H49"/>
    <mergeCell ref="B50:H50"/>
    <mergeCell ref="B51:H51"/>
    <mergeCell ref="B54:H54"/>
    <mergeCell ref="B55:H55"/>
    <mergeCell ref="B56:H56"/>
    <mergeCell ref="D41:H41"/>
  </mergeCells>
  <pageMargins left="0.52" right="0.5" top="0.75" bottom="1.25" header="0.3" footer="0.3"/>
  <pageSetup scale="6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1C59A-C2D6-4777-AE11-785BC9292BC9}">
  <ds:schemaRefs>
    <ds:schemaRef ds:uri="http://schemas.microsoft.com/sharepoint/v3/contenttype/forms"/>
  </ds:schemaRefs>
</ds:datastoreItem>
</file>

<file path=customXml/itemProps2.xml><?xml version="1.0" encoding="utf-8"?>
<ds:datastoreItem xmlns:ds="http://schemas.openxmlformats.org/officeDocument/2006/customXml" ds:itemID="{B4A5A8EB-69C5-4C5B-9B60-70C20947A4BB}">
  <ds:schemaRefs>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purl.org/dc/dcmitype/"/>
    <ds:schemaRef ds:uri="http://purl.org/dc/terms/"/>
    <ds:schemaRef ds:uri="6e990388-25d0-4212-86c6-d82dabd65f94"/>
    <ds:schemaRef ds:uri="cc811197-5a73-4d86-a206-c117da05ddaa"/>
    <ds:schemaRef ds:uri="308dc21f-8940-46b7-9ee9-f86b439897b1"/>
    <ds:schemaRef ds:uri="http://www.w3.org/XML/1998/namespace"/>
  </ds:schemaRefs>
</ds:datastoreItem>
</file>

<file path=customXml/itemProps3.xml><?xml version="1.0" encoding="utf-8"?>
<ds:datastoreItem xmlns:ds="http://schemas.openxmlformats.org/officeDocument/2006/customXml" ds:itemID="{08264929-7675-4D0D-A9EE-F66A5878CAD6}">
  <ds:schemaRefs>
    <ds:schemaRef ds:uri="http://schemas.microsoft.com/office/2006/metadata/customXsn"/>
  </ds:schemaRefs>
</ds:datastoreItem>
</file>

<file path=customXml/itemProps4.xml><?xml version="1.0" encoding="utf-8"?>
<ds:datastoreItem xmlns:ds="http://schemas.openxmlformats.org/officeDocument/2006/customXml" ds:itemID="{A5FA3B51-BDB7-46D3-882B-1C4AE959D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Smith, Andrea</dc:creator>
  <cp:keywords/>
  <dc:description/>
  <cp:lastModifiedBy>Peterson Horner, Elka</cp:lastModifiedBy>
  <cp:revision/>
  <cp:lastPrinted>2025-02-09T17:48:48Z</cp:lastPrinted>
  <dcterms:created xsi:type="dcterms:W3CDTF">2025-01-17T13:47:25Z</dcterms:created>
  <dcterms:modified xsi:type="dcterms:W3CDTF">2025-02-10T21:34:33Z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ies>
</file>