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90" windowWidth="15480" windowHeight="11640" activeTab="0"/>
  </bookViews>
  <sheets>
    <sheet name="PH Fin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'PH Fin Plan'!$A$1:$F$65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<sst xmlns="http://schemas.openxmlformats.org/spreadsheetml/2006/main" count="66" uniqueCount="65">
  <si>
    <t>Category</t>
  </si>
  <si>
    <t>Estimated-Adopted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</si>
  <si>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</si>
  <si>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</si>
  <si>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</si>
  <si>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</si>
  <si>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</si>
  <si>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</si>
  <si>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</si>
  <si>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</si>
  <si>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</si>
  <si>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</si>
  <si>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</si>
  <si>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</si>
  <si>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</t>
  </si>
  <si>
    <t>Financial Plan Notes:</t>
  </si>
  <si>
    <t xml:space="preserve">2006 Actual </t>
  </si>
  <si>
    <t>2007 Adopted</t>
  </si>
  <si>
    <t xml:space="preserve">2007 Revised  </t>
  </si>
  <si>
    <t>2007 Estimated</t>
  </si>
  <si>
    <t>LICENSES &amp; PERMITS</t>
  </si>
  <si>
    <t>FEDERAL GRANTS-DIRECT</t>
  </si>
  <si>
    <t>FEDERAL GRANTS-INDIRECT</t>
  </si>
  <si>
    <t>STATE GRANTS</t>
  </si>
  <si>
    <t>STATE ENTITLEMENTS</t>
  </si>
  <si>
    <t>INTERGOVERNMENTAL PAYMENT</t>
  </si>
  <si>
    <t>CHARGES FOR SERVICES</t>
  </si>
  <si>
    <t>MISCELLANEOUS REVENUE</t>
  </si>
  <si>
    <t>NON REVENUE RECEIPTS</t>
  </si>
  <si>
    <t>OTHER FINANCING SOURCES</t>
  </si>
  <si>
    <t>CURRENT EXPENSE</t>
  </si>
  <si>
    <t>SALARIES &amp; WAGES</t>
  </si>
  <si>
    <t>PERSONAL BENEFITS</t>
  </si>
  <si>
    <t>SUPPLIES</t>
  </si>
  <si>
    <t>SERVICES &amp; OTHER CHARGES</t>
  </si>
  <si>
    <t>INTRAGOVERNMENTAL SERVICE</t>
  </si>
  <si>
    <t>CAPITAL OUTLAY</t>
  </si>
  <si>
    <t>DEBT SERVICE</t>
  </si>
  <si>
    <t>INTRA COUNTY CONTRIBUTNS.</t>
  </si>
  <si>
    <t>CONTINGENCIES</t>
  </si>
  <si>
    <t>CONTRA EXPENDITURES</t>
  </si>
  <si>
    <t>INVENTORY RESERVE</t>
  </si>
  <si>
    <t>ENVIRONMENTAL HEALTH FEE RESERVE</t>
  </si>
  <si>
    <t>PRIVATE FOUNDATIONS &amp; NON-PROFIT RESERVE</t>
  </si>
  <si>
    <t>CLAIMS &amp; JUDGEMENT RESERVE - FQHC</t>
  </si>
  <si>
    <t>TRAINING &amp; MEDICAL EQUIP FOR MEDIC ONE RESERVE</t>
  </si>
  <si>
    <t>CX-CHILDREN &amp; FAMILY SET-ASIDE</t>
  </si>
  <si>
    <t>Fund Name:        Public Health</t>
  </si>
  <si>
    <t>Fund Number:     000001800</t>
  </si>
  <si>
    <t>Prepared by:        Mark Leaf</t>
  </si>
  <si>
    <t>3.  The target Public Health Fund balance goal is $1,000,000</t>
  </si>
  <si>
    <t>4.  CX is budgeted at 98% in the Public Health Fund with 2% reserved centrally.</t>
  </si>
  <si>
    <t>SALE OF PROPERTY</t>
  </si>
  <si>
    <t>1.   2006 Actuals are based on CAFR</t>
  </si>
  <si>
    <t>ADJUSTMENT FROM BUDGETARY TO GAAP BASIS</t>
  </si>
  <si>
    <r>
      <t>RESERVE FOR ENCUMBRANCES</t>
    </r>
    <r>
      <rPr>
        <vertAlign val="superscript"/>
        <sz val="9"/>
        <rFont val="Arial"/>
        <family val="2"/>
      </rPr>
      <t>7</t>
    </r>
  </si>
  <si>
    <t xml:space="preserve">7.  Expenditures for 2007 encumbrances are spread to the related account in this financial plan for 2007 revised and estimated. </t>
  </si>
  <si>
    <t>2.  Includes one time only sale of PH property - $1,220,188</t>
  </si>
  <si>
    <t>5. The Contigencies line in the expenditures section includes the $2.7 million for potential grants</t>
  </si>
  <si>
    <t>6.  Revised column includes NO/NS ordinance &amp; Children Health Initiative ordinance</t>
  </si>
  <si>
    <t>RESERVE FOR CHI CARRYOVER</t>
  </si>
  <si>
    <t>CURRENT EXPENSE-CONSULTING CONTRACT</t>
  </si>
  <si>
    <t>CURRENT EXPENSE-TB OUTBREAK</t>
  </si>
  <si>
    <t>FOURTH QTR SUPPLEMENTAL</t>
  </si>
  <si>
    <t>Financial Plan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</si>
</sst>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2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6" fillId="0" borderId="0" xfId="21" applyFont="1" applyBorder="1" applyAlignment="1">
      <alignment horizontal="centerContinuous" wrapText="1"/>
      <protection/>
    </xf>
    <xf numFmtId="0" fontId="6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4" fillId="0" borderId="0" xfId="21" applyFont="1" applyBorder="1" applyAlignment="1">
      <alignment horizontal="left"/>
      <protection/>
    </xf>
    <xf numFmtId="37" fontId="3" fillId="0" borderId="1" xfId="21" applyFont="1" applyBorder="1" applyAlignment="1">
      <alignment horizontal="left" wrapText="1"/>
      <protection/>
    </xf>
    <xf numFmtId="37" fontId="7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8" fillId="0" borderId="0" xfId="21" applyFont="1" applyBorder="1" applyAlignment="1">
      <alignment horizontal="centerContinuous" wrapText="1"/>
      <protection/>
    </xf>
    <xf numFmtId="37" fontId="4" fillId="2" borderId="2" xfId="21" applyFont="1" applyFill="1" applyBorder="1" applyAlignment="1" applyProtection="1">
      <alignment horizontal="left" wrapText="1"/>
      <protection/>
    </xf>
    <xf numFmtId="37" fontId="4" fillId="2" borderId="3" xfId="21" applyFont="1" applyFill="1" applyBorder="1" applyAlignment="1">
      <alignment horizontal="center" wrapText="1"/>
      <protection/>
    </xf>
    <xf numFmtId="37" fontId="4" fillId="2" borderId="4" xfId="21" applyFont="1" applyFill="1" applyBorder="1" applyAlignment="1">
      <alignment horizontal="center" wrapText="1"/>
      <protection/>
    </xf>
    <xf numFmtId="37" fontId="4" fillId="2" borderId="2" xfId="21" applyFont="1" applyFill="1" applyBorder="1" applyAlignment="1">
      <alignment horizontal="center" wrapText="1"/>
      <protection/>
    </xf>
    <xf numFmtId="37" fontId="4" fillId="2" borderId="0" xfId="21" applyFont="1" applyFill="1" applyAlignment="1">
      <alignment horizontal="center" wrapText="1"/>
      <protection/>
    </xf>
    <xf numFmtId="0" fontId="6" fillId="2" borderId="0" xfId="0" applyFont="1" applyFill="1" applyAlignment="1">
      <alignment/>
    </xf>
    <xf numFmtId="37" fontId="4" fillId="0" borderId="2" xfId="21" applyFont="1" applyFill="1" applyBorder="1" applyAlignment="1">
      <alignment horizontal="left"/>
      <protection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5" xfId="21" applyFont="1" applyFill="1" applyBorder="1" applyAlignment="1">
      <alignment horizontal="left"/>
      <protection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4" fillId="0" borderId="6" xfId="21" applyFont="1" applyFill="1" applyBorder="1" applyAlignment="1">
      <alignment horizontal="left"/>
      <protection/>
    </xf>
    <xf numFmtId="37" fontId="4" fillId="0" borderId="2" xfId="21" applyFont="1" applyFill="1" applyBorder="1" applyAlignment="1">
      <alignment horizontal="left"/>
      <protection/>
    </xf>
    <xf numFmtId="37" fontId="4" fillId="0" borderId="5" xfId="2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0" xfId="15" applyNumberFormat="1" applyFont="1" applyFill="1" applyBorder="1" applyAlignment="1">
      <alignment/>
    </xf>
    <xf numFmtId="37" fontId="11" fillId="0" borderId="5" xfId="21" applyFont="1" applyFill="1" applyBorder="1" applyAlignment="1">
      <alignment horizontal="left"/>
      <protection/>
    </xf>
    <xf numFmtId="164" fontId="4" fillId="0" borderId="0" xfId="15" applyNumberFormat="1" applyFont="1" applyFill="1" applyBorder="1" applyAlignment="1">
      <alignment/>
    </xf>
    <xf numFmtId="164" fontId="6" fillId="0" borderId="0" xfId="15" applyNumberFormat="1" applyFont="1" applyAlignment="1">
      <alignment horizontal="right"/>
    </xf>
    <xf numFmtId="37" fontId="3" fillId="0" borderId="0" xfId="21" applyFont="1" applyAlignment="1">
      <alignment horizontal="left"/>
      <protection/>
    </xf>
    <xf numFmtId="37" fontId="10" fillId="0" borderId="0" xfId="21" applyFont="1" applyBorder="1">
      <alignment/>
      <protection/>
    </xf>
    <xf numFmtId="37" fontId="3" fillId="0" borderId="0" xfId="21" applyFont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7" fontId="3" fillId="0" borderId="0" xfId="21" applyFont="1" applyBorder="1" applyAlignment="1" quotePrefix="1">
      <alignment horizontal="left"/>
      <protection/>
    </xf>
    <xf numFmtId="0" fontId="3" fillId="0" borderId="0" xfId="0" applyFont="1" applyBorder="1" applyAlignment="1" quotePrefix="1">
      <alignment horizontal="left"/>
    </xf>
    <xf numFmtId="37" fontId="4" fillId="0" borderId="0" xfId="21" applyFont="1" applyBorder="1">
      <alignment/>
      <protection/>
    </xf>
    <xf numFmtId="37" fontId="6" fillId="0" borderId="0" xfId="21" applyFont="1" applyBorder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37" fontId="0" fillId="0" borderId="5" xfId="21" applyFont="1" applyFill="1" applyBorder="1" applyAlignment="1">
      <alignment horizontal="left"/>
      <protection/>
    </xf>
    <xf numFmtId="0" fontId="0" fillId="0" borderId="5" xfId="0" applyNumberFormat="1" applyFont="1" applyBorder="1" applyAlignment="1" quotePrefix="1">
      <alignment/>
    </xf>
    <xf numFmtId="37" fontId="4" fillId="0" borderId="7" xfId="21" applyFont="1" applyFill="1" applyBorder="1" applyAlignment="1">
      <alignment horizontal="left"/>
      <protection/>
    </xf>
    <xf numFmtId="0" fontId="15" fillId="0" borderId="5" xfId="0" applyFont="1" applyBorder="1" applyAlignment="1">
      <alignment/>
    </xf>
    <xf numFmtId="4" fontId="15" fillId="0" borderId="5" xfId="0" applyNumberFormat="1" applyFont="1" applyBorder="1" applyAlignment="1">
      <alignment/>
    </xf>
    <xf numFmtId="0" fontId="15" fillId="0" borderId="5" xfId="0" applyFont="1" applyBorder="1" applyAlignment="1">
      <alignment/>
    </xf>
    <xf numFmtId="37" fontId="10" fillId="0" borderId="0" xfId="21" applyFont="1" applyFill="1" applyBorder="1" applyAlignment="1">
      <alignment horizontal="left"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  <xf numFmtId="37" fontId="0" fillId="0" borderId="5" xfId="0" applyNumberFormat="1" applyBorder="1" applyAlignment="1">
      <alignment/>
    </xf>
    <xf numFmtId="43" fontId="10" fillId="0" borderId="0" xfId="15" applyFont="1" applyBorder="1" applyAlignment="1">
      <alignment/>
    </xf>
    <xf numFmtId="37" fontId="4" fillId="0" borderId="8" xfId="15" applyNumberFormat="1" applyFont="1" applyBorder="1" applyAlignment="1">
      <alignment/>
    </xf>
    <xf numFmtId="37" fontId="0" fillId="0" borderId="7" xfId="15" applyNumberFormat="1" applyFont="1" applyFill="1" applyBorder="1" applyAlignment="1">
      <alignment/>
    </xf>
    <xf numFmtId="37" fontId="0" fillId="0" borderId="5" xfId="15" applyNumberFormat="1" applyFont="1" applyBorder="1" applyAlignment="1">
      <alignment/>
    </xf>
    <xf numFmtId="37" fontId="0" fillId="0" borderId="5" xfId="15" applyNumberFormat="1" applyFont="1" applyFill="1" applyBorder="1" applyAlignment="1">
      <alignment/>
    </xf>
    <xf numFmtId="37" fontId="6" fillId="0" borderId="5" xfId="15" applyNumberFormat="1" applyFont="1" applyFill="1" applyBorder="1" applyAlignment="1">
      <alignment/>
    </xf>
    <xf numFmtId="37" fontId="4" fillId="0" borderId="2" xfId="15" applyNumberFormat="1" applyFont="1" applyFill="1" applyBorder="1" applyAlignment="1">
      <alignment/>
    </xf>
    <xf numFmtId="37" fontId="4" fillId="0" borderId="6" xfId="15" applyNumberFormat="1" applyFont="1" applyFill="1" applyBorder="1" applyAlignment="1">
      <alignment/>
    </xf>
    <xf numFmtId="37" fontId="9" fillId="3" borderId="2" xfId="15" applyNumberFormat="1" applyFont="1" applyFill="1" applyBorder="1" applyAlignment="1" quotePrefix="1">
      <alignment/>
    </xf>
    <xf numFmtId="37" fontId="6" fillId="0" borderId="2" xfId="15" applyNumberFormat="1" applyFont="1" applyFill="1" applyBorder="1" applyAlignment="1" quotePrefix="1">
      <alignment/>
    </xf>
    <xf numFmtId="37" fontId="0" fillId="0" borderId="5" xfId="15" applyNumberFormat="1" applyFont="1" applyFill="1" applyBorder="1" applyAlignment="1">
      <alignment/>
    </xf>
    <xf numFmtId="37" fontId="6" fillId="0" borderId="2" xfId="15" applyNumberFormat="1" applyFont="1" applyFill="1" applyBorder="1" applyAlignment="1">
      <alignment/>
    </xf>
    <xf numFmtId="37" fontId="0" fillId="0" borderId="5" xfId="15" applyNumberFormat="1" applyFont="1" applyFill="1" applyBorder="1" applyAlignment="1" quotePrefix="1">
      <alignment/>
    </xf>
    <xf numFmtId="37" fontId="4" fillId="0" borderId="3" xfId="15" applyNumberFormat="1" applyFont="1" applyFill="1" applyBorder="1" applyAlignment="1">
      <alignment/>
    </xf>
    <xf numFmtId="37" fontId="4" fillId="0" borderId="9" xfId="15" applyNumberFormat="1" applyFont="1" applyFill="1" applyBorder="1" applyAlignment="1">
      <alignment/>
    </xf>
    <xf numFmtId="37" fontId="0" fillId="0" borderId="7" xfId="15" applyNumberFormat="1" applyFont="1" applyBorder="1" applyAlignment="1">
      <alignment/>
    </xf>
    <xf numFmtId="37" fontId="0" fillId="0" borderId="5" xfId="15" applyNumberFormat="1" applyFont="1" applyFill="1" applyBorder="1" applyAlignment="1">
      <alignment/>
    </xf>
    <xf numFmtId="37" fontId="0" fillId="0" borderId="5" xfId="0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37" fontId="6" fillId="0" borderId="5" xfId="15" applyNumberFormat="1" applyFont="1" applyBorder="1" applyAlignment="1">
      <alignment/>
    </xf>
    <xf numFmtId="37" fontId="6" fillId="0" borderId="3" xfId="15" applyNumberFormat="1" applyFont="1" applyFill="1" applyBorder="1" applyAlignment="1" quotePrefix="1">
      <alignment/>
    </xf>
    <xf numFmtId="37" fontId="6" fillId="0" borderId="0" xfId="15" applyNumberFormat="1" applyFont="1" applyFill="1" applyBorder="1" applyAlignment="1">
      <alignment/>
    </xf>
    <xf numFmtId="37" fontId="6" fillId="0" borderId="7" xfId="15" applyNumberFormat="1" applyFont="1" applyFill="1" applyBorder="1" applyAlignment="1">
      <alignment/>
    </xf>
    <xf numFmtId="37" fontId="6" fillId="0" borderId="5" xfId="15" applyNumberFormat="1" applyFont="1" applyFill="1" applyBorder="1" applyAlignment="1">
      <alignment/>
    </xf>
    <xf numFmtId="37" fontId="4" fillId="0" borderId="0" xfId="15" applyNumberFormat="1" applyFont="1" applyFill="1" applyBorder="1" applyAlignment="1">
      <alignment/>
    </xf>
    <xf numFmtId="37" fontId="4" fillId="0" borderId="6" xfId="15" applyNumberFormat="1" applyFont="1" applyFill="1" applyBorder="1" applyAlignment="1">
      <alignment/>
    </xf>
    <xf numFmtId="37" fontId="4" fillId="0" borderId="2" xfId="21" applyFont="1" applyFill="1" applyBorder="1" applyAlignment="1" quotePrefix="1">
      <alignment horizontal="left"/>
      <protection/>
    </xf>
    <xf numFmtId="38" fontId="0" fillId="0" borderId="5" xfId="0" applyNumberFormat="1" applyBorder="1" applyAlignment="1" quotePrefix="1">
      <alignment/>
    </xf>
    <xf numFmtId="37" fontId="6" fillId="3" borderId="2" xfId="15" applyNumberFormat="1" applyFont="1" applyFill="1" applyBorder="1" applyAlignment="1">
      <alignment/>
    </xf>
    <xf numFmtId="37" fontId="6" fillId="0" borderId="2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37" fontId="6" fillId="0" borderId="2" xfId="15" applyNumberFormat="1" applyFont="1" applyBorder="1" applyAlignment="1">
      <alignment horizontal="right"/>
    </xf>
    <xf numFmtId="37" fontId="2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72"/>
  <sheetViews>
    <sheetView tabSelected="1" workbookViewId="0" topLeftCell="A52">
      <selection activeCell="A3" sqref="A3"/>
    </sheetView>
  </sheetViews>
  <sheetFormatPr defaultColWidth="9.140625" defaultRowHeight="12.75"/>
  <cols>
    <col min="1" max="1" width="47.140625" style="54" customWidth="1"/>
    <col min="2" max="2" width="18.00390625" style="4" customWidth="1"/>
    <col min="3" max="3" width="15.421875" style="17" customWidth="1"/>
    <col min="4" max="4" width="17.57421875" style="4" customWidth="1"/>
    <col min="5" max="5" width="17.8515625" style="4" customWidth="1"/>
    <col min="6" max="6" width="20.7109375" style="4" customWidth="1"/>
    <col min="7" max="7" width="8.8515625" style="1" customWidth="1"/>
    <col min="8" max="8" width="16.8515625" style="0" customWidth="1"/>
  </cols>
  <sheetData>
    <row r="1" spans="1:19" ht="20.25">
      <c r="A1" s="2"/>
      <c r="B1" s="3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</row>
    <row r="2" spans="1:7" s="1" customFormat="1" ht="19.5" customHeight="1">
      <c r="A2" s="100" t="s">
        <v>64</v>
      </c>
      <c r="B2" s="100"/>
      <c r="C2" s="100"/>
      <c r="D2" s="100"/>
      <c r="E2" s="100"/>
      <c r="F2" s="100"/>
      <c r="G2" s="7"/>
    </row>
    <row r="3" spans="1:7" s="1" customFormat="1" ht="19.5" customHeight="1">
      <c r="A3" s="8" t="s">
        <v>47</v>
      </c>
      <c r="B3" s="9"/>
      <c r="C3" s="9"/>
      <c r="D3" s="9"/>
      <c r="E3" s="9"/>
      <c r="F3" s="9"/>
      <c r="G3" s="7"/>
    </row>
    <row r="4" spans="1:19" s="13" customFormat="1" ht="15.75">
      <c r="A4" s="8" t="s">
        <v>48</v>
      </c>
      <c r="B4" s="10"/>
      <c r="C4" s="10"/>
      <c r="D4" s="10"/>
      <c r="E4" s="10"/>
      <c r="F4" s="10"/>
      <c r="G4" s="10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</row>
    <row r="5" spans="1:19" s="13" customFormat="1" ht="15.75">
      <c r="A5" s="8" t="s">
        <v>49</v>
      </c>
      <c r="B5" s="10"/>
      <c r="C5" s="10"/>
      <c r="D5" s="10"/>
      <c r="E5" s="10"/>
      <c r="F5" s="14"/>
      <c r="G5" s="10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</row>
    <row r="6" spans="1:7" ht="9" customHeight="1">
      <c r="A6" s="15"/>
      <c r="B6" s="16"/>
      <c r="E6" s="7"/>
      <c r="F6" s="18"/>
      <c r="G6" s="18"/>
    </row>
    <row r="7" spans="1:7" s="24" customFormat="1" ht="33" customHeight="1">
      <c r="A7" s="19" t="s">
        <v>0</v>
      </c>
      <c r="B7" s="21" t="s">
        <v>16</v>
      </c>
      <c r="C7" s="22" t="s">
        <v>17</v>
      </c>
      <c r="D7" s="22" t="s">
        <v>18</v>
      </c>
      <c r="E7" s="20" t="s">
        <v>19</v>
      </c>
      <c r="F7" s="22" t="s">
        <v>1</v>
      </c>
      <c r="G7" s="23"/>
    </row>
    <row r="8" spans="1:8" s="28" customFormat="1" ht="15.75">
      <c r="A8" s="25" t="s">
        <v>2</v>
      </c>
      <c r="B8" s="69">
        <v>9701023.49</v>
      </c>
      <c r="C8" s="81">
        <v>8476686</v>
      </c>
      <c r="D8" s="81">
        <f>B45</f>
        <v>7739886.200000001</v>
      </c>
      <c r="E8" s="82">
        <f>B45</f>
        <v>7739886.200000001</v>
      </c>
      <c r="F8" s="86"/>
      <c r="G8" s="26"/>
      <c r="H8" s="27"/>
    </row>
    <row r="9" spans="1:8" s="32" customFormat="1" ht="15.75">
      <c r="A9" s="60" t="s">
        <v>3</v>
      </c>
      <c r="B9" s="70"/>
      <c r="C9" s="70"/>
      <c r="D9" s="70"/>
      <c r="E9" s="83"/>
      <c r="F9" s="83"/>
      <c r="G9" s="30"/>
      <c r="H9" s="31"/>
    </row>
    <row r="10" spans="1:8" s="32" customFormat="1" ht="15.75">
      <c r="A10" s="59" t="s">
        <v>20</v>
      </c>
      <c r="B10" s="71">
        <v>11265749.07</v>
      </c>
      <c r="C10" s="71">
        <v>12253078</v>
      </c>
      <c r="D10" s="95">
        <v>12313906</v>
      </c>
      <c r="E10" s="95">
        <v>11959201</v>
      </c>
      <c r="F10" s="71">
        <f aca="true" t="shared" si="0" ref="F10:F25">+E10-C10</f>
        <v>-293877</v>
      </c>
      <c r="G10" s="30"/>
      <c r="H10" s="31"/>
    </row>
    <row r="11" spans="1:8" s="32" customFormat="1" ht="15.75">
      <c r="A11" s="59" t="s">
        <v>21</v>
      </c>
      <c r="B11" s="71">
        <v>12641464.47</v>
      </c>
      <c r="C11" s="71">
        <v>12480078</v>
      </c>
      <c r="D11" s="95">
        <v>13984858</v>
      </c>
      <c r="E11" s="95">
        <v>13654123</v>
      </c>
      <c r="F11" s="71">
        <f t="shared" si="0"/>
        <v>1174045</v>
      </c>
      <c r="G11" s="30"/>
      <c r="H11" s="31"/>
    </row>
    <row r="12" spans="1:8" s="32" customFormat="1" ht="15.75">
      <c r="A12" s="59" t="s">
        <v>22</v>
      </c>
      <c r="B12" s="71">
        <v>42993159.39</v>
      </c>
      <c r="C12" s="71">
        <v>36933151</v>
      </c>
      <c r="D12" s="95">
        <v>38468895</v>
      </c>
      <c r="E12" s="95">
        <v>37562853</v>
      </c>
      <c r="F12" s="71">
        <f t="shared" si="0"/>
        <v>629702</v>
      </c>
      <c r="G12" s="30"/>
      <c r="H12" s="31"/>
    </row>
    <row r="13" spans="1:8" s="32" customFormat="1" ht="15.75">
      <c r="A13" s="59" t="s">
        <v>23</v>
      </c>
      <c r="B13" s="71">
        <v>17197234.9</v>
      </c>
      <c r="C13" s="71">
        <v>20278590</v>
      </c>
      <c r="D13" s="95">
        <v>21801352</v>
      </c>
      <c r="E13" s="95">
        <v>21322815</v>
      </c>
      <c r="F13" s="71">
        <f t="shared" si="0"/>
        <v>1044225</v>
      </c>
      <c r="G13" s="30"/>
      <c r="H13" s="31"/>
    </row>
    <row r="14" spans="1:8" s="32" customFormat="1" ht="15.75">
      <c r="A14" s="59" t="s">
        <v>24</v>
      </c>
      <c r="B14" s="71">
        <v>9530236.99</v>
      </c>
      <c r="C14" s="71">
        <v>9562190</v>
      </c>
      <c r="D14" s="95">
        <v>9562190</v>
      </c>
      <c r="E14" s="95">
        <v>9560174</v>
      </c>
      <c r="F14" s="71">
        <f t="shared" si="0"/>
        <v>-2016</v>
      </c>
      <c r="G14" s="30"/>
      <c r="H14" s="31"/>
    </row>
    <row r="15" spans="1:8" s="32" customFormat="1" ht="15.75">
      <c r="A15" s="59" t="s">
        <v>25</v>
      </c>
      <c r="B15" s="71">
        <v>47649533.49</v>
      </c>
      <c r="C15" s="71">
        <v>44642629</v>
      </c>
      <c r="D15" s="95">
        <v>46875295</v>
      </c>
      <c r="E15" s="95">
        <v>49222359</v>
      </c>
      <c r="F15" s="71">
        <f t="shared" si="0"/>
        <v>4579730</v>
      </c>
      <c r="G15" s="30"/>
      <c r="H15" s="31"/>
    </row>
    <row r="16" spans="1:8" s="32" customFormat="1" ht="15.75">
      <c r="A16" s="59" t="s">
        <v>26</v>
      </c>
      <c r="B16" s="71">
        <v>10841383.82</v>
      </c>
      <c r="C16" s="71">
        <v>12796265</v>
      </c>
      <c r="D16" s="95">
        <v>12581784</v>
      </c>
      <c r="E16" s="95">
        <v>11559098</v>
      </c>
      <c r="F16" s="71">
        <f t="shared" si="0"/>
        <v>-1237167</v>
      </c>
      <c r="G16" s="30"/>
      <c r="H16" s="31"/>
    </row>
    <row r="17" spans="1:7" s="32" customFormat="1" ht="15.75">
      <c r="A17" s="59" t="s">
        <v>27</v>
      </c>
      <c r="B17" s="71">
        <v>3072179.52</v>
      </c>
      <c r="C17" s="71">
        <v>3058769</v>
      </c>
      <c r="D17" s="95">
        <v>3174398</v>
      </c>
      <c r="E17" s="95">
        <v>2910830</v>
      </c>
      <c r="F17" s="71">
        <f t="shared" si="0"/>
        <v>-147939</v>
      </c>
      <c r="G17" s="31"/>
    </row>
    <row r="18" spans="1:7" s="32" customFormat="1" ht="15.75">
      <c r="A18" s="59" t="s">
        <v>28</v>
      </c>
      <c r="B18" s="71"/>
      <c r="C18" s="71">
        <v>5849542</v>
      </c>
      <c r="D18" s="95">
        <v>3033086</v>
      </c>
      <c r="E18" s="95">
        <v>2714532</v>
      </c>
      <c r="F18" s="71">
        <f t="shared" si="0"/>
        <v>-3135010</v>
      </c>
      <c r="G18" s="31"/>
    </row>
    <row r="19" spans="1:7" s="32" customFormat="1" ht="15.75">
      <c r="A19" s="59" t="s">
        <v>29</v>
      </c>
      <c r="B19" s="71">
        <f>23771273.85-19773192-3981047</f>
        <v>17034.85000000149</v>
      </c>
      <c r="C19" s="71"/>
      <c r="D19" s="95">
        <v>5197</v>
      </c>
      <c r="E19" s="95">
        <f>1225385-1220188</f>
        <v>5197</v>
      </c>
      <c r="F19" s="71">
        <f t="shared" si="0"/>
        <v>5197</v>
      </c>
      <c r="G19" s="31"/>
    </row>
    <row r="20" spans="1:7" s="32" customFormat="1" ht="15.75">
      <c r="A20" s="58" t="s">
        <v>30</v>
      </c>
      <c r="B20" s="72">
        <v>19773192</v>
      </c>
      <c r="C20" s="72">
        <v>22618793</v>
      </c>
      <c r="D20" s="95">
        <v>24985383</v>
      </c>
      <c r="E20" s="95">
        <v>24985383</v>
      </c>
      <c r="F20" s="71">
        <f t="shared" si="0"/>
        <v>2366590</v>
      </c>
      <c r="G20" s="31"/>
    </row>
    <row r="21" spans="1:7" s="32" customFormat="1" ht="15.75">
      <c r="A21" s="58" t="s">
        <v>61</v>
      </c>
      <c r="B21" s="72"/>
      <c r="C21" s="72"/>
      <c r="D21" s="95"/>
      <c r="E21" s="95">
        <v>125000</v>
      </c>
      <c r="F21" s="71">
        <f>+E21-C21</f>
        <v>125000</v>
      </c>
      <c r="G21" s="31"/>
    </row>
    <row r="22" spans="1:7" s="32" customFormat="1" ht="15.75">
      <c r="A22" s="58" t="s">
        <v>62</v>
      </c>
      <c r="B22" s="72"/>
      <c r="C22" s="72"/>
      <c r="D22" s="95"/>
      <c r="E22" s="95">
        <v>166552</v>
      </c>
      <c r="F22" s="71">
        <f>+E22-C22</f>
        <v>166552</v>
      </c>
      <c r="G22" s="31"/>
    </row>
    <row r="23" spans="1:7" s="32" customFormat="1" ht="15.75">
      <c r="A23" s="58" t="s">
        <v>46</v>
      </c>
      <c r="B23" s="72">
        <v>3981047</v>
      </c>
      <c r="C23" s="72">
        <v>4242625</v>
      </c>
      <c r="D23" s="95">
        <v>4242625</v>
      </c>
      <c r="E23" s="95">
        <v>4242625</v>
      </c>
      <c r="F23" s="71"/>
      <c r="G23" s="31"/>
    </row>
    <row r="24" spans="1:7" s="32" customFormat="1" ht="15.75">
      <c r="A24" s="58" t="s">
        <v>52</v>
      </c>
      <c r="B24" s="72"/>
      <c r="C24" s="72"/>
      <c r="D24" s="84"/>
      <c r="E24" s="95">
        <v>1220188</v>
      </c>
      <c r="F24" s="71">
        <f t="shared" si="0"/>
        <v>1220188</v>
      </c>
      <c r="G24" s="31"/>
    </row>
    <row r="25" spans="1:7" s="32" customFormat="1" ht="15.75">
      <c r="A25" s="58" t="s">
        <v>63</v>
      </c>
      <c r="B25" s="73"/>
      <c r="C25" s="73"/>
      <c r="D25" s="73"/>
      <c r="E25" s="73">
        <v>291552</v>
      </c>
      <c r="F25" s="87">
        <f t="shared" si="0"/>
        <v>291552</v>
      </c>
      <c r="G25" s="31"/>
    </row>
    <row r="26" spans="1:8" s="28" customFormat="1" ht="15.75">
      <c r="A26" s="25" t="s">
        <v>4</v>
      </c>
      <c r="B26" s="74">
        <f>SUM(B9:B25)</f>
        <v>178962215.5</v>
      </c>
      <c r="C26" s="74">
        <f>SUM(C10:C25)</f>
        <v>184715710</v>
      </c>
      <c r="D26" s="74">
        <f>SUM(D10:D24)</f>
        <v>191028969</v>
      </c>
      <c r="E26" s="74">
        <f>SUM(E10:E25)</f>
        <v>191502482</v>
      </c>
      <c r="F26" s="74">
        <f>SUM(F10:F25)</f>
        <v>6786772</v>
      </c>
      <c r="G26" s="26"/>
      <c r="H26" s="27"/>
    </row>
    <row r="27" spans="1:8" s="32" customFormat="1" ht="15.75">
      <c r="A27" s="29" t="s">
        <v>5</v>
      </c>
      <c r="B27" s="73"/>
      <c r="C27" s="73"/>
      <c r="D27" s="73"/>
      <c r="E27" s="91"/>
      <c r="F27" s="87"/>
      <c r="G27" s="30"/>
      <c r="H27" s="31"/>
    </row>
    <row r="28" spans="1:8" s="32" customFormat="1" ht="15.75">
      <c r="A28" s="59" t="s">
        <v>31</v>
      </c>
      <c r="B28" s="71">
        <v>-77472318.24</v>
      </c>
      <c r="C28" s="85">
        <v>-77815048</v>
      </c>
      <c r="D28" s="67">
        <v>-83790440</v>
      </c>
      <c r="E28" s="67">
        <v>-79017445</v>
      </c>
      <c r="F28" s="71">
        <f aca="true" t="shared" si="1" ref="F28:F37">+E28-C28</f>
        <v>-1202397</v>
      </c>
      <c r="G28" s="30"/>
      <c r="H28" s="31"/>
    </row>
    <row r="29" spans="1:8" s="32" customFormat="1" ht="15.75">
      <c r="A29" s="59" t="s">
        <v>32</v>
      </c>
      <c r="B29" s="71">
        <v>-24897630.81</v>
      </c>
      <c r="C29" s="85">
        <v>-28765599</v>
      </c>
      <c r="D29" s="67">
        <v>-30226295</v>
      </c>
      <c r="E29" s="67">
        <v>-28724617</v>
      </c>
      <c r="F29" s="71">
        <f t="shared" si="1"/>
        <v>40982</v>
      </c>
      <c r="G29" s="30"/>
      <c r="H29" s="31"/>
    </row>
    <row r="30" spans="1:8" s="32" customFormat="1" ht="15.75">
      <c r="A30" s="59" t="s">
        <v>33</v>
      </c>
      <c r="B30" s="71">
        <v>-21555328.61</v>
      </c>
      <c r="C30" s="85">
        <v>-18215791</v>
      </c>
      <c r="D30" s="67">
        <v>-18805542</v>
      </c>
      <c r="E30" s="67">
        <v>-18441203</v>
      </c>
      <c r="F30" s="71">
        <f t="shared" si="1"/>
        <v>-225412</v>
      </c>
      <c r="G30" s="30"/>
      <c r="H30" s="31"/>
    </row>
    <row r="31" spans="1:8" s="32" customFormat="1" ht="15.75">
      <c r="A31" s="59" t="s">
        <v>34</v>
      </c>
      <c r="B31" s="71">
        <v>-42987756.09</v>
      </c>
      <c r="C31" s="85">
        <v>-43363483</v>
      </c>
      <c r="D31" s="67">
        <v>-47594096</v>
      </c>
      <c r="E31" s="67">
        <f>-47909617-125000</f>
        <v>-48034617</v>
      </c>
      <c r="F31" s="71">
        <f t="shared" si="1"/>
        <v>-4671134</v>
      </c>
      <c r="G31" s="30"/>
      <c r="H31" s="31"/>
    </row>
    <row r="32" spans="1:8" s="32" customFormat="1" ht="15.75">
      <c r="A32" s="59" t="s">
        <v>35</v>
      </c>
      <c r="B32" s="71">
        <v>-12882173.71</v>
      </c>
      <c r="C32" s="85">
        <v>-13178318</v>
      </c>
      <c r="D32" s="67">
        <v>-11044567</v>
      </c>
      <c r="E32" s="67">
        <v>-11251610</v>
      </c>
      <c r="F32" s="71">
        <f t="shared" si="1"/>
        <v>1926708</v>
      </c>
      <c r="G32" s="30"/>
      <c r="H32" s="31"/>
    </row>
    <row r="33" spans="1:8" s="32" customFormat="1" ht="15.75">
      <c r="A33" s="59" t="s">
        <v>36</v>
      </c>
      <c r="B33" s="71">
        <v>-449007.99</v>
      </c>
      <c r="C33" s="85">
        <v>-1402625</v>
      </c>
      <c r="D33" s="67">
        <v>-1547505</v>
      </c>
      <c r="E33" s="67">
        <v>-1448460</v>
      </c>
      <c r="F33" s="71">
        <f t="shared" si="1"/>
        <v>-45835</v>
      </c>
      <c r="G33" s="30"/>
      <c r="H33" s="31"/>
    </row>
    <row r="34" spans="1:8" s="32" customFormat="1" ht="15.75">
      <c r="A34" s="59" t="s">
        <v>37</v>
      </c>
      <c r="B34" s="71">
        <v>-192474.22</v>
      </c>
      <c r="C34" s="85"/>
      <c r="D34" s="67"/>
      <c r="E34" s="67">
        <v>-35945</v>
      </c>
      <c r="F34" s="71">
        <f t="shared" si="1"/>
        <v>-35945</v>
      </c>
      <c r="G34" s="30"/>
      <c r="H34" s="31"/>
    </row>
    <row r="35" spans="1:8" s="32" customFormat="1" ht="15.75">
      <c r="A35" s="59" t="s">
        <v>38</v>
      </c>
      <c r="B35" s="71">
        <v>-188790.04</v>
      </c>
      <c r="C35" s="85">
        <v>-516974</v>
      </c>
      <c r="D35" s="67">
        <v>-516974</v>
      </c>
      <c r="E35" s="67">
        <v>-516974</v>
      </c>
      <c r="F35" s="71"/>
      <c r="G35" s="30"/>
      <c r="H35" s="31"/>
    </row>
    <row r="36" spans="1:8" s="32" customFormat="1" ht="15.75">
      <c r="A36" s="59" t="s">
        <v>39</v>
      </c>
      <c r="B36" s="71"/>
      <c r="C36" s="85">
        <v>-7446148</v>
      </c>
      <c r="D36" s="67">
        <v>-2902187</v>
      </c>
      <c r="E36" s="67">
        <v>-2714532</v>
      </c>
      <c r="F36" s="71">
        <f t="shared" si="1"/>
        <v>4731616</v>
      </c>
      <c r="G36" s="30"/>
      <c r="H36" s="31"/>
    </row>
    <row r="37" spans="1:8" s="32" customFormat="1" ht="15.75">
      <c r="A37" s="59" t="s">
        <v>40</v>
      </c>
      <c r="B37" s="71"/>
      <c r="C37" s="85">
        <v>5953276</v>
      </c>
      <c r="D37" s="67">
        <v>4933082</v>
      </c>
      <c r="E37" s="67"/>
      <c r="F37" s="71">
        <f t="shared" si="1"/>
        <v>-5953276</v>
      </c>
      <c r="G37" s="30"/>
      <c r="H37" s="31"/>
    </row>
    <row r="38" spans="1:8" s="32" customFormat="1" ht="15.75">
      <c r="A38" s="58" t="s">
        <v>63</v>
      </c>
      <c r="B38" s="71"/>
      <c r="C38" s="85"/>
      <c r="D38" s="67"/>
      <c r="E38" s="67">
        <v>291552</v>
      </c>
      <c r="F38" s="71"/>
      <c r="G38" s="30"/>
      <c r="H38" s="31"/>
    </row>
    <row r="39" spans="1:8" s="28" customFormat="1" ht="15.75">
      <c r="A39" s="33" t="s">
        <v>6</v>
      </c>
      <c r="B39" s="75">
        <f>SUM(B28:B37)</f>
        <v>-180625479.71</v>
      </c>
      <c r="C39" s="75">
        <f>SUM(C28:C37)</f>
        <v>-184750710</v>
      </c>
      <c r="D39" s="75">
        <f>SUM(D28:D37)</f>
        <v>-191494524</v>
      </c>
      <c r="E39" s="75">
        <f>SUM(E28:E38)</f>
        <v>-189893851</v>
      </c>
      <c r="F39" s="86">
        <f>+E39-C39</f>
        <v>-5143141</v>
      </c>
      <c r="G39" s="26"/>
      <c r="H39" s="27"/>
    </row>
    <row r="40" spans="1:8" s="32" customFormat="1" ht="15.75">
      <c r="A40" s="34" t="s">
        <v>7</v>
      </c>
      <c r="B40" s="76"/>
      <c r="C40" s="79"/>
      <c r="D40" s="79"/>
      <c r="E40" s="96"/>
      <c r="F40" s="97"/>
      <c r="G40" s="30"/>
      <c r="H40" s="31"/>
    </row>
    <row r="41" spans="1:8" s="32" customFormat="1" ht="15.75">
      <c r="A41" s="35" t="s">
        <v>8</v>
      </c>
      <c r="B41" s="80"/>
      <c r="C41" s="73"/>
      <c r="D41" s="73"/>
      <c r="E41" s="73"/>
      <c r="F41" s="87"/>
      <c r="G41" s="30"/>
      <c r="H41" s="31"/>
    </row>
    <row r="42" spans="1:8" s="32" customFormat="1" ht="15.75">
      <c r="A42" s="58" t="s">
        <v>54</v>
      </c>
      <c r="B42" s="80">
        <f>-7215024.28+7739886.2-822735</f>
        <v>-297873.0800000001</v>
      </c>
      <c r="C42" s="73"/>
      <c r="D42" s="73"/>
      <c r="E42" s="73"/>
      <c r="F42" s="87"/>
      <c r="G42" s="30"/>
      <c r="H42" s="31"/>
    </row>
    <row r="43" spans="1:8" s="32" customFormat="1" ht="15.75">
      <c r="A43" s="35"/>
      <c r="B43" s="80"/>
      <c r="C43" s="73"/>
      <c r="D43" s="73"/>
      <c r="E43" s="73"/>
      <c r="F43" s="87"/>
      <c r="G43" s="30"/>
      <c r="H43" s="31"/>
    </row>
    <row r="44" spans="1:8" s="32" customFormat="1" ht="15.75">
      <c r="A44" s="29" t="s">
        <v>9</v>
      </c>
      <c r="B44" s="80">
        <f>SUM(B42:B43)</f>
        <v>-297873.0800000001</v>
      </c>
      <c r="C44" s="73"/>
      <c r="D44" s="73"/>
      <c r="E44" s="73"/>
      <c r="F44" s="87"/>
      <c r="G44" s="30"/>
      <c r="H44" s="31"/>
    </row>
    <row r="45" spans="1:101" s="37" customFormat="1" ht="15.75">
      <c r="A45" s="25" t="s">
        <v>10</v>
      </c>
      <c r="B45" s="77">
        <f>+B8+B26+B39+B44</f>
        <v>7739886.200000001</v>
      </c>
      <c r="C45" s="77">
        <f>+C8+C26+C39+C40</f>
        <v>8441686</v>
      </c>
      <c r="D45" s="77">
        <f>+D8+D26+D39+D40</f>
        <v>7274331.199999988</v>
      </c>
      <c r="E45" s="88">
        <f>+E8+E26+E39+E40</f>
        <v>9348517.199999988</v>
      </c>
      <c r="F45" s="97"/>
      <c r="G45" s="30"/>
      <c r="H45" s="30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</row>
    <row r="46" spans="1:8" s="32" customFormat="1" ht="15.75">
      <c r="A46" s="35" t="s">
        <v>11</v>
      </c>
      <c r="B46" s="73"/>
      <c r="C46" s="73"/>
      <c r="D46" s="73"/>
      <c r="E46" s="89"/>
      <c r="F46" s="90"/>
      <c r="G46" s="38"/>
      <c r="H46" s="31"/>
    </row>
    <row r="47" spans="1:8" s="32" customFormat="1" ht="15.75">
      <c r="A47" s="61" t="s">
        <v>41</v>
      </c>
      <c r="B47" s="78">
        <v>-1964003</v>
      </c>
      <c r="C47" s="72">
        <v>-1195715</v>
      </c>
      <c r="D47" s="78">
        <v>-1964003</v>
      </c>
      <c r="E47" s="78">
        <v>-1964003</v>
      </c>
      <c r="F47" s="91"/>
      <c r="G47" s="38"/>
      <c r="H47" s="31"/>
    </row>
    <row r="48" spans="1:8" s="32" customFormat="1" ht="15.75">
      <c r="A48" s="62" t="s">
        <v>55</v>
      </c>
      <c r="B48" s="78">
        <v>-822735</v>
      </c>
      <c r="C48" s="72"/>
      <c r="D48" s="78"/>
      <c r="E48" s="78"/>
      <c r="F48" s="91"/>
      <c r="G48" s="38"/>
      <c r="H48" s="31"/>
    </row>
    <row r="49" spans="1:8" s="32" customFormat="1" ht="15.75">
      <c r="A49" s="62" t="s">
        <v>60</v>
      </c>
      <c r="B49" s="78"/>
      <c r="C49" s="72"/>
      <c r="D49" s="78"/>
      <c r="E49" s="78">
        <f>-212000</f>
        <v>-212000</v>
      </c>
      <c r="F49" s="91"/>
      <c r="G49" s="38"/>
      <c r="H49" s="31"/>
    </row>
    <row r="50" spans="1:8" s="32" customFormat="1" ht="15.75">
      <c r="A50" s="63" t="s">
        <v>45</v>
      </c>
      <c r="B50" s="78">
        <v>-193383.79</v>
      </c>
      <c r="C50" s="72">
        <v>-491257</v>
      </c>
      <c r="D50" s="78">
        <v>-193383.79</v>
      </c>
      <c r="E50" s="78">
        <v>-193383.79</v>
      </c>
      <c r="F50" s="91"/>
      <c r="G50" s="38"/>
      <c r="H50" s="31"/>
    </row>
    <row r="51" spans="1:8" s="32" customFormat="1" ht="15.75">
      <c r="A51" s="62" t="s">
        <v>44</v>
      </c>
      <c r="B51" s="78">
        <v>-700000</v>
      </c>
      <c r="C51" s="72">
        <v>-1890661</v>
      </c>
      <c r="D51" s="78">
        <v>-700000</v>
      </c>
      <c r="E51" s="78">
        <v>-700000</v>
      </c>
      <c r="F51" s="91"/>
      <c r="G51" s="38"/>
      <c r="H51" s="31"/>
    </row>
    <row r="52" spans="1:8" s="32" customFormat="1" ht="15.75">
      <c r="A52" s="62" t="s">
        <v>43</v>
      </c>
      <c r="B52" s="78">
        <v>-56948.35</v>
      </c>
      <c r="C52" s="72">
        <v>-56948</v>
      </c>
      <c r="D52" s="78">
        <v>-56948.35</v>
      </c>
      <c r="E52" s="78">
        <v>-56948.35</v>
      </c>
      <c r="F52" s="91"/>
      <c r="G52" s="38"/>
      <c r="H52" s="31"/>
    </row>
    <row r="53" spans="1:8" s="32" customFormat="1" ht="15.75">
      <c r="A53" s="62" t="s">
        <v>42</v>
      </c>
      <c r="B53" s="78">
        <v>-3661523.32</v>
      </c>
      <c r="C53" s="72">
        <v>-3289895</v>
      </c>
      <c r="D53" s="78">
        <v>-3661523.32</v>
      </c>
      <c r="E53" s="78">
        <v>-3661523.32</v>
      </c>
      <c r="F53" s="91"/>
      <c r="G53" s="38"/>
      <c r="H53" s="31"/>
    </row>
    <row r="54" spans="1:8" s="32" customFormat="1" ht="15.75">
      <c r="A54" s="39"/>
      <c r="B54" s="73"/>
      <c r="C54" s="73"/>
      <c r="D54" s="73"/>
      <c r="E54" s="89"/>
      <c r="F54" s="91"/>
      <c r="G54" s="38"/>
      <c r="H54" s="31"/>
    </row>
    <row r="55" spans="1:8" s="28" customFormat="1" ht="15.75">
      <c r="A55" s="35" t="s">
        <v>12</v>
      </c>
      <c r="B55" s="75">
        <f>SUM(B46:B54)</f>
        <v>-7398593.46</v>
      </c>
      <c r="C55" s="75">
        <f>SUM(C46:C54)</f>
        <v>-6924476</v>
      </c>
      <c r="D55" s="75">
        <f>SUM(D46:D54)</f>
        <v>-6575858.46</v>
      </c>
      <c r="E55" s="92">
        <f>SUM(E46:E54)</f>
        <v>-6787858.46</v>
      </c>
      <c r="F55" s="93"/>
      <c r="G55" s="40"/>
      <c r="H55" s="27"/>
    </row>
    <row r="56" spans="1:8" s="28" customFormat="1" ht="15.75">
      <c r="A56" s="25" t="s">
        <v>13</v>
      </c>
      <c r="B56" s="74">
        <f>+B45+B55</f>
        <v>341292.74000000115</v>
      </c>
      <c r="C56" s="81">
        <f>+C45+C55</f>
        <v>1517210</v>
      </c>
      <c r="D56" s="81">
        <f>+D45+D55</f>
        <v>698472.7399999881</v>
      </c>
      <c r="E56" s="81">
        <f>+E45+E55</f>
        <v>2560658.739999988</v>
      </c>
      <c r="F56" s="98"/>
      <c r="G56" s="26"/>
      <c r="H56" s="27"/>
    </row>
    <row r="57" spans="1:8" s="32" customFormat="1" ht="15.75">
      <c r="A57" s="94" t="s">
        <v>14</v>
      </c>
      <c r="B57" s="79">
        <v>1000000</v>
      </c>
      <c r="C57" s="79">
        <v>1000000</v>
      </c>
      <c r="D57" s="79">
        <v>1000000</v>
      </c>
      <c r="E57" s="79">
        <v>1000000</v>
      </c>
      <c r="F57" s="99"/>
      <c r="G57" s="41"/>
      <c r="H57" s="31"/>
    </row>
    <row r="58" spans="1:7" s="45" customFormat="1" ht="13.5" customHeight="1">
      <c r="A58" s="42" t="s">
        <v>15</v>
      </c>
      <c r="B58" s="68"/>
      <c r="C58" s="44"/>
      <c r="D58" s="43"/>
      <c r="E58" s="43"/>
      <c r="G58" s="43"/>
    </row>
    <row r="59" spans="1:7" s="45" customFormat="1" ht="10.5" customHeight="1">
      <c r="A59" s="45" t="s">
        <v>53</v>
      </c>
      <c r="B59" s="68"/>
      <c r="C59" s="47"/>
      <c r="D59" s="46"/>
      <c r="E59" s="43"/>
      <c r="F59" s="43"/>
      <c r="G59" s="46"/>
    </row>
    <row r="60" spans="1:7" s="45" customFormat="1" ht="14.25" customHeight="1">
      <c r="A60" s="64" t="s">
        <v>57</v>
      </c>
      <c r="B60" s="46"/>
      <c r="C60" s="48"/>
      <c r="D60" s="46"/>
      <c r="E60" s="43"/>
      <c r="F60" s="43"/>
      <c r="G60" s="46"/>
    </row>
    <row r="61" spans="1:7" s="32" customFormat="1" ht="15" customHeight="1">
      <c r="A61" s="64" t="s">
        <v>50</v>
      </c>
      <c r="B61" s="36"/>
      <c r="C61" s="49"/>
      <c r="D61" s="36"/>
      <c r="E61" s="50"/>
      <c r="F61" s="50"/>
      <c r="G61" s="50"/>
    </row>
    <row r="62" spans="1:7" s="32" customFormat="1" ht="15.75">
      <c r="A62" s="65" t="s">
        <v>51</v>
      </c>
      <c r="B62" s="51"/>
      <c r="C62" s="52"/>
      <c r="D62" s="51"/>
      <c r="E62" s="51"/>
      <c r="F62" s="51"/>
      <c r="G62" s="36"/>
    </row>
    <row r="63" spans="1:7" s="32" customFormat="1" ht="15.75">
      <c r="A63" s="65" t="s">
        <v>58</v>
      </c>
      <c r="B63" s="51"/>
      <c r="C63" s="52"/>
      <c r="D63" s="51"/>
      <c r="E63" s="51"/>
      <c r="F63" s="51"/>
      <c r="G63" s="36"/>
    </row>
    <row r="64" spans="1:7" s="32" customFormat="1" ht="15.75">
      <c r="A64" s="66" t="s">
        <v>59</v>
      </c>
      <c r="B64" s="51"/>
      <c r="C64" s="52"/>
      <c r="D64" s="51"/>
      <c r="E64" s="51"/>
      <c r="F64" s="51"/>
      <c r="G64" s="36"/>
    </row>
    <row r="65" spans="1:7" s="32" customFormat="1" ht="15.75">
      <c r="A65" s="66" t="s">
        <v>56</v>
      </c>
      <c r="B65" s="51"/>
      <c r="C65" s="52"/>
      <c r="D65" s="51"/>
      <c r="E65" s="51"/>
      <c r="F65" s="51"/>
      <c r="G65" s="36"/>
    </row>
    <row r="66" spans="1:7" s="32" customFormat="1" ht="15.75">
      <c r="A66" s="53"/>
      <c r="B66" s="51"/>
      <c r="C66" s="52"/>
      <c r="D66" s="51"/>
      <c r="E66" s="51"/>
      <c r="F66" s="51"/>
      <c r="G66" s="36"/>
    </row>
    <row r="67" spans="1:7" s="32" customFormat="1" ht="15.75">
      <c r="A67" s="53"/>
      <c r="B67" s="51"/>
      <c r="C67" s="52"/>
      <c r="D67" s="51"/>
      <c r="E67" s="51"/>
      <c r="F67" s="51"/>
      <c r="G67" s="36"/>
    </row>
    <row r="68" spans="1:7" s="32" customFormat="1" ht="15.75">
      <c r="A68" s="53"/>
      <c r="B68" s="51"/>
      <c r="C68" s="52"/>
      <c r="D68" s="51"/>
      <c r="E68" s="51"/>
      <c r="F68" s="51"/>
      <c r="G68" s="36"/>
    </row>
    <row r="69" spans="2:7" ht="15">
      <c r="B69" s="55"/>
      <c r="C69" s="56"/>
      <c r="D69" s="55"/>
      <c r="E69" s="55"/>
      <c r="F69" s="55"/>
      <c r="G69" s="57"/>
    </row>
    <row r="70" spans="2:7" ht="15">
      <c r="B70" s="55"/>
      <c r="C70" s="56"/>
      <c r="D70" s="55"/>
      <c r="E70" s="55"/>
      <c r="F70" s="55"/>
      <c r="G70" s="57"/>
    </row>
    <row r="71" spans="2:7" ht="15">
      <c r="B71" s="55"/>
      <c r="C71" s="56"/>
      <c r="D71" s="55"/>
      <c r="E71" s="55"/>
      <c r="F71" s="55"/>
      <c r="G71" s="57"/>
    </row>
    <row r="72" spans="2:7" ht="15">
      <c r="B72" s="55"/>
      <c r="C72" s="56"/>
      <c r="D72" s="55"/>
      <c r="E72" s="55"/>
      <c r="F72" s="55"/>
      <c r="G72" s="57"/>
    </row>
  </sheetData>
  <mergeCells count="1">
    <mergeCell ref="A2:F2"/>
  </mergeCells>
  <printOptions horizontalCentered="1"/>
  <pageMargins left="0.29" right="0.31" top="0.29" bottom="0.28" header="0.18" footer="0.16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Masuo, Janet</cp:lastModifiedBy>
  <cp:lastPrinted>2007-11-06T19:00:05Z</cp:lastPrinted>
  <dcterms:created xsi:type="dcterms:W3CDTF">2006-04-10T21:55:54Z</dcterms:created>
  <dcterms:modified xsi:type="dcterms:W3CDTF">2007-11-29T18:45:07Z</dcterms:modified>
  <cp:category/>
  <cp:version/>
  <cp:contentType/>
  <cp:contentStatus/>
</cp:coreProperties>
</file>