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465" windowWidth="28800" windowHeight="16875" activeTab="0"/>
  </bookViews>
  <sheets>
    <sheet name="Operating Financial Plan" sheetId="2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w1" localSheetId="0" hidden="1">{"cxtransfer",#N/A,FALSE,"ReorgRevisted"}</definedName>
    <definedName name="___w1" hidden="1">{"cxtransfer",#N/A,FALSE,"ReorgRevisted"}</definedName>
    <definedName name="___w2" localSheetId="0" hidden="1">{"cxtransfer",#N/A,FALSE,"ReorgRevisted"}</definedName>
    <definedName name="___w2" hidden="1">{"cxtransfer",#N/A,FALSE,"ReorgRevisted"}</definedName>
    <definedName name="__w1" localSheetId="0" hidden="1">{"cxtransfer",#N/A,FALSE,"ReorgRevisted"}</definedName>
    <definedName name="__w1" hidden="1">{"cxtransfer",#N/A,FALSE,"ReorgRevisted"}</definedName>
    <definedName name="__w2" localSheetId="0" hidden="1">{"cxtransfer",#N/A,FALSE,"ReorgRevisted"}</definedName>
    <definedName name="__w2" hidden="1">{"cxtransfer",#N/A,FALSE,"ReorgRevisted"}</definedName>
    <definedName name="_00Salaries" localSheetId="0">#REF!</definedName>
    <definedName name="_00Salaries">#REF!</definedName>
    <definedName name="_01Salaries" localSheetId="0">#REF!</definedName>
    <definedName name="_01Salaries">#REF!</definedName>
    <definedName name="_02Salaries" localSheetId="0">#REF!</definedName>
    <definedName name="_02Salaries">#REF!</definedName>
    <definedName name="_03Salaries">'[1]Hourly Schedule'!$A$3:$K$102</definedName>
    <definedName name="_2005_IS_Budget_adjusted_by_Fiscal" localSheetId="0">#REF!</definedName>
    <definedName name="_2005_IS_Budget_adjusted_by_Fiscal">#REF!</definedName>
    <definedName name="_99Salaries" localSheetId="0">#REF!</definedName>
    <definedName name="_99Salaries">#REF!</definedName>
    <definedName name="_w1" localSheetId="0" hidden="1">{"cxtransfer",#N/A,FALSE,"ReorgRevisted"}</definedName>
    <definedName name="_w1" hidden="1">{"cxtransfer",#N/A,FALSE,"ReorgRevisted"}</definedName>
    <definedName name="_w2" localSheetId="0" hidden="1">{"cxtransfer",#N/A,FALSE,"ReorgRevisted"}</definedName>
    <definedName name="_w2" hidden="1">{"cxtransfer",#N/A,FALSE,"ReorgRevisted"}</definedName>
    <definedName name="a" localSheetId="0" hidden="1">{"Dis",#N/A,FALSE,"ReorgRevisted"}</definedName>
    <definedName name="a" hidden="1">{"Dis",#N/A,FALSE,"ReorgRevisted"}</definedName>
    <definedName name="aa" localSheetId="0" hidden="1">{"NonWhole",#N/A,FALSE,"ReorgRevisted"}</definedName>
    <definedName name="aa" hidden="1">{"NonWhole",#N/A,FALSE,"ReorgRevisted"}</definedName>
    <definedName name="aaaaaaaa" localSheetId="0" hidden="1">{"Dis",#N/A,FALSE,"ReorgRevisted"}</definedName>
    <definedName name="aaaaaaaa" hidden="1">{"Dis",#N/A,FALSE,"ReorgRevisted"}</definedName>
    <definedName name="ab" localSheetId="0" hidden="1">{"cxtransfer",#N/A,FALSE,"ReorgRevisted"}</definedName>
    <definedName name="ab" hidden="1">{"cxtransfer",#N/A,FALSE,"ReorgRevisted"}</definedName>
    <definedName name="abcd" localSheetId="0" hidden="1">{"cxtransfer",#N/A,FALSE,"ReorgRevisted"}</definedName>
    <definedName name="abcd" hidden="1">{"cxtransfer",#N/A,FALSE,"ReorgRevisted"}</definedName>
    <definedName name="abcde" localSheetId="0" hidden="1">{"cxtransfer",#N/A,FALSE,"ReorgRevisted"}</definedName>
    <definedName name="abcde" hidden="1">{"cxtransfer",#N/A,FALSE,"ReorgRevisted"}</definedName>
    <definedName name="actual" localSheetId="0">#REF!</definedName>
    <definedName name="actual">#REF!</definedName>
    <definedName name="ActualFundBalance" localSheetId="0">#REF!</definedName>
    <definedName name="ActualFundBalance">#REF!</definedName>
    <definedName name="AdoptedFundBalance" localSheetId="0">#REF!</definedName>
    <definedName name="AdoptedFundBalance">#REF!</definedName>
    <definedName name="AgencyContact">'[2]TOC Forms'!$C$57</definedName>
    <definedName name="agingtot" localSheetId="0">#REF!</definedName>
    <definedName name="agingtot">#REF!</definedName>
    <definedName name="all_other_reduction" localSheetId="0">#REF!</definedName>
    <definedName name="all_other_reduction">#REF!</definedName>
    <definedName name="AllocBasisTable2009">'[5]DCHS 07Tables for 09 Allocation'!$E$2:$P$3,'[5]DCHS 07Tables for 09 Allocation'!$B$4:$P$33</definedName>
    <definedName name="Appro" localSheetId="0">#REF!</definedName>
    <definedName name="Appro">#REF!</definedName>
    <definedName name="ApproUnitName">'[2]TOC Forms'!$C$59</definedName>
    <definedName name="April" localSheetId="0">#REF!,#REF!,#REF!,#REF!,#REF!,#REF!</definedName>
    <definedName name="April">#REF!,#REF!,#REF!,#REF!,#REF!,#REF!</definedName>
    <definedName name="ARMS08" localSheetId="0">#REF!</definedName>
    <definedName name="ARMS08">#REF!</definedName>
    <definedName name="asfda" localSheetId="0" hidden="1">{"NonWhole",#N/A,FALSE,"ReorgRevisted"}</definedName>
    <definedName name="asfda" hidden="1">{"NonWhole",#N/A,FALSE,"ReorgRevisted"}</definedName>
    <definedName name="August" localSheetId="0">#REF!,#REF!,#REF!,#REF!,#REF!,#REF!</definedName>
    <definedName name="August">#REF!,#REF!,#REF!,#REF!,#REF!,#REF!</definedName>
    <definedName name="av" localSheetId="0" hidden="1">{"NonWhole",#N/A,FALSE,"ReorgRevisted"}</definedName>
    <definedName name="av" hidden="1">{"NonWhole",#N/A,FALSE,"ReorgRevisted"}</definedName>
    <definedName name="b" localSheetId="0" hidden="1">{"Dis",#N/A,FALSE,"ReorgRevisted"}</definedName>
    <definedName name="b" hidden="1">{"Dis",#N/A,FALSE,"ReorgRevisted"}</definedName>
    <definedName name="bt" localSheetId="0" hidden="1">{"Dis",#N/A,FALSE,"ReorgRevisted"}</definedName>
    <definedName name="bt" hidden="1">{"Dis",#N/A,FALSE,"ReorgRevisted"}</definedName>
    <definedName name="BTT" localSheetId="0" hidden="1">{"NonWhole",#N/A,FALSE,"ReorgRevisted"}</definedName>
    <definedName name="BTT" hidden="1">{"NonWhole",#N/A,FALSE,"ReorgRevisted"}</definedName>
    <definedName name="Budget_Codes">'[6]Replacement Analysis'!$B$8:$B$15</definedName>
    <definedName name="Carryover" localSheetId="0">#REF!</definedName>
    <definedName name="Carryover">#REF!</definedName>
    <definedName name="Cell" localSheetId="0">#REF!</definedName>
    <definedName name="Cell">#REF!</definedName>
    <definedName name="child" localSheetId="0" hidden="1">{"NonWhole",#N/A,FALSE,"ReorgRevisted"}</definedName>
    <definedName name="child" hidden="1">{"NonWhole",#N/A,FALSE,"ReorgRevisted"}</definedName>
    <definedName name="cj" localSheetId="0" hidden="1">{"Dis",#N/A,FALSE,"ReorgRevisted"}</definedName>
    <definedName name="cj" hidden="1">{"Dis",#N/A,FALSE,"ReorgRevisted"}</definedName>
    <definedName name="cjp" localSheetId="0" hidden="1">{"cxtransfer",#N/A,FALSE,"ReorgRevisted"}</definedName>
    <definedName name="cjp" hidden="1">{"cxtransfer",#N/A,FALSE,"ReorgRevisted"}</definedName>
    <definedName name="cjpf" localSheetId="0" hidden="1">{"Whole",#N/A,FALSE,"ReorgRevisted"}</definedName>
    <definedName name="cjpf" hidden="1">{"Whole",#N/A,FALSE,"ReorgRevisted"}</definedName>
    <definedName name="cjpf1" localSheetId="0" hidden="1">{"Whole",#N/A,FALSE,"ReorgRevisted"}</definedName>
    <definedName name="cjpf1" hidden="1">{"Whole",#N/A,FALSE,"ReorgRevisted"}</definedName>
    <definedName name="COLA" localSheetId="0">#REF!</definedName>
    <definedName name="COLA">#REF!</definedName>
    <definedName name="ContactPhone">'[2]TOC Forms'!$C$58</definedName>
    <definedName name="Core_Business_Code">'[7]DATA Tables'!$A$39:$A$48</definedName>
    <definedName name="criminal" localSheetId="0" hidden="1">{"NonWhole",#N/A,FALSE,"ReorgRevisted"}</definedName>
    <definedName name="criminal" hidden="1">{"NonWhole",#N/A,FALSE,"ReorgRevisted"}</definedName>
    <definedName name="CSD_ERP" localSheetId="0">#REF!</definedName>
    <definedName name="CSD_ERP">#REF!</definedName>
    <definedName name="CSD_Reduction" localSheetId="0">#REF!</definedName>
    <definedName name="CSD_Reduction">#REF!</definedName>
    <definedName name="CSD_Total" localSheetId="0">#REF!</definedName>
    <definedName name="CSD_Total">#REF!</definedName>
    <definedName name="CSOCON">'[8]2011 DCHS (0935) Alloc 4-13ver1'!$R$38</definedName>
    <definedName name="CSOSAL">'[8]2011 DCHS (0935) Alloc 4-13ver1'!$R$16</definedName>
    <definedName name="CSOTOT">'[8]2011 DCHS (0935) Alloc 4-13ver1'!$R$60</definedName>
    <definedName name="CXAgncy09">'[9]09 REQ Sum Corrected 6-24-08'!$D$7:$D$9,'[9]09 REQ Sum Corrected 6-24-08'!$D$13,'[9]09 REQ Sum Corrected 6-24-08'!$D$17:$D$20</definedName>
    <definedName name="cxs" localSheetId="0" hidden="1">{"Whole",#N/A,FALSE,"ReorgRevisted"}</definedName>
    <definedName name="cxs" hidden="1">{"Whole",#N/A,FALSE,"ReorgRevisted"}</definedName>
    <definedName name="d" localSheetId="0" hidden="1">{"NonWhole",#N/A,FALSE,"ReorgRevisted"}</definedName>
    <definedName name="d" hidden="1">{"NonWhole",#N/A,FALSE,"ReorgRevisted"}</definedName>
    <definedName name="DCHS08ARMS" localSheetId="0">#REF!</definedName>
    <definedName name="DCHS08ARMS">#REF!</definedName>
    <definedName name="ddd.ext" localSheetId="0" hidden="1">{"NonWhole",#N/A,FALSE,"ReorgRevisted"}</definedName>
    <definedName name="ddd.ext" hidden="1">{"NonWhole",#N/A,FALSE,"ReorgRevisted"}</definedName>
    <definedName name="DDD_ERP" localSheetId="0">#REF!</definedName>
    <definedName name="DDD_ERP">#REF!</definedName>
    <definedName name="DDD_Total" localSheetId="0">#REF!</definedName>
    <definedName name="DDD_Total">#REF!</definedName>
    <definedName name="December" localSheetId="0">#REF!,#REF!,#REF!,#REF!,#REF!,#REF!,#REF!</definedName>
    <definedName name="December">#REF!,#REF!,#REF!,#REF!,#REF!,#REF!,#REF!</definedName>
    <definedName name="Dept_Num_Code">'[7]DATA Tables'!$A$11:$A$26</definedName>
    <definedName name="Division_Code">'[7]DATA Tables'!$A$3:$A$7</definedName>
    <definedName name="DO_ERP" localSheetId="0">#REF!</definedName>
    <definedName name="DO_ERP">#REF!</definedName>
    <definedName name="DO_Total" localSheetId="0">#REF!</definedName>
    <definedName name="DO_Total">#REF!</definedName>
    <definedName name="donya" localSheetId="0" hidden="1">{"Whole",#N/A,FALSE,"ReorgRevisted"}</definedName>
    <definedName name="donya" hidden="1">{"Whole",#N/A,FALSE,"ReorgRevisted"}</definedName>
    <definedName name="drop_down">'[10]Replacement Analysis'!$B$8:$B$27</definedName>
    <definedName name="efg" localSheetId="0" hidden="1">{"cxtransfer",#N/A,FALSE,"ReorgRevisted"}</definedName>
    <definedName name="efg" hidden="1">{"cxtransfer",#N/A,FALSE,"ReorgRevisted"}</definedName>
    <definedName name="EstimatedFundBalance" localSheetId="0">#REF!</definedName>
    <definedName name="EstimatedFundBalance">#REF!</definedName>
    <definedName name="Expenditures" localSheetId="0">#REF!</definedName>
    <definedName name="Expenditures">#REF!</definedName>
    <definedName name="FB_1363">'[8]2011 DCHS (0935) Alloc 4-13ver1'!$N$2</definedName>
    <definedName name="FB_1376">'[8]2011 DCHS (0935) Alloc 4-13ver1'!$Q$2</definedName>
    <definedName name="FB_6831">'[8]2011 DCHS (0935) Alloc 4-13ver1'!$J$2</definedName>
    <definedName name="FB_6832">'[8]2011 DCHS (0935) Alloc 4-13ver1'!$L$2</definedName>
    <definedName name="FB_6833">'[8]2011 DCHS (0935) Alloc 4-13ver1'!$O$1</definedName>
    <definedName name="February" localSheetId="0">#REF!,#REF!,#REF!,#REF!,#REF!,#REF!</definedName>
    <definedName name="February">#REF!,#REF!,#REF!,#REF!,#REF!,#REF!</definedName>
    <definedName name="Financial_Plan" localSheetId="0">#REF!</definedName>
    <definedName name="Financial_Plan">#REF!</definedName>
    <definedName name="FinPlan" localSheetId="0" hidden="1">{"Whole",#N/A,FALSE,"ReorgRevisted"}</definedName>
    <definedName name="FinPlan" hidden="1">{"Whole",#N/A,FALSE,"ReorgRevisted"}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rm" localSheetId="0" hidden="1">{"Dis",#N/A,FALSE,"ReorgRevisted"}</definedName>
    <definedName name="form" hidden="1">{"Dis",#N/A,FALSE,"ReorgRevisted"}</definedName>
    <definedName name="Form3BB" localSheetId="0" hidden="1">{"cxtransfer",#N/A,FALSE,"ReorgRevisted"}</definedName>
    <definedName name="Form3BB" hidden="1">{"cxtransfer",#N/A,FALSE,"ReorgRevisted"}</definedName>
    <definedName name="form4a" localSheetId="0" hidden="1">{"Dis",#N/A,FALSE,"ReorgRevisted"}</definedName>
    <definedName name="form4a" hidden="1">{"Dis",#N/A,FALSE,"ReorgRevisted"}</definedName>
    <definedName name="Form5" localSheetId="0" hidden="1">{"cxtransfer",#N/A,FALSE,"ReorgRevisted"}</definedName>
    <definedName name="Form5" hidden="1">{"cxtransfer",#N/A,FALSE,"ReorgRevisted"}</definedName>
    <definedName name="FourthQOO" localSheetId="0">#REF!</definedName>
    <definedName name="FourthQOO">#REF!</definedName>
    <definedName name="fr" localSheetId="0" hidden="1">{"NonWhole",#N/A,FALSE,"ReorgRevisted"}</definedName>
    <definedName name="fr" hidden="1">{"NonWhole",#N/A,FALSE,"ReorgRevisted"}</definedName>
    <definedName name="Friday1" localSheetId="0">#REF!,#REF!,#REF!,#REF!,#REF!,#REF!,#REF!,#REF!,#REF!,#REF!,#REF!,#REF!,#REF!,#REF!,#REF!,#REF!,#REF!,#REF!,#REF!,#REF!,#REF!</definedName>
    <definedName name="Friday1">#REF!,#REF!,#REF!,#REF!,#REF!,#REF!,#REF!,#REF!,#REF!,#REF!,#REF!,#REF!,#REF!,#REF!,#REF!,#REF!,#REF!,#REF!,#REF!,#REF!,#REF!</definedName>
    <definedName name="Friday2" localSheetId="0">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 localSheetId="0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localSheetId="0" hidden="1">{"Dis",#N/A,FALSE,"ReorgRevisted"}</definedName>
    <definedName name="FS" hidden="1">{"Dis",#N/A,FALSE,"ReorgRevisted"}</definedName>
    <definedName name="Fund_Dept">'[2]TOC Forms'!$C$56</definedName>
    <definedName name="Fund_Source_Code">'[7]DATA Tables'!$A$140:$A$150</definedName>
    <definedName name="gg" localSheetId="0" hidden="1">{"Dis",#N/A,FALSE,"ReorgRevisted"}</definedName>
    <definedName name="gg" hidden="1">{"Dis",#N/A,FALSE,"ReorgRevisted"}</definedName>
    <definedName name="Goal_Code">'[7]DATA Tables'!$A$30:$A$35</definedName>
    <definedName name="GRNCON">'[8]2011 DCHS (0935) Alloc 4-13ver1'!$R$44</definedName>
    <definedName name="GRNSAL">'[8]2011 DCHS (0935) Alloc 4-13ver1'!$R$22</definedName>
    <definedName name="GRNTOT">'[8]2011 DCHS (0935) Alloc 4-13ver1'!$R$66</definedName>
    <definedName name="HOFMIDDCON">'[8]2011 DCHS (0935) Alloc 4-13ver1'!$R$47</definedName>
    <definedName name="HOFMIDDSAL">'[8]2011 DCHS (0935) Alloc 4-13ver1'!$R$25</definedName>
    <definedName name="HOFMIDDTOT">'[8]2011 DCHS (0935) Alloc 4-13ver1'!$R$69</definedName>
    <definedName name="housingtot" localSheetId="0">#REF!</definedName>
    <definedName name="housingtot">#REF!</definedName>
    <definedName name="human_service_reduction" localSheetId="0">#REF!</definedName>
    <definedName name="human_service_reduction">#REF!</definedName>
    <definedName name="iii" localSheetId="0" hidden="1">{"Dis",#N/A,FALSE,"ReorgRevisted"}</definedName>
    <definedName name="iii" hidden="1">{"Dis",#N/A,FALSE,"ReorgRevisted"}</definedName>
    <definedName name="inn" localSheetId="0" hidden="1">{"NonWhole",#N/A,FALSE,"ReorgRevisted"}</definedName>
    <definedName name="inn" hidden="1">{"NonWhole",#N/A,FALSE,"ReorgRevisted"}</definedName>
    <definedName name="January" localSheetId="0">#REF!,#REF!,#REF!,#REF!,#REF!,#REF!</definedName>
    <definedName name="January">#REF!,#REF!,#REF!,#REF!,#REF!,#REF!</definedName>
    <definedName name="JKBPons" localSheetId="0">#REF!</definedName>
    <definedName name="JKBPons">#REF!</definedName>
    <definedName name="July" localSheetId="0">#REF!,#REF!,#REF!,#REF!,#REF!,#REF!</definedName>
    <definedName name="July">#REF!,#REF!,#REF!,#REF!,#REF!,#REF!</definedName>
    <definedName name="June" localSheetId="0">#REF!,#REF!,#REF!,#REF!,#REF!,#REF!</definedName>
    <definedName name="June">#REF!,#REF!,#REF!,#REF!,#REF!,#REF!</definedName>
    <definedName name="k" localSheetId="0" hidden="1">{"NonWhole",#N/A,FALSE,"ReorgRevisted"}</definedName>
    <definedName name="k" hidden="1">{"NonWhole",#N/A,FALSE,"ReorgRevisted"}</definedName>
    <definedName name="kk" localSheetId="0" hidden="1">{"cxtransfer",#N/A,FALSE,"ReorgRevisted"}</definedName>
    <definedName name="kk" hidden="1">{"cxtransfer",#N/A,FALSE,"ReorgRevisted"}</definedName>
    <definedName name="LSJ_reduction" localSheetId="0">#REF!</definedName>
    <definedName name="LSJ_reduction">#REF!</definedName>
    <definedName name="mandatory_adds" localSheetId="0">#REF!</definedName>
    <definedName name="mandatory_adds">#REF!</definedName>
    <definedName name="March" localSheetId="0">#REF!,#REF!,#REF!,#REF!,#REF!,#REF!</definedName>
    <definedName name="March">#REF!,#REF!,#REF!,#REF!,#REF!,#REF!</definedName>
    <definedName name="May" localSheetId="0">#REF!,#REF!,#REF!,#REF!,#REF!,#REF!</definedName>
    <definedName name="May">#REF!,#REF!,#REF!,#REF!,#REF!,#REF!</definedName>
    <definedName name="mental" localSheetId="0" hidden="1">{"NonWhole",#N/A,FALSE,"ReorgRevisted"}</definedName>
    <definedName name="mental" hidden="1">{"NonWhole",#N/A,FALSE,"ReorgRevisted"}</definedName>
    <definedName name="MHCADSD_ERP" localSheetId="0">#REF!</definedName>
    <definedName name="MHCADSD_ERP">#REF!</definedName>
    <definedName name="MHCADSD_Total" localSheetId="0">#REF!</definedName>
    <definedName name="MHCADSD_Total">#REF!</definedName>
    <definedName name="MIDDCON">'[8]2011 DCHS (0935) Alloc 4-13ver1'!$R$34</definedName>
    <definedName name="MIDDSAL">'[8]2011 DCHS (0935) Alloc 4-13ver1'!$R$12</definedName>
    <definedName name="MIDDSCON">'[8]2011 DCHS (0935) Alloc 4-13'!$R$49</definedName>
    <definedName name="MIDDSSAL">'[8]2011 DCHS (0935) Alloc 4-13'!$R$26</definedName>
    <definedName name="MIDDSTOT">'[8]2011 DCHS (0935) Alloc 4-13'!$R$72</definedName>
    <definedName name="MIDDTOTBUD">'[8]2011 DCHS (0935) Alloc 4-13ver1'!$R$56</definedName>
    <definedName name="Monthly_Ind_Ins">58.01</definedName>
    <definedName name="Monthly_Medical">1142</definedName>
    <definedName name="November" localSheetId="0">#REF!,#REF!,#REF!,#REF!,#REF!,#REF!</definedName>
    <definedName name="November">#REF!,#REF!,#REF!,#REF!,#REF!,#REF!</definedName>
    <definedName name="NT191a" localSheetId="0">#REF!</definedName>
    <definedName name="NT191a">#REF!</definedName>
    <definedName name="NT191b" localSheetId="0">#REF!</definedName>
    <definedName name="NT191b">#REF!</definedName>
    <definedName name="NT192a" localSheetId="0">#REF!</definedName>
    <definedName name="NT192a">#REF!</definedName>
    <definedName name="NT192b" localSheetId="0">#REF!</definedName>
    <definedName name="NT192b">#REF!</definedName>
    <definedName name="NT193a" localSheetId="0">#REF!</definedName>
    <definedName name="NT193a">#REF!</definedName>
    <definedName name="NT193b" localSheetId="0">#REF!</definedName>
    <definedName name="NT193b">#REF!</definedName>
    <definedName name="NTXIX1a" localSheetId="0">#REF!</definedName>
    <definedName name="NTXIX1a">#REF!</definedName>
    <definedName name="NTXIX1b" localSheetId="0">#REF!</definedName>
    <definedName name="NTXIX1b">#REF!</definedName>
    <definedName name="NTXIX2a" localSheetId="0">#REF!</definedName>
    <definedName name="NTXIX2a">#REF!</definedName>
    <definedName name="NTXIX2b" localSheetId="0">#REF!</definedName>
    <definedName name="NTXIX2b">#REF!</definedName>
    <definedName name="NTXIX3a" localSheetId="0">#REF!</definedName>
    <definedName name="NTXIX3a">#REF!</definedName>
    <definedName name="NTXIX3b" localSheetId="0">#REF!</definedName>
    <definedName name="NTXIX3b">#REF!</definedName>
    <definedName name="ob" localSheetId="0" hidden="1">{"cxtransfer",#N/A,FALSE,"ReorgRevisted"}</definedName>
    <definedName name="ob" hidden="1">{"cxtransfer",#N/A,FALSE,"ReorgRevisted"}</definedName>
    <definedName name="October" localSheetId="0">#REF!,#REF!,#REF!,#REF!,#REF!,#REF!</definedName>
    <definedName name="October">#REF!,#REF!,#REF!,#REF!,#REF!,#REF!</definedName>
    <definedName name="OPD_ERP" localSheetId="0">#REF!</definedName>
    <definedName name="OPD_ERP">#REF!</definedName>
    <definedName name="OPD_ERP_Direct" localSheetId="0">#REF!</definedName>
    <definedName name="OPD_ERP_Direct">#REF!</definedName>
    <definedName name="OPD_Total" localSheetId="0">#REF!</definedName>
    <definedName name="OPD_Total">#REF!</definedName>
    <definedName name="OPDMIDDCON">'[8]2011 DCHS (0935) Alloc 4-13'!$R$48</definedName>
    <definedName name="OPDMIDDSAL">'[8]2011 DCHS (0935) Alloc 4-13'!$R$25</definedName>
    <definedName name="OPDMIDDTOT">'[8]2011 DCHS (0935) Alloc 4-13'!$R$71</definedName>
    <definedName name="Other" localSheetId="0">#REF!</definedName>
    <definedName name="Other">#REF!</definedName>
    <definedName name="outcomes" localSheetId="0">#REF!</definedName>
    <definedName name="outcomes">#REF!</definedName>
    <definedName name="overhead_reduction" localSheetId="0">#REF!</definedName>
    <definedName name="overhead_reduction">#REF!</definedName>
    <definedName name="p" localSheetId="0" hidden="1">{"Dis",#N/A,FALSE,"ReorgRevisted"}</definedName>
    <definedName name="p" hidden="1">{"Dis",#N/A,FALSE,"ReorgRevisted"}</definedName>
    <definedName name="PERS_Percent">0.0613</definedName>
    <definedName name="_xlnm.Print_Area" localSheetId="0">'Operating Financial Plan'!$A$1:$H$58</definedName>
    <definedName name="Program_Area_Code">'[7]DATA Tables'!$A$52:$A$136</definedName>
    <definedName name="Projected2FundBalance" localSheetId="0">#REF!</definedName>
    <definedName name="Projected2FundBalance">#REF!</definedName>
    <definedName name="Projected3FundBalance" localSheetId="0">#REF!</definedName>
    <definedName name="Projected3FundBalance">#REF!</definedName>
    <definedName name="ProjectedFundBalance" localSheetId="0">#REF!</definedName>
    <definedName name="ProjectedFundBalance">#REF!</definedName>
    <definedName name="ProposalTitle" localSheetId="0">#REF!</definedName>
    <definedName name="ProposalTitle">#REF!</definedName>
    <definedName name="ProposedExpenditure" localSheetId="0">#REF!</definedName>
    <definedName name="ProposedExpenditure">#REF!</definedName>
    <definedName name="ProposedRevenue" localSheetId="0">#REF!</definedName>
    <definedName name="ProposedRevenue">#REF!</definedName>
    <definedName name="PSQExp" localSheetId="0">#REF!</definedName>
    <definedName name="PSQExp">#REF!</definedName>
    <definedName name="PSQFTEs" localSheetId="0">#REF!</definedName>
    <definedName name="PSQFTEs">#REF!</definedName>
    <definedName name="PSQRev" localSheetId="0">#REF!</definedName>
    <definedName name="PSQRev">#REF!</definedName>
    <definedName name="PSQTLTs" localSheetId="0">#REF!</definedName>
    <definedName name="PSQTLTs">#REF!</definedName>
    <definedName name="qqq" localSheetId="0" hidden="1">{"Dis",#N/A,FALSE,"ReorgRevisted"}</definedName>
    <definedName name="qqq" hidden="1">{"Dis",#N/A,FALSE,"ReorgRevisted"}</definedName>
    <definedName name="qqqqq" localSheetId="0" hidden="1">{"Dis",#N/A,FALSE,"ReorgRevisted"}</definedName>
    <definedName name="qqqqq" hidden="1">{"Dis",#N/A,FALSE,"ReorgRevisted"}</definedName>
    <definedName name="Qry01_02_03Exp" localSheetId="0">#REF!</definedName>
    <definedName name="Qry01_02_03Exp">#REF!</definedName>
    <definedName name="re" localSheetId="0" hidden="1">{"Dis",#N/A,FALSE,"ReorgRevisted"}</definedName>
    <definedName name="re" hidden="1">{"Dis",#N/A,FALSE,"ReorgRevisted"}</definedName>
    <definedName name="RefAdopted" localSheetId="0">#REF!</definedName>
    <definedName name="RefAdopted">#REF!</definedName>
    <definedName name="RefAppro" localSheetId="0">#REF!</definedName>
    <definedName name="RefAppro">#REF!</definedName>
    <definedName name="Reference">'[11]Appro_Sections'!$B$7:$N$137</definedName>
    <definedName name="References" localSheetId="0">#REF!</definedName>
    <definedName name="References">#REF!</definedName>
    <definedName name="RefFTEs" localSheetId="0">#REF!</definedName>
    <definedName name="RefFTEs">#REF!</definedName>
    <definedName name="RefFundExp" localSheetId="0">#REF!</definedName>
    <definedName name="RefFundExp">#REF!</definedName>
    <definedName name="RefFundRev" localSheetId="0">#REF!</definedName>
    <definedName name="RefFundRev">#REF!</definedName>
    <definedName name="rename" localSheetId="0" hidden="1">{"NonWhole",#N/A,FALSE,"ReorgRevisted"}</definedName>
    <definedName name="rename" hidden="1">{"NonWhole",#N/A,FALSE,"ReorgRevisted"}</definedName>
    <definedName name="Revenue_Percent_Exemption" localSheetId="0">#REF!</definedName>
    <definedName name="Revenue_Percent_Exemption">#REF!</definedName>
    <definedName name="Revenues" localSheetId="0">#REF!</definedName>
    <definedName name="Revenues">#REF!</definedName>
    <definedName name="rod" localSheetId="0" hidden="1">{"NonWhole",#N/A,FALSE,"ReorgRevisted"}</definedName>
    <definedName name="rod" hidden="1">{"NonWhole",#N/A,FALSE,"ReorgRevisted"}</definedName>
    <definedName name="sad" localSheetId="0" hidden="1">{"NonWhole",#N/A,FALSE,"ReorgRevisted"}</definedName>
    <definedName name="sad" hidden="1">{"NonWhole",#N/A,FALSE,"ReorgRevisted"}</definedName>
    <definedName name="sdd" localSheetId="0" hidden="1">{"NonWhole",#N/A,FALSE,"ReorgRevisted"}</definedName>
    <definedName name="sdd" hidden="1">{"NonWhole",#N/A,FALSE,"ReorgRevisted"}</definedName>
    <definedName name="SecondQOO" localSheetId="0">#REF!</definedName>
    <definedName name="SecondQOO">#REF!</definedName>
    <definedName name="September" localSheetId="0">#REF!,#REF!,#REF!,#REF!,#REF!,#REF!</definedName>
    <definedName name="September">#REF!,#REF!,#REF!,#REF!,#REF!,#REF!</definedName>
    <definedName name="Service_Code">'[7]DATA Tables'!$A$154:$A$158</definedName>
    <definedName name="sick.sick" localSheetId="0" hidden="1">{"Whole",#N/A,FALSE,"ReorgRevisted"}</definedName>
    <definedName name="sick.sick" hidden="1">{"Whole",#N/A,FALSE,"ReorgRevisted"}</definedName>
    <definedName name="sod" localSheetId="0" hidden="1">{"NonWhole",#N/A,FALSE,"ReorgRevisted"}</definedName>
    <definedName name="sod" hidden="1">{"NonWhole",#N/A,FALSE,"ReorgRevisted"}</definedName>
    <definedName name="Sort_Area" localSheetId="0">#REF!</definedName>
    <definedName name="Sort_Area">#REF!</definedName>
    <definedName name="SSI_Excess">0.0145</definedName>
    <definedName name="SSI_Max">102000</definedName>
    <definedName name="SSI_Percent">0.062</definedName>
    <definedName name="Staff_Months" localSheetId="0">#REF!</definedName>
    <definedName name="Staff_Months">#REF!</definedName>
    <definedName name="steps" localSheetId="0" hidden="1">{"cxtransfer",#N/A,FALSE,"ReorgRevisted"}</definedName>
    <definedName name="steps" hidden="1">{"cxtransfer",#N/A,FALSE,"ReorgRevisted"}</definedName>
    <definedName name="Supplemental" localSheetId="0">#REF!</definedName>
    <definedName name="Supplemental">#REF!</definedName>
    <definedName name="T191a" localSheetId="0">#REF!</definedName>
    <definedName name="T191a">#REF!</definedName>
    <definedName name="T191b" localSheetId="0">#REF!</definedName>
    <definedName name="T191b">#REF!</definedName>
    <definedName name="T192a" localSheetId="0">#REF!</definedName>
    <definedName name="T192a">#REF!</definedName>
    <definedName name="T192b" localSheetId="0">#REF!</definedName>
    <definedName name="T192b">#REF!</definedName>
    <definedName name="T193a" localSheetId="0">#REF!</definedName>
    <definedName name="T193a">#REF!</definedName>
    <definedName name="T193b" localSheetId="0">#REF!</definedName>
    <definedName name="T193b">#REF!</definedName>
    <definedName name="Table" localSheetId="0">#REF!</definedName>
    <definedName name="Table">#REF!</definedName>
    <definedName name="test">'[12]DATA Tables'!$A$37:$A$46</definedName>
    <definedName name="Text1" localSheetId="0">#REF!,#REF!,#REF!,#REF!,#REF!,#REF!,#REF!,#REF!,#REF!,#REF!,#REF!,#REF!</definedName>
    <definedName name="Text1">#REF!,#REF!,#REF!,#REF!,#REF!,#REF!,#REF!,#REF!,#REF!,#REF!,#REF!,#REF!</definedName>
    <definedName name="Text2" localSheetId="0">#REF!,#REF!,#REF!,#REF!,#REF!,#REF!,#REF!,#REF!,#REF!,#REF!,#REF!,#REF!</definedName>
    <definedName name="Text2">#REF!,#REF!,#REF!,#REF!,#REF!,#REF!,#REF!,#REF!,#REF!,#REF!,#REF!,#REF!</definedName>
    <definedName name="Text3" localSheetId="0">#REF!,#REF!,#REF!,#REF!,#REF!,#REF!,#REF!,#REF!,#REF!,#REF!</definedName>
    <definedName name="Text3">#REF!,#REF!,#REF!,#REF!,#REF!,#REF!,#REF!,#REF!,#REF!,#REF!</definedName>
    <definedName name="Text4" localSheetId="0">#REF!,#REF!,#REF!,#REF!,#REF!,#REF!,#REF!,#REF!,#REF!,#REF!,#REF!,#REF!,#REF!,#REF!</definedName>
    <definedName name="Text4">#REF!,#REF!,#REF!,#REF!,#REF!,#REF!,#REF!,#REF!,#REF!,#REF!,#REF!,#REF!,#REF!,#REF!</definedName>
    <definedName name="ThirdQOO" localSheetId="0">#REF!</definedName>
    <definedName name="ThirdQOO">#REF!</definedName>
    <definedName name="Total_PSQ" localSheetId="0">#REF!</definedName>
    <definedName name="Total_PSQ">#REF!</definedName>
    <definedName name="TotalAPPN">'[8]2011 DCHS (0935) Alloc 4-13ver1'!$E$103</definedName>
    <definedName name="TotalREQ">'[8]2011 DCHS (0935) Alloc 4-13ver1'!$R$2</definedName>
    <definedName name="TXIX1a" localSheetId="0">#REF!</definedName>
    <definedName name="TXIX1a">#REF!</definedName>
    <definedName name="TXIX1b" localSheetId="0">#REF!</definedName>
    <definedName name="TXIX1b">#REF!</definedName>
    <definedName name="TXIX2a" localSheetId="0">#REF!</definedName>
    <definedName name="TXIX2a">#REF!</definedName>
    <definedName name="TXIX2b" localSheetId="0">#REF!</definedName>
    <definedName name="TXIX2b">#REF!</definedName>
    <definedName name="TXIX3a" localSheetId="0">#REF!</definedName>
    <definedName name="TXIX3a">#REF!</definedName>
    <definedName name="TXIX3b" localSheetId="0">#REF!</definedName>
    <definedName name="TXIX3b">#REF!</definedName>
    <definedName name="usertable" localSheetId="0">#REF!</definedName>
    <definedName name="usertable">#REF!</definedName>
    <definedName name="v" localSheetId="0" hidden="1">{"cxtransfer",#N/A,FALSE,"ReorgRevisted"}</definedName>
    <definedName name="v" hidden="1">{"cxtransfer",#N/A,FALSE,"ReorgRevisted"}</definedName>
    <definedName name="w" localSheetId="0" hidden="1">{"Dis",#N/A,FALSE,"ReorgRevisted"}</definedName>
    <definedName name="w" hidden="1">{"Dis",#N/A,FALSE,"ReorgRevisted"}</definedName>
    <definedName name="wa" localSheetId="0" hidden="1">{"Dis",#N/A,FALSE,"ReorgRevisted"}</definedName>
    <definedName name="wa" hidden="1">{"Dis",#N/A,FALSE,"ReorgRevisted"}</definedName>
    <definedName name="waa" localSheetId="0" hidden="1">{"Dis",#N/A,FALSE,"ReorgRevisted"}</definedName>
    <definedName name="waa" hidden="1">{"Dis",#N/A,FALSE,"ReorgRevisted"}</definedName>
    <definedName name="Wednesday1" localSheetId="0">#REF!,#REF!,#REF!,#REF!,#REF!,#REF!,#REF!,#REF!,#REF!,#REF!,#REF!,#REF!,#REF!,#REF!,#REF!,#REF!,#REF!,#REF!,#REF!,#REF!,#REF!,#REF!,#REF!,#REF!,#REF!,#REF!,#REF!,#REF!,#REF!,#REF!,#REF!,#REF!,#REF!,#REF!,#REF!,#REF!,#REF! #REF!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 localSheetId="0">#REF!,#REF!,#REF!,#REF!,#REF!,#REF!,#REF!,#REF!,#REF!,#REF!,#REF!,#REF!,#REF!,#REF!,#REF!,#REF!,#REF!,#REF!,#REF!,#REF!,#REF!</definedName>
    <definedName name="Wednesday2">#REF!,#REF!,#REF!,#REF!,#REF!,#REF!,#REF!,#REF!,#REF!,#REF!,#REF!,#REF!,#REF!,#REF!,#REF!,#REF!,#REF!,#REF!,#REF!,#REF!,#REF!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  <definedName name="ws" localSheetId="0" hidden="1">{"Dis",#N/A,FALSE,"ReorgRevisted"}</definedName>
    <definedName name="ws" hidden="1">{"Dis",#N/A,FALSE,"ReorgRevisted"}</definedName>
    <definedName name="x" localSheetId="0" hidden="1">{"cxtransfer",#N/A,FALSE,"ReorgRevisted"}</definedName>
    <definedName name="x" hidden="1">{"cxtransfer",#N/A,FALSE,"ReorgRevisted"}</definedName>
    <definedName name="xls" localSheetId="0" hidden="1">{"cxtransfer",#N/A,FALSE,"ReorgRevisted"}</definedName>
    <definedName name="xls" hidden="1">{"cxtransfer",#N/A,FALSE,"ReorgRevisted"}</definedName>
    <definedName name="xxx" localSheetId="0" hidden="1">{"Dis",#N/A,FALSE,"ReorgRevisted"}</definedName>
    <definedName name="xxx" hidden="1">{"Dis",#N/A,FALSE,"ReorgRevisted"}</definedName>
    <definedName name="y" localSheetId="0" hidden="1">{"cxtransfer",#N/A,FALSE,"ReorgRevisted"}</definedName>
    <definedName name="y" hidden="1">{"cxtransfer",#N/A,FALSE,"ReorgRevisted"}</definedName>
    <definedName name="year" localSheetId="0">#REF!</definedName>
    <definedName name="year">#REF!</definedName>
    <definedName name="yes" localSheetId="0" hidden="1">{"Dis",#N/A,FALSE,"ReorgRevisted"}</definedName>
    <definedName name="yes" hidden="1">{"Dis",#N/A,FALSE,"ReorgRevisted"}</definedName>
    <definedName name="yr" localSheetId="0">#REF!</definedName>
    <definedName name="yr">#REF!</definedName>
    <definedName name="za" localSheetId="0" hidden="1">{"cxtransfer",#N/A,FALSE,"ReorgRevisted"}</definedName>
    <definedName name="za" hidden="1">{"cxtransfer",#N/A,FALSE,"ReorgRevisted"}</definedName>
    <definedName name="zz" localSheetId="0" hidden="1">{"Dis",#N/A,FALSE,"ReorgRevisted"}</definedName>
    <definedName name="zz" hidden="1">{"Dis",#N/A,FALSE,"ReorgRevisted"}</definedName>
    <definedName name="zzz" localSheetId="0" hidden="1">{"cxtransfer",#N/A,FALSE,"ReorgRevisted"}</definedName>
    <definedName name="zzz" hidden="1">{"cxtransfer",#N/A,FALSE,"ReorgRevisted"}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<sst xmlns="http://schemas.openxmlformats.org/spreadsheetml/2006/main" count="60" uniqueCount="59">
  <si>
    <t>This plan was updated by Lisa Brandt on 06/15/2018.</t>
  </si>
  <si>
    <r>
      <t>11</t>
    </r>
    <r>
      <rPr>
        <sz val="11"/>
        <rFont val="Calibri"/>
        <family val="2"/>
        <scheme val="minor"/>
      </rPr>
      <t xml:space="preserve"> The rate stabilization Reserves will be reflected in future financial plans and will effectively negate any Ending Undesignated Fund Balance.</t>
    </r>
  </si>
  <si>
    <r>
      <t>10</t>
    </r>
    <r>
      <rPr>
        <sz val="11"/>
        <rFont val="Calibri"/>
        <family val="2"/>
        <scheme val="minor"/>
      </rPr>
      <t xml:space="preserve"> The Rainy Day Reserve balance will remain above the 30 day cash reserve policy as agreed on (select SWD operating expenditures * 30/360).</t>
    </r>
  </si>
  <si>
    <r>
      <t>9</t>
    </r>
    <r>
      <rPr>
        <sz val="11"/>
        <rFont val="Calibri"/>
        <family val="2"/>
        <scheme val="minor"/>
      </rPr>
      <t xml:space="preserve"> Other fund transactions include accounting adjustments to balance to budgetary fund balance.</t>
    </r>
  </si>
  <si>
    <r>
      <rPr>
        <vertAlign val="superscript"/>
        <sz val="11"/>
        <rFont val="Calibri"/>
        <family val="2"/>
        <scheme val="minor"/>
      </rPr>
      <t>8</t>
    </r>
    <r>
      <rPr>
        <sz val="11"/>
        <rFont val="Calibri"/>
        <family val="2"/>
        <scheme val="minor"/>
      </rPr>
      <t xml:space="preserve"> Budgeted underexpenditures calculated based on 2% of the Solid Waste Division's operating expenditures excluding grant-funded expenditures.</t>
    </r>
  </si>
  <si>
    <r>
      <t>7</t>
    </r>
    <r>
      <rPr>
        <sz val="11"/>
        <rFont val="Calibri"/>
        <family val="2"/>
        <scheme val="minor"/>
      </rPr>
      <t xml:space="preserve"> Includes a one-time transfer of $10M included in the 2017-2018 budget to transfer one-time Shoreline revenues to the Cedar Hills Landfill post-closure account in the Landfill Reserve Fund.</t>
    </r>
  </si>
  <si>
    <r>
      <t>6</t>
    </r>
    <r>
      <rPr>
        <sz val="11"/>
        <rFont val="Calibri"/>
        <family val="2"/>
        <scheme val="minor"/>
      </rPr>
      <t xml:space="preserve"> Outyear projections were not made.</t>
    </r>
  </si>
  <si>
    <t>The estimate for this financial plan uses actual expenditures through April, 2018.</t>
  </si>
  <si>
    <t>Financial Plan Notes (samples)</t>
  </si>
  <si>
    <r>
      <t>Ending Undesignated Fund Balance</t>
    </r>
    <r>
      <rPr>
        <b/>
        <vertAlign val="superscript"/>
        <sz val="12"/>
        <rFont val="Calibri"/>
        <family val="2"/>
        <scheme val="minor"/>
      </rPr>
      <t>11</t>
    </r>
  </si>
  <si>
    <t xml:space="preserve">Reserve Shortfall </t>
  </si>
  <si>
    <t>Total Reserves</t>
  </si>
  <si>
    <t>Rainy Day Reserve (30 days)</t>
  </si>
  <si>
    <t xml:space="preserve">Rate Stabilization Reserve(s) </t>
  </si>
  <si>
    <t xml:space="preserve">Cash Flow Reserve(s) </t>
  </si>
  <si>
    <t>Expenditure Reserve (s)</t>
  </si>
  <si>
    <r>
      <t>Reserves</t>
    </r>
    <r>
      <rPr>
        <b/>
        <vertAlign val="superscript"/>
        <sz val="12"/>
        <rFont val="Calibri"/>
        <family val="2"/>
        <scheme val="minor"/>
      </rPr>
      <t>10</t>
    </r>
  </si>
  <si>
    <t>Ending Fund Balance</t>
  </si>
  <si>
    <t>Total Other Fund Transactions</t>
  </si>
  <si>
    <r>
      <t>GAAP Adjustments</t>
    </r>
    <r>
      <rPr>
        <vertAlign val="superscript"/>
        <sz val="12"/>
        <rFont val="Calibri"/>
        <family val="2"/>
        <scheme val="minor"/>
      </rPr>
      <t>9</t>
    </r>
  </si>
  <si>
    <t>Other Fund Transactions</t>
  </si>
  <si>
    <r>
      <t>Estimated Underexpenditures</t>
    </r>
    <r>
      <rPr>
        <b/>
        <vertAlign val="superscript"/>
        <sz val="12"/>
        <rFont val="Calibri"/>
        <family val="2"/>
        <scheme val="minor"/>
      </rPr>
      <t xml:space="preserve"> 8</t>
    </r>
  </si>
  <si>
    <t>Total Expenditures</t>
  </si>
  <si>
    <t>DNRP Administration (0381)</t>
  </si>
  <si>
    <t>Host City Mitigation</t>
  </si>
  <si>
    <t>Cedar Hills Landfill Rent</t>
  </si>
  <si>
    <t>Landfill Post-Closure Maint. Fund Transfer</t>
  </si>
  <si>
    <t>Construction Fund Transfer</t>
  </si>
  <si>
    <t>Debt Service</t>
  </si>
  <si>
    <t>Capital &amp; Equipment Replacement Fund (CERP)</t>
  </si>
  <si>
    <r>
      <t>Landfill Reserve Fund Transfer</t>
    </r>
    <r>
      <rPr>
        <vertAlign val="superscript"/>
        <sz val="12"/>
        <rFont val="Calibri"/>
        <family val="2"/>
        <scheme val="minor"/>
      </rPr>
      <t>7</t>
    </r>
  </si>
  <si>
    <t xml:space="preserve">SWD Operating </t>
  </si>
  <si>
    <t xml:space="preserve">Expenditures </t>
  </si>
  <si>
    <t>Total Revenues</t>
  </si>
  <si>
    <t>SWD - Other Revenues</t>
  </si>
  <si>
    <t>SWD - One Time Revenues</t>
  </si>
  <si>
    <t>Construction and Demolition</t>
  </si>
  <si>
    <t>Harbor Island Rental Income</t>
  </si>
  <si>
    <t>Landfill Gas to Energy</t>
  </si>
  <si>
    <t>Grants</t>
  </si>
  <si>
    <t>Recycling Revenues (excluding MRW)</t>
  </si>
  <si>
    <t>Moderate Risk Waste (MRW)</t>
  </si>
  <si>
    <t>Disposal fees</t>
  </si>
  <si>
    <t>Revenues</t>
  </si>
  <si>
    <t xml:space="preserve">Beginning Fund Balance </t>
  </si>
  <si>
    <r>
      <t>2017-2018 Estimated</t>
    </r>
    <r>
      <rPr>
        <b/>
        <vertAlign val="superscript"/>
        <sz val="12"/>
        <rFont val="Calibri"/>
        <family val="2"/>
        <scheme val="minor"/>
      </rPr>
      <t>5</t>
    </r>
  </si>
  <si>
    <r>
      <t>2017-2018 Biennial-to-Date Actuals</t>
    </r>
    <r>
      <rPr>
        <b/>
        <vertAlign val="superscript"/>
        <sz val="12"/>
        <rFont val="Calibri"/>
        <family val="2"/>
        <scheme val="minor"/>
      </rPr>
      <t>4</t>
    </r>
  </si>
  <si>
    <t>2017-2018 Proposed</t>
  </si>
  <si>
    <r>
      <t>2017-2018 Current Budget</t>
    </r>
    <r>
      <rPr>
        <b/>
        <vertAlign val="superscript"/>
        <sz val="12"/>
        <rFont val="Calibri"/>
        <family val="2"/>
        <scheme val="minor"/>
      </rPr>
      <t>3</t>
    </r>
  </si>
  <si>
    <r>
      <t>2017-2018 Adopted Budget</t>
    </r>
    <r>
      <rPr>
        <b/>
        <vertAlign val="superscript"/>
        <sz val="12"/>
        <rFont val="Calibri"/>
        <family val="2"/>
        <scheme val="minor"/>
      </rPr>
      <t>2</t>
    </r>
  </si>
  <si>
    <r>
      <t>2015-2016 Actuals</t>
    </r>
    <r>
      <rPr>
        <b/>
        <vertAlign val="superscript"/>
        <sz val="12"/>
        <rFont val="Calibri"/>
        <family val="2"/>
        <scheme val="minor"/>
      </rPr>
      <t>1</t>
    </r>
  </si>
  <si>
    <t>Category</t>
  </si>
  <si>
    <t>Solid Waste Division / 000004040</t>
  </si>
  <si>
    <t>Solid Waste Division, Third Omnibus Ordinance</t>
  </si>
  <si>
    <r>
      <t>1</t>
    </r>
    <r>
      <rPr>
        <sz val="11"/>
        <rFont val="Calibri"/>
        <family val="2"/>
        <scheme val="minor"/>
      </rPr>
      <t xml:space="preserve"> 2015-2016 Actuals reflect year end information from EBS and are consistent with the Budgetary Fund Balance figures published by FBOD.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</si>
  <si>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2017-2018 Adopted Budget is based on ordinance 18409.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</si>
  <si>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2017-2018 Current Budget includes supplemental appropriations from Council adopted ordinances 18544, 18577, and 18602.</t>
    </r>
  </si>
  <si>
    <r>
      <t xml:space="preserve">4 </t>
    </r>
    <r>
      <rPr>
        <sz val="11"/>
        <rFont val="Calibri"/>
        <family val="2"/>
        <scheme val="minor"/>
      </rPr>
      <t>2017-2018 Biennial-to-Date Actuals reflects actual revenues and expenditures through April, 2018, using EBS report GL010.</t>
    </r>
  </si>
  <si>
    <r>
      <rPr>
        <vertAlign val="super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 xml:space="preserve"> 2017-2018 Estimates calculated using the division's trend model which uses prior biennium financial data to predict current biennia results.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</si>
</sst>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;[Red]\-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rgb="FFFF0000"/>
      <name val="Calibri"/>
      <family val="2"/>
    </font>
    <font>
      <sz val="12"/>
      <name val="Times New Roman"/>
      <family val="1"/>
    </font>
    <font>
      <sz val="12"/>
      <color rgb="FFFF0000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</border>
    <border>
      <left/>
      <right/>
      <top/>
      <bottom style="medium">
        <color theme="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7" fillId="0" borderId="0">
      <alignment/>
      <protection/>
    </xf>
    <xf numFmtId="43" fontId="1" fillId="0" borderId="0" applyFont="0" applyFill="0" applyBorder="0" applyAlignment="0" applyProtection="0"/>
    <xf numFmtId="37" fontId="7" fillId="0" borderId="0">
      <alignment/>
      <protection/>
    </xf>
  </cellStyleXfs>
  <cellXfs count="93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 indent="1"/>
    </xf>
    <xf numFmtId="0" fontId="0" fillId="0" borderId="0" xfId="0" applyProtection="1">
      <protection locked="0"/>
    </xf>
    <xf numFmtId="0" fontId="2" fillId="0" borderId="0" xfId="0" applyFont="1" applyFill="1" applyProtection="1">
      <protection/>
    </xf>
    <xf numFmtId="0" fontId="5" fillId="2" borderId="1" xfId="0" applyFont="1" applyFill="1" applyBorder="1" applyProtection="1">
      <protection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Protection="1">
      <protection/>
    </xf>
    <xf numFmtId="0" fontId="5" fillId="0" borderId="1" xfId="0" applyFont="1" applyFill="1" applyBorder="1" applyProtection="1">
      <protection/>
    </xf>
    <xf numFmtId="37" fontId="8" fillId="0" borderId="0" xfId="20" applyFont="1" applyFill="1" applyBorder="1">
      <alignment/>
      <protection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Protection="1">
      <protection/>
    </xf>
    <xf numFmtId="0" fontId="3" fillId="0" borderId="0" xfId="0" applyFont="1" applyProtection="1">
      <protection/>
    </xf>
    <xf numFmtId="0" fontId="10" fillId="0" borderId="0" xfId="0" applyFont="1" applyFill="1" applyProtection="1">
      <protection/>
    </xf>
    <xf numFmtId="37" fontId="11" fillId="0" borderId="0" xfId="20" applyFont="1" applyFill="1" applyBorder="1">
      <alignment/>
      <protection/>
    </xf>
    <xf numFmtId="37" fontId="12" fillId="0" borderId="0" xfId="20" applyFont="1" applyFill="1" applyAlignment="1">
      <alignment horizontal="left"/>
      <protection/>
    </xf>
    <xf numFmtId="37" fontId="12" fillId="0" borderId="0" xfId="20" applyFont="1" applyFill="1" applyAlignment="1" applyProtection="1">
      <alignment horizontal="left"/>
      <protection locked="0"/>
    </xf>
    <xf numFmtId="164" fontId="12" fillId="0" borderId="3" xfId="18" applyNumberFormat="1" applyFont="1" applyFill="1" applyBorder="1" applyAlignment="1">
      <alignment horizontal="right" vertical="center" indent="1"/>
    </xf>
    <xf numFmtId="164" fontId="12" fillId="3" borderId="3" xfId="18" applyNumberFormat="1" applyFont="1" applyFill="1" applyBorder="1" applyAlignment="1">
      <alignment horizontal="right" vertical="center" indent="1"/>
    </xf>
    <xf numFmtId="37" fontId="12" fillId="3" borderId="3" xfId="20" applyFont="1" applyFill="1" applyBorder="1" applyAlignment="1" applyProtection="1">
      <alignment horizontal="left" vertical="center"/>
      <protection locked="0"/>
    </xf>
    <xf numFmtId="164" fontId="12" fillId="3" borderId="4" xfId="18" applyNumberFormat="1" applyFont="1" applyFill="1" applyBorder="1" applyAlignment="1">
      <alignment horizontal="right" vertical="center" indent="1"/>
    </xf>
    <xf numFmtId="164" fontId="12" fillId="0" borderId="4" xfId="18" applyNumberFormat="1" applyFont="1" applyFill="1" applyBorder="1" applyAlignment="1">
      <alignment horizontal="right" vertical="center" indent="1"/>
    </xf>
    <xf numFmtId="164" fontId="12" fillId="3" borderId="4" xfId="20" applyNumberFormat="1" applyFont="1" applyFill="1" applyBorder="1" applyAlignment="1">
      <alignment horizontal="right" vertical="center" indent="1"/>
      <protection/>
    </xf>
    <xf numFmtId="37" fontId="12" fillId="3" borderId="4" xfId="20" applyFont="1" applyFill="1" applyBorder="1" applyAlignment="1" applyProtection="1">
      <alignment horizontal="left" vertical="center"/>
      <protection locked="0"/>
    </xf>
    <xf numFmtId="164" fontId="11" fillId="0" borderId="5" xfId="21" applyNumberFormat="1" applyFont="1" applyFill="1" applyBorder="1" applyAlignment="1">
      <alignment horizontal="right" vertical="center" indent="1"/>
    </xf>
    <xf numFmtId="164" fontId="11" fillId="3" borderId="5" xfId="21" applyNumberFormat="1" applyFont="1" applyFill="1" applyBorder="1" applyAlignment="1">
      <alignment horizontal="right" vertical="center" indent="1"/>
    </xf>
    <xf numFmtId="37" fontId="11" fillId="3" borderId="5" xfId="20" applyFont="1" applyFill="1" applyBorder="1" applyAlignment="1" applyProtection="1">
      <alignment horizontal="left" vertical="center"/>
      <protection locked="0"/>
    </xf>
    <xf numFmtId="164" fontId="12" fillId="3" borderId="5" xfId="21" applyNumberFormat="1" applyFont="1" applyFill="1" applyBorder="1" applyAlignment="1">
      <alignment horizontal="right" vertical="center" indent="1"/>
    </xf>
    <xf numFmtId="164" fontId="12" fillId="0" borderId="5" xfId="21" applyNumberFormat="1" applyFont="1" applyFill="1" applyBorder="1" applyAlignment="1">
      <alignment horizontal="right" vertical="center" indent="1"/>
    </xf>
    <xf numFmtId="164" fontId="11" fillId="3" borderId="5" xfId="20" applyNumberFormat="1" applyFont="1" applyFill="1" applyBorder="1" applyAlignment="1">
      <alignment horizontal="right" vertical="center" indent="1"/>
      <protection/>
    </xf>
    <xf numFmtId="37" fontId="12" fillId="3" borderId="5" xfId="20" applyFont="1" applyFill="1" applyBorder="1" applyAlignment="1" applyProtection="1">
      <alignment horizontal="left" vertical="center"/>
      <protection locked="0"/>
    </xf>
    <xf numFmtId="164" fontId="11" fillId="3" borderId="5" xfId="18" applyNumberFormat="1" applyFont="1" applyFill="1" applyBorder="1" applyAlignment="1">
      <alignment vertical="center"/>
    </xf>
    <xf numFmtId="37" fontId="11" fillId="3" borderId="5" xfId="20" applyFont="1" applyFill="1" applyBorder="1" applyAlignment="1">
      <alignment horizontal="left"/>
      <protection/>
    </xf>
    <xf numFmtId="37" fontId="11" fillId="3" borderId="5" xfId="20" applyFont="1" applyFill="1" applyBorder="1" applyAlignment="1">
      <alignment horizontal="right"/>
      <protection/>
    </xf>
    <xf numFmtId="164" fontId="11" fillId="3" borderId="6" xfId="21" applyNumberFormat="1" applyFont="1" applyFill="1" applyBorder="1" applyAlignment="1">
      <alignment horizontal="right" vertical="center" indent="1"/>
    </xf>
    <xf numFmtId="164" fontId="11" fillId="0" borderId="6" xfId="21" applyNumberFormat="1" applyFont="1" applyFill="1" applyBorder="1" applyAlignment="1">
      <alignment horizontal="right" vertical="center" indent="1"/>
    </xf>
    <xf numFmtId="164" fontId="12" fillId="3" borderId="6" xfId="20" applyNumberFormat="1" applyFont="1" applyFill="1" applyBorder="1" applyAlignment="1">
      <alignment horizontal="right" vertical="center" indent="1"/>
      <protection/>
    </xf>
    <xf numFmtId="164" fontId="11" fillId="3" borderId="5" xfId="21" applyNumberFormat="1" applyFont="1" applyFill="1" applyBorder="1" applyAlignment="1">
      <alignment vertical="center"/>
    </xf>
    <xf numFmtId="164" fontId="12" fillId="3" borderId="5" xfId="20" applyNumberFormat="1" applyFont="1" applyFill="1" applyBorder="1" applyAlignment="1">
      <alignment horizontal="right" vertical="center" indent="1"/>
      <protection/>
    </xf>
    <xf numFmtId="164" fontId="11" fillId="3" borderId="3" xfId="21" applyNumberFormat="1" applyFont="1" applyFill="1" applyBorder="1" applyAlignment="1" applyProtection="1" quotePrefix="1">
      <alignment horizontal="right" vertical="center" indent="1"/>
      <protection/>
    </xf>
    <xf numFmtId="164" fontId="12" fillId="3" borderId="4" xfId="21" applyNumberFormat="1" applyFont="1" applyFill="1" applyBorder="1" applyAlignment="1">
      <alignment horizontal="right" vertical="center" indent="1"/>
    </xf>
    <xf numFmtId="164" fontId="12" fillId="0" borderId="4" xfId="21" applyNumberFormat="1" applyFont="1" applyFill="1" applyBorder="1" applyAlignment="1">
      <alignment horizontal="right" vertical="center" indent="1"/>
    </xf>
    <xf numFmtId="164" fontId="11" fillId="3" borderId="5" xfId="20" applyNumberFormat="1" applyFont="1" applyFill="1" applyBorder="1" applyAlignment="1" applyProtection="1">
      <alignment horizontal="right" indent="1"/>
      <protection locked="0"/>
    </xf>
    <xf numFmtId="164" fontId="11" fillId="0" borderId="7" xfId="20" applyNumberFormat="1" applyFont="1" applyFill="1" applyBorder="1" applyAlignment="1" applyProtection="1">
      <alignment horizontal="right" indent="1"/>
      <protection locked="0"/>
    </xf>
    <xf numFmtId="164" fontId="11" fillId="3" borderId="7" xfId="20" applyNumberFormat="1" applyFont="1" applyFill="1" applyBorder="1" applyAlignment="1" applyProtection="1">
      <alignment horizontal="right" indent="1"/>
      <protection locked="0"/>
    </xf>
    <xf numFmtId="37" fontId="11" fillId="3" borderId="7" xfId="20" applyFont="1" applyFill="1" applyBorder="1" applyAlignment="1" applyProtection="1" quotePrefix="1">
      <alignment horizontal="left" vertical="center"/>
      <protection locked="0"/>
    </xf>
    <xf numFmtId="164" fontId="11" fillId="3" borderId="5" xfId="21" applyNumberFormat="1" applyFont="1" applyFill="1" applyBorder="1" applyAlignment="1" applyProtection="1">
      <alignment horizontal="right" vertical="center" indent="1"/>
      <protection locked="0"/>
    </xf>
    <xf numFmtId="164" fontId="11" fillId="0" borderId="5" xfId="21" applyNumberFormat="1" applyFont="1" applyFill="1" applyBorder="1" applyAlignment="1" applyProtection="1">
      <alignment horizontal="right" vertical="center" indent="1"/>
      <protection locked="0"/>
    </xf>
    <xf numFmtId="164" fontId="12" fillId="3" borderId="5" xfId="20" applyNumberFormat="1" applyFont="1" applyFill="1" applyBorder="1" applyAlignment="1" applyProtection="1">
      <alignment horizontal="right" vertical="center" indent="1"/>
      <protection locked="0"/>
    </xf>
    <xf numFmtId="164" fontId="11" fillId="4" borderId="3" xfId="18" applyNumberFormat="1" applyFont="1" applyFill="1" applyBorder="1" applyAlignment="1" applyProtection="1">
      <alignment horizontal="right" vertical="center" indent="1"/>
      <protection locked="0"/>
    </xf>
    <xf numFmtId="164" fontId="11" fillId="0" borderId="3" xfId="18" applyNumberFormat="1" applyFont="1" applyFill="1" applyBorder="1" applyAlignment="1">
      <alignment vertical="center"/>
    </xf>
    <xf numFmtId="164" fontId="12" fillId="4" borderId="3" xfId="20" applyNumberFormat="1" applyFont="1" applyFill="1" applyBorder="1" applyAlignment="1" applyProtection="1">
      <alignment horizontal="right" vertical="center" indent="1"/>
      <protection locked="0"/>
    </xf>
    <xf numFmtId="37" fontId="11" fillId="3" borderId="5" xfId="20" applyFont="1" applyFill="1" applyBorder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9" fontId="0" fillId="0" borderId="0" xfId="15" applyFont="1" applyFill="1" applyProtection="1">
      <protection locked="0"/>
    </xf>
    <xf numFmtId="164" fontId="11" fillId="3" borderId="8" xfId="21" applyNumberFormat="1" applyFont="1" applyFill="1" applyBorder="1" applyAlignment="1" applyProtection="1">
      <alignment horizontal="right" vertical="center" indent="1"/>
      <protection locked="0"/>
    </xf>
    <xf numFmtId="164" fontId="11" fillId="0" borderId="8" xfId="21" applyNumberFormat="1" applyFont="1" applyFill="1" applyBorder="1" applyAlignment="1" applyProtection="1">
      <alignment horizontal="right" vertical="center" indent="1"/>
      <protection locked="0"/>
    </xf>
    <xf numFmtId="43" fontId="0" fillId="0" borderId="0" xfId="18" applyFont="1" applyFill="1" applyProtection="1">
      <protection locked="0"/>
    </xf>
    <xf numFmtId="165" fontId="15" fillId="0" borderId="0" xfId="0" applyNumberFormat="1" applyFont="1" applyFill="1"/>
    <xf numFmtId="164" fontId="11" fillId="0" borderId="5" xfId="21" applyNumberFormat="1" applyFont="1" applyFill="1" applyBorder="1" applyAlignment="1">
      <alignment vertical="center"/>
    </xf>
    <xf numFmtId="164" fontId="11" fillId="3" borderId="7" xfId="18" applyNumberFormat="1" applyFont="1" applyFill="1" applyBorder="1" applyAlignment="1" applyProtection="1">
      <alignment horizontal="right" indent="1"/>
      <protection locked="0"/>
    </xf>
    <xf numFmtId="164" fontId="0" fillId="0" borderId="0" xfId="18" applyNumberFormat="1" applyFont="1" applyFill="1" applyProtection="1">
      <protection locked="0"/>
    </xf>
    <xf numFmtId="164" fontId="11" fillId="0" borderId="5" xfId="22" applyNumberFormat="1" applyFont="1" applyFill="1" applyBorder="1" applyAlignment="1" applyProtection="1">
      <alignment horizontal="right" indent="1"/>
      <protection locked="0"/>
    </xf>
    <xf numFmtId="164" fontId="11" fillId="3" borderId="7" xfId="18" applyNumberFormat="1" applyFont="1" applyFill="1" applyBorder="1" applyAlignment="1">
      <alignment horizontal="right" vertical="center" indent="1"/>
    </xf>
    <xf numFmtId="164" fontId="11" fillId="3" borderId="8" xfId="21" applyNumberFormat="1" applyFont="1" applyFill="1" applyBorder="1" applyAlignment="1">
      <alignment horizontal="right" vertical="center" indent="1"/>
    </xf>
    <xf numFmtId="164" fontId="11" fillId="0" borderId="8" xfId="21" applyNumberFormat="1" applyFont="1" applyFill="1" applyBorder="1" applyAlignment="1">
      <alignment horizontal="right" vertical="center" indent="1"/>
    </xf>
    <xf numFmtId="0" fontId="0" fillId="0" borderId="8" xfId="0" applyBorder="1" applyProtection="1">
      <protection locked="0"/>
    </xf>
    <xf numFmtId="164" fontId="12" fillId="3" borderId="3" xfId="21" applyNumberFormat="1" applyFont="1" applyFill="1" applyBorder="1" applyAlignment="1" applyProtection="1">
      <alignment horizontal="right" indent="1"/>
      <protection/>
    </xf>
    <xf numFmtId="164" fontId="12" fillId="0" borderId="3" xfId="21" applyNumberFormat="1" applyFont="1" applyFill="1" applyBorder="1" applyAlignment="1" applyProtection="1">
      <alignment horizontal="right" indent="1"/>
      <protection/>
    </xf>
    <xf numFmtId="164" fontId="12" fillId="3" borderId="3" xfId="21" applyNumberFormat="1" applyFont="1" applyFill="1" applyBorder="1" applyAlignment="1" applyProtection="1">
      <alignment horizontal="right" indent="1"/>
      <protection locked="0"/>
    </xf>
    <xf numFmtId="37" fontId="12" fillId="3" borderId="3" xfId="20" applyFont="1" applyFill="1" applyBorder="1" applyAlignment="1" applyProtection="1">
      <alignment horizontal="left"/>
      <protection locked="0"/>
    </xf>
    <xf numFmtId="37" fontId="12" fillId="3" borderId="3" xfId="20" applyFont="1" applyFill="1" applyBorder="1" applyAlignment="1">
      <alignment horizontal="center" wrapText="1"/>
      <protection/>
    </xf>
    <xf numFmtId="37" fontId="12" fillId="0" borderId="3" xfId="20" applyFont="1" applyFill="1" applyBorder="1" applyAlignment="1">
      <alignment horizontal="center" wrapText="1"/>
      <protection/>
    </xf>
    <xf numFmtId="37" fontId="12" fillId="3" borderId="9" xfId="20" applyFont="1" applyFill="1" applyBorder="1" applyAlignment="1">
      <alignment horizontal="center" wrapText="1"/>
      <protection/>
    </xf>
    <xf numFmtId="37" fontId="12" fillId="3" borderId="3" xfId="20" applyFont="1" applyFill="1" applyBorder="1" applyAlignment="1" applyProtection="1">
      <alignment horizontal="left" wrapText="1"/>
      <protection/>
    </xf>
    <xf numFmtId="0" fontId="0" fillId="0" borderId="0" xfId="0" applyFill="1" applyProtection="1">
      <protection locked="0"/>
    </xf>
    <xf numFmtId="0" fontId="12" fillId="3" borderId="0" xfId="0" applyFont="1" applyFill="1" applyAlignment="1">
      <alignment horizontal="center"/>
    </xf>
    <xf numFmtId="164" fontId="11" fillId="0" borderId="7" xfId="18" applyNumberFormat="1" applyFont="1" applyFill="1" applyBorder="1" applyAlignment="1" applyProtection="1">
      <alignment horizontal="right" indent="1"/>
      <protection locked="0"/>
    </xf>
    <xf numFmtId="164" fontId="11" fillId="0" borderId="7" xfId="18" applyNumberFormat="1" applyFont="1" applyFill="1" applyBorder="1" applyAlignment="1">
      <alignment horizontal="right" vertical="center" indent="1"/>
    </xf>
    <xf numFmtId="164" fontId="11" fillId="0" borderId="5" xfId="20" applyNumberFormat="1" applyFont="1" applyFill="1" applyBorder="1" applyAlignment="1" applyProtection="1">
      <alignment horizontal="right" indent="1"/>
      <protection locked="0"/>
    </xf>
    <xf numFmtId="164" fontId="11" fillId="0" borderId="5" xfId="18" applyNumberFormat="1" applyFont="1" applyFill="1" applyBorder="1" applyAlignment="1">
      <alignment horizontal="right" vertical="center" indent="1"/>
    </xf>
    <xf numFmtId="164" fontId="11" fillId="0" borderId="5" xfId="18" applyNumberFormat="1" applyFont="1" applyFill="1" applyBorder="1" applyAlignment="1" applyProtection="1">
      <alignment horizontal="right" indent="1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IRPLAN.XLS" xfId="20"/>
    <cellStyle name="Comma 2" xfId="21"/>
    <cellStyle name="Normal_AIRPLAN.XLS_0640 ParksOperating 2011PSQ Fin Plan" xfId="22"/>
  </cellStyles>
  <dxfs count="3">
    <dxf>
      <font>
        <color theme="0"/>
      </font>
      <fill>
        <patternFill>
          <bgColor theme="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1-portal6.sharepoint.com\Users\tadessb\Desktop\GL_10%20Donload%20for%20Alex%20Budget%20Request\2014%20HCD%20Budget%20Spread%20w-reclass%20w-o-vac%20Proposed%20-%20to%20update%202014%20budget%20rev%20and%20exp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1-portal6.sharepoint.com\Documents%20and%20Settings\gonzacr\Local%20Settings\Temporary%20Internet%20Files\OLK65\Copy%20of%20Countywide_Equipment_Replacement_Templates%20BA%20Example%20(2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NNUAL%2520BUDGETS\2010%2520Budget%2520Panels\Executive%2520Transmitted%2520Documents\Other\2010Source_Ordinanc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1-portal6.sharepoint.com\Documents%20and%20Settings\Lindlem\Local%20Settings\Temporary%20Internet%20Files\OLK8C\DATASET%20CSD%20REV(shared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1-portal6.sharepoint.com\Data\RPM\123data\HOF%20Files\2008\HOF%202008%20Budget%20form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520Update%25206-23-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520Documents\RANDY\2001%2520Budget\Request%2520Phase\0935%25202001%2520Budget%2520Form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uncil2\ROSE$\Users\hannahmburn\Desktop\dchs-shares\home\INOUYER\Randy\My%20Documents\RANDY\2009%20Budget\DO\2009%20Allocation%20Table%20for%20Allocation%203-31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1-portal6.sharepoint.com\Users\recordj\AppData\Local\Microsoft\Windows\Temporary%20Internet%20Files\Content.Outlook\DJH4TYBY\Countywide_Equipment_Replacement_Template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uncil2\ROSE$\Users\hannahmburn\Desktop\Cs-king\Users\minguss\Data\2006%20dataset%200606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uncil2\ROSE$\Users\hannahmburn\Desktop\dchs-shares\home\inouyer\Randy\My%20Documents\RANDY\2011%20Budget\DCHS\2011%20DCHS%20(0935)%20Allocation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Randy\My%2520Documents\RANDY\2009%2520Budget\DO\2009%2520DCHS%2520(093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 BUDGETSPREAD-w-2012 Au (2"/>
      <sheetName val="Exempt Schedule"/>
      <sheetName val="Hourly Schedule"/>
      <sheetName val="Personnel"/>
      <sheetName val="Staff Months"/>
      <sheetName val="Salaries"/>
      <sheetName val="Benefits"/>
      <sheetName val="Sal+Ben"/>
      <sheetName val="O&amp;M"/>
      <sheetName val="Summary"/>
      <sheetName val="Summary Chart"/>
      <sheetName val="2015 BUDGETSPREAD w-v"/>
      <sheetName val="2013 BUDGETSPREAD w-2012actual"/>
      <sheetName val="2012 FHCD &amp; HOF ADM ACTUAL -New"/>
      <sheetName val="Staff Mnths by Fund"/>
      <sheetName val="Sheet1"/>
    </sheetNames>
    <sheetDataSet>
      <sheetData sheetId="0"/>
      <sheetData sheetId="1"/>
      <sheetData sheetId="2">
        <row r="3">
          <cell r="A3" t="str">
            <v>Range</v>
          </cell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</row>
        <row r="4">
          <cell r="A4">
            <v>11</v>
          </cell>
          <cell r="B4">
            <v>10.5602</v>
          </cell>
          <cell r="C4">
            <v>11.0724</v>
          </cell>
          <cell r="D4">
            <v>11.3381</v>
          </cell>
          <cell r="E4">
            <v>11.6102</v>
          </cell>
          <cell r="F4">
            <v>11.8888</v>
          </cell>
          <cell r="G4">
            <v>12.1741</v>
          </cell>
          <cell r="H4">
            <v>12.4663</v>
          </cell>
          <cell r="I4">
            <v>12.7655</v>
          </cell>
          <cell r="J4">
            <v>13.0719</v>
          </cell>
          <cell r="K4">
            <v>13.3856</v>
          </cell>
        </row>
        <row r="5">
          <cell r="A5">
            <v>12</v>
          </cell>
          <cell r="B5">
            <v>10.8136</v>
          </cell>
          <cell r="C5">
            <v>11.3381</v>
          </cell>
          <cell r="D5">
            <v>11.6102</v>
          </cell>
          <cell r="E5">
            <v>11.8888</v>
          </cell>
          <cell r="F5">
            <v>12.1741</v>
          </cell>
          <cell r="G5">
            <v>12.4663</v>
          </cell>
          <cell r="H5">
            <v>12.7655</v>
          </cell>
          <cell r="I5">
            <v>13.0719</v>
          </cell>
          <cell r="J5">
            <v>13.3856</v>
          </cell>
          <cell r="K5">
            <v>13.7069</v>
          </cell>
        </row>
        <row r="6">
          <cell r="A6">
            <v>13</v>
          </cell>
          <cell r="B6">
            <v>11.0731</v>
          </cell>
          <cell r="C6">
            <v>11.6101</v>
          </cell>
          <cell r="D6">
            <v>11.8887</v>
          </cell>
          <cell r="E6">
            <v>12.174</v>
          </cell>
          <cell r="F6">
            <v>12.4662</v>
          </cell>
          <cell r="G6">
            <v>12.7654</v>
          </cell>
          <cell r="H6">
            <v>13.0718</v>
          </cell>
          <cell r="I6">
            <v>13.3855</v>
          </cell>
          <cell r="J6">
            <v>13.7068</v>
          </cell>
          <cell r="K6">
            <v>14.0358</v>
          </cell>
        </row>
        <row r="7">
          <cell r="A7">
            <v>14</v>
          </cell>
          <cell r="B7">
            <v>11.3389</v>
          </cell>
          <cell r="C7">
            <v>11.8888</v>
          </cell>
          <cell r="D7">
            <v>12.1741</v>
          </cell>
          <cell r="E7">
            <v>12.4663</v>
          </cell>
          <cell r="F7">
            <v>12.7655</v>
          </cell>
          <cell r="G7">
            <v>13.0719</v>
          </cell>
          <cell r="H7">
            <v>13.3856</v>
          </cell>
          <cell r="I7">
            <v>13.7069</v>
          </cell>
          <cell r="J7">
            <v>14.0359</v>
          </cell>
          <cell r="K7">
            <v>14.3728</v>
          </cell>
        </row>
        <row r="8">
          <cell r="A8">
            <v>15</v>
          </cell>
          <cell r="B8">
            <v>11.611</v>
          </cell>
          <cell r="C8">
            <v>12.1741</v>
          </cell>
          <cell r="D8">
            <v>12.4663</v>
          </cell>
          <cell r="E8">
            <v>12.7655</v>
          </cell>
          <cell r="F8">
            <v>13.0719</v>
          </cell>
          <cell r="G8">
            <v>13.3856</v>
          </cell>
          <cell r="H8">
            <v>13.7069</v>
          </cell>
          <cell r="I8">
            <v>14.0359</v>
          </cell>
          <cell r="J8">
            <v>14.3728</v>
          </cell>
          <cell r="K8">
            <v>14.7177</v>
          </cell>
        </row>
        <row r="9">
          <cell r="A9">
            <v>16</v>
          </cell>
          <cell r="B9">
            <v>11.8897</v>
          </cell>
          <cell r="C9">
            <v>12.4664</v>
          </cell>
          <cell r="D9">
            <v>12.7656</v>
          </cell>
          <cell r="E9">
            <v>13.072</v>
          </cell>
          <cell r="F9">
            <v>13.3857</v>
          </cell>
          <cell r="G9">
            <v>13.707</v>
          </cell>
          <cell r="H9">
            <v>14.036</v>
          </cell>
          <cell r="I9">
            <v>14.3729</v>
          </cell>
          <cell r="J9">
            <v>14.7178</v>
          </cell>
          <cell r="K9">
            <v>15.071</v>
          </cell>
        </row>
        <row r="10">
          <cell r="A10">
            <v>17</v>
          </cell>
          <cell r="B10">
            <v>12.1751</v>
          </cell>
          <cell r="C10">
            <v>12.7656</v>
          </cell>
          <cell r="D10">
            <v>13.072</v>
          </cell>
          <cell r="E10">
            <v>13.3857</v>
          </cell>
          <cell r="F10">
            <v>13.707</v>
          </cell>
          <cell r="G10">
            <v>14.036</v>
          </cell>
          <cell r="H10">
            <v>14.3729</v>
          </cell>
          <cell r="I10">
            <v>14.7178</v>
          </cell>
          <cell r="J10">
            <v>15.071</v>
          </cell>
          <cell r="K10">
            <v>15.4327</v>
          </cell>
        </row>
        <row r="11">
          <cell r="A11">
            <v>18</v>
          </cell>
          <cell r="B11">
            <v>12.4673</v>
          </cell>
          <cell r="C11">
            <v>13.072</v>
          </cell>
          <cell r="D11">
            <v>13.3857</v>
          </cell>
          <cell r="E11">
            <v>13.707</v>
          </cell>
          <cell r="F11">
            <v>14.036</v>
          </cell>
          <cell r="G11">
            <v>14.3729</v>
          </cell>
          <cell r="H11">
            <v>14.7178</v>
          </cell>
          <cell r="I11">
            <v>15.071</v>
          </cell>
          <cell r="J11">
            <v>15.4327</v>
          </cell>
          <cell r="K11">
            <v>15.8031</v>
          </cell>
        </row>
        <row r="12">
          <cell r="A12">
            <v>19</v>
          </cell>
          <cell r="B12">
            <v>12.7665</v>
          </cell>
          <cell r="C12">
            <v>13.3857</v>
          </cell>
          <cell r="D12">
            <v>13.707</v>
          </cell>
          <cell r="E12">
            <v>14.036</v>
          </cell>
          <cell r="F12">
            <v>14.3729</v>
          </cell>
          <cell r="G12">
            <v>14.7178</v>
          </cell>
          <cell r="H12">
            <v>15.071</v>
          </cell>
          <cell r="I12">
            <v>15.4327</v>
          </cell>
          <cell r="J12">
            <v>15.8031</v>
          </cell>
          <cell r="K12">
            <v>16.1824</v>
          </cell>
        </row>
        <row r="13">
          <cell r="A13">
            <v>20</v>
          </cell>
          <cell r="B13">
            <v>13.0729</v>
          </cell>
          <cell r="C13">
            <v>13.7069</v>
          </cell>
          <cell r="D13">
            <v>14.0359</v>
          </cell>
          <cell r="E13">
            <v>14.3728</v>
          </cell>
          <cell r="F13">
            <v>14.7177</v>
          </cell>
          <cell r="G13">
            <v>15.0709</v>
          </cell>
          <cell r="H13">
            <v>15.4326</v>
          </cell>
          <cell r="I13">
            <v>15.803</v>
          </cell>
          <cell r="J13">
            <v>16.1823</v>
          </cell>
          <cell r="K13">
            <v>16.5707</v>
          </cell>
        </row>
        <row r="14">
          <cell r="A14">
            <v>21</v>
          </cell>
          <cell r="B14">
            <v>13.3866</v>
          </cell>
          <cell r="C14">
            <v>14.0359</v>
          </cell>
          <cell r="D14">
            <v>14.3728</v>
          </cell>
          <cell r="E14">
            <v>14.7177</v>
          </cell>
          <cell r="F14">
            <v>15.0709</v>
          </cell>
          <cell r="G14">
            <v>15.4326</v>
          </cell>
          <cell r="H14">
            <v>15.803</v>
          </cell>
          <cell r="I14">
            <v>16.1823</v>
          </cell>
          <cell r="J14">
            <v>16.5707</v>
          </cell>
          <cell r="K14">
            <v>16.9684</v>
          </cell>
        </row>
        <row r="15">
          <cell r="A15">
            <v>22</v>
          </cell>
          <cell r="B15">
            <v>13.7079</v>
          </cell>
          <cell r="C15">
            <v>14.3727</v>
          </cell>
          <cell r="D15">
            <v>14.7176</v>
          </cell>
          <cell r="E15">
            <v>15.0708</v>
          </cell>
          <cell r="F15">
            <v>15.4325</v>
          </cell>
          <cell r="G15">
            <v>15.8029</v>
          </cell>
          <cell r="H15">
            <v>16.1822</v>
          </cell>
          <cell r="I15">
            <v>16.5706</v>
          </cell>
          <cell r="J15">
            <v>16.9683</v>
          </cell>
          <cell r="K15">
            <v>17.3755</v>
          </cell>
        </row>
        <row r="16">
          <cell r="A16">
            <v>23</v>
          </cell>
          <cell r="B16">
            <v>14.0369</v>
          </cell>
          <cell r="C16">
            <v>14.7177</v>
          </cell>
          <cell r="D16">
            <v>15.0709</v>
          </cell>
          <cell r="E16">
            <v>15.4326</v>
          </cell>
          <cell r="F16">
            <v>15.803</v>
          </cell>
          <cell r="G16">
            <v>16.1823</v>
          </cell>
          <cell r="H16">
            <v>16.5707</v>
          </cell>
          <cell r="I16">
            <v>16.9684</v>
          </cell>
          <cell r="J16">
            <v>17.3756</v>
          </cell>
          <cell r="K16">
            <v>17.7926</v>
          </cell>
        </row>
        <row r="17">
          <cell r="A17">
            <v>24</v>
          </cell>
          <cell r="B17">
            <v>14.3738</v>
          </cell>
          <cell r="C17">
            <v>15.0709</v>
          </cell>
          <cell r="D17">
            <v>15.4326</v>
          </cell>
          <cell r="E17">
            <v>15.803</v>
          </cell>
          <cell r="F17">
            <v>16.1823</v>
          </cell>
          <cell r="G17">
            <v>16.5707</v>
          </cell>
          <cell r="H17">
            <v>16.9684</v>
          </cell>
          <cell r="I17">
            <v>17.3756</v>
          </cell>
          <cell r="J17">
            <v>17.7926</v>
          </cell>
          <cell r="K17">
            <v>18.2196</v>
          </cell>
        </row>
        <row r="18">
          <cell r="A18">
            <v>25</v>
          </cell>
          <cell r="B18">
            <v>14.7188</v>
          </cell>
          <cell r="C18">
            <v>15.4327</v>
          </cell>
          <cell r="D18">
            <v>15.8031</v>
          </cell>
          <cell r="E18">
            <v>16.1824</v>
          </cell>
          <cell r="F18">
            <v>16.5708</v>
          </cell>
          <cell r="G18">
            <v>16.9685</v>
          </cell>
          <cell r="H18">
            <v>17.3757</v>
          </cell>
          <cell r="I18">
            <v>17.7927</v>
          </cell>
          <cell r="J18">
            <v>18.2197</v>
          </cell>
          <cell r="K18">
            <v>18.657</v>
          </cell>
        </row>
        <row r="19">
          <cell r="A19">
            <v>26</v>
          </cell>
          <cell r="B19">
            <v>15.0721</v>
          </cell>
          <cell r="C19">
            <v>15.8031</v>
          </cell>
          <cell r="D19">
            <v>16.1824</v>
          </cell>
          <cell r="E19">
            <v>16.5708</v>
          </cell>
          <cell r="F19">
            <v>16.9685</v>
          </cell>
          <cell r="G19">
            <v>17.3757</v>
          </cell>
          <cell r="H19">
            <v>17.7927</v>
          </cell>
          <cell r="I19">
            <v>18.2197</v>
          </cell>
          <cell r="J19">
            <v>18.657</v>
          </cell>
          <cell r="K19">
            <v>19.1048</v>
          </cell>
        </row>
        <row r="20">
          <cell r="A20">
            <v>27</v>
          </cell>
          <cell r="B20">
            <v>15.4338</v>
          </cell>
          <cell r="C20">
            <v>16.1823</v>
          </cell>
          <cell r="D20">
            <v>16.5707</v>
          </cell>
          <cell r="E20">
            <v>16.9684</v>
          </cell>
          <cell r="F20">
            <v>17.3756</v>
          </cell>
          <cell r="G20">
            <v>17.7926</v>
          </cell>
          <cell r="H20">
            <v>18.2196</v>
          </cell>
          <cell r="I20">
            <v>18.6569</v>
          </cell>
          <cell r="J20">
            <v>19.1047</v>
          </cell>
          <cell r="K20">
            <v>19.5632</v>
          </cell>
        </row>
        <row r="21">
          <cell r="A21">
            <v>28</v>
          </cell>
          <cell r="B21">
            <v>15.8042</v>
          </cell>
          <cell r="C21">
            <v>16.5707</v>
          </cell>
          <cell r="D21">
            <v>16.9684</v>
          </cell>
          <cell r="E21">
            <v>17.3756</v>
          </cell>
          <cell r="F21">
            <v>17.7926</v>
          </cell>
          <cell r="G21">
            <v>18.2196</v>
          </cell>
          <cell r="H21">
            <v>18.6569</v>
          </cell>
          <cell r="I21">
            <v>19.1047</v>
          </cell>
          <cell r="J21">
            <v>19.5632</v>
          </cell>
          <cell r="K21">
            <v>20.0327</v>
          </cell>
        </row>
        <row r="22">
          <cell r="A22">
            <v>29</v>
          </cell>
          <cell r="B22">
            <v>16.1835</v>
          </cell>
          <cell r="C22">
            <v>16.9684</v>
          </cell>
          <cell r="D22">
            <v>17.3756</v>
          </cell>
          <cell r="E22">
            <v>17.7926</v>
          </cell>
          <cell r="F22">
            <v>18.2196</v>
          </cell>
          <cell r="G22">
            <v>18.6569</v>
          </cell>
          <cell r="H22">
            <v>19.1047</v>
          </cell>
          <cell r="I22">
            <v>19.5632</v>
          </cell>
          <cell r="J22">
            <v>20.0327</v>
          </cell>
          <cell r="K22">
            <v>20.5135</v>
          </cell>
        </row>
        <row r="23">
          <cell r="A23">
            <v>30</v>
          </cell>
          <cell r="B23">
            <v>16.5719</v>
          </cell>
          <cell r="C23">
            <v>17.3756</v>
          </cell>
          <cell r="D23">
            <v>17.7926</v>
          </cell>
          <cell r="E23">
            <v>18.2196</v>
          </cell>
          <cell r="F23">
            <v>18.6569</v>
          </cell>
          <cell r="G23">
            <v>19.1047</v>
          </cell>
          <cell r="H23">
            <v>19.5632</v>
          </cell>
          <cell r="I23">
            <v>20.0327</v>
          </cell>
          <cell r="J23">
            <v>20.5135</v>
          </cell>
          <cell r="K23">
            <v>21.0058</v>
          </cell>
        </row>
        <row r="24">
          <cell r="A24">
            <v>31</v>
          </cell>
          <cell r="B24">
            <v>16.9696</v>
          </cell>
          <cell r="C24">
            <v>17.7926</v>
          </cell>
          <cell r="D24">
            <v>18.2196</v>
          </cell>
          <cell r="E24">
            <v>18.6569</v>
          </cell>
          <cell r="F24">
            <v>19.1047</v>
          </cell>
          <cell r="G24">
            <v>19.5632</v>
          </cell>
          <cell r="H24">
            <v>20.0327</v>
          </cell>
          <cell r="I24">
            <v>20.5135</v>
          </cell>
          <cell r="J24">
            <v>21.0058</v>
          </cell>
          <cell r="K24">
            <v>21.5099</v>
          </cell>
        </row>
        <row r="25">
          <cell r="A25">
            <v>32</v>
          </cell>
          <cell r="B25">
            <v>17.3769</v>
          </cell>
          <cell r="C25">
            <v>18.2197</v>
          </cell>
          <cell r="D25">
            <v>18.657</v>
          </cell>
          <cell r="E25">
            <v>19.1048</v>
          </cell>
          <cell r="F25">
            <v>19.5633</v>
          </cell>
          <cell r="G25">
            <v>20.0328</v>
          </cell>
          <cell r="H25">
            <v>20.5136</v>
          </cell>
          <cell r="I25">
            <v>21.0059</v>
          </cell>
          <cell r="J25">
            <v>21.51</v>
          </cell>
          <cell r="K25">
            <v>22.0262</v>
          </cell>
        </row>
        <row r="26">
          <cell r="A26">
            <v>33</v>
          </cell>
          <cell r="B26">
            <v>17.7939</v>
          </cell>
          <cell r="C26">
            <v>18.6569</v>
          </cell>
          <cell r="D26">
            <v>19.1047</v>
          </cell>
          <cell r="E26">
            <v>19.5632</v>
          </cell>
          <cell r="F26">
            <v>20.0327</v>
          </cell>
          <cell r="G26">
            <v>20.5135</v>
          </cell>
          <cell r="H26">
            <v>21.0058</v>
          </cell>
          <cell r="I26">
            <v>21.5099</v>
          </cell>
          <cell r="J26">
            <v>22.0261</v>
          </cell>
          <cell r="K26">
            <v>22.5547</v>
          </cell>
        </row>
        <row r="27">
          <cell r="A27">
            <v>34</v>
          </cell>
          <cell r="B27">
            <v>18.221</v>
          </cell>
          <cell r="C27">
            <v>19.1047</v>
          </cell>
          <cell r="D27">
            <v>19.5632</v>
          </cell>
          <cell r="E27">
            <v>20.0327</v>
          </cell>
          <cell r="F27">
            <v>20.5135</v>
          </cell>
          <cell r="G27">
            <v>21.0058</v>
          </cell>
          <cell r="H27">
            <v>21.5099</v>
          </cell>
          <cell r="I27">
            <v>22.0261</v>
          </cell>
          <cell r="J27">
            <v>22.5547</v>
          </cell>
          <cell r="K27">
            <v>23.096</v>
          </cell>
        </row>
        <row r="28">
          <cell r="A28">
            <v>35</v>
          </cell>
          <cell r="B28">
            <v>18.6583</v>
          </cell>
          <cell r="C28">
            <v>19.5632</v>
          </cell>
          <cell r="D28">
            <v>20.0327</v>
          </cell>
          <cell r="E28">
            <v>20.5135</v>
          </cell>
          <cell r="F28">
            <v>21.0058</v>
          </cell>
          <cell r="G28">
            <v>21.5099</v>
          </cell>
          <cell r="H28">
            <v>22.0261</v>
          </cell>
          <cell r="I28">
            <v>22.5547</v>
          </cell>
          <cell r="J28">
            <v>23.096</v>
          </cell>
          <cell r="K28">
            <v>23.6503</v>
          </cell>
        </row>
        <row r="29">
          <cell r="A29">
            <v>36</v>
          </cell>
          <cell r="B29">
            <v>19.1061</v>
          </cell>
          <cell r="C29">
            <v>20.0327</v>
          </cell>
          <cell r="D29">
            <v>20.5135</v>
          </cell>
          <cell r="E29">
            <v>21.0058</v>
          </cell>
          <cell r="F29">
            <v>21.5099</v>
          </cell>
          <cell r="G29">
            <v>22.0261</v>
          </cell>
          <cell r="H29">
            <v>22.5547</v>
          </cell>
          <cell r="I29">
            <v>23.096</v>
          </cell>
          <cell r="J29">
            <v>23.6503</v>
          </cell>
          <cell r="K29">
            <v>24.2179</v>
          </cell>
        </row>
        <row r="30">
          <cell r="A30">
            <v>37</v>
          </cell>
          <cell r="B30">
            <v>19.5646</v>
          </cell>
          <cell r="C30">
            <v>20.5135</v>
          </cell>
          <cell r="D30">
            <v>21.0058</v>
          </cell>
          <cell r="E30">
            <v>21.5099</v>
          </cell>
          <cell r="F30">
            <v>22.0261</v>
          </cell>
          <cell r="G30">
            <v>22.5547</v>
          </cell>
          <cell r="H30">
            <v>23.096</v>
          </cell>
          <cell r="I30">
            <v>23.6503</v>
          </cell>
          <cell r="J30">
            <v>24.2179</v>
          </cell>
          <cell r="K30">
            <v>24.7991</v>
          </cell>
        </row>
        <row r="31">
          <cell r="A31">
            <v>38</v>
          </cell>
          <cell r="B31">
            <v>20.0342</v>
          </cell>
          <cell r="C31">
            <v>21.0059</v>
          </cell>
          <cell r="D31">
            <v>21.51</v>
          </cell>
          <cell r="E31">
            <v>22.0262</v>
          </cell>
          <cell r="F31">
            <v>22.5548</v>
          </cell>
          <cell r="G31">
            <v>23.0961</v>
          </cell>
          <cell r="H31">
            <v>23.6504</v>
          </cell>
          <cell r="I31">
            <v>24.218</v>
          </cell>
          <cell r="J31">
            <v>24.7992</v>
          </cell>
          <cell r="K31">
            <v>25.3944</v>
          </cell>
        </row>
        <row r="32">
          <cell r="A32">
            <v>39</v>
          </cell>
          <cell r="B32">
            <v>20.515</v>
          </cell>
          <cell r="C32">
            <v>21.51</v>
          </cell>
          <cell r="D32">
            <v>22.0262</v>
          </cell>
          <cell r="E32">
            <v>22.5548</v>
          </cell>
          <cell r="F32">
            <v>23.0961</v>
          </cell>
          <cell r="G32">
            <v>23.6504</v>
          </cell>
          <cell r="H32">
            <v>24.218</v>
          </cell>
          <cell r="I32">
            <v>24.7992</v>
          </cell>
          <cell r="J32">
            <v>25.3944</v>
          </cell>
          <cell r="K32">
            <v>26.0039</v>
          </cell>
        </row>
        <row r="33">
          <cell r="A33">
            <v>40</v>
          </cell>
          <cell r="B33">
            <v>21.0074</v>
          </cell>
          <cell r="C33">
            <v>22.0263</v>
          </cell>
          <cell r="D33">
            <v>22.5549</v>
          </cell>
          <cell r="E33">
            <v>23.0962</v>
          </cell>
          <cell r="F33">
            <v>23.6505</v>
          </cell>
          <cell r="G33">
            <v>24.2181</v>
          </cell>
          <cell r="H33">
            <v>24.7993</v>
          </cell>
          <cell r="I33">
            <v>25.3945</v>
          </cell>
          <cell r="J33">
            <v>26.004</v>
          </cell>
          <cell r="K33">
            <v>26.6281</v>
          </cell>
        </row>
        <row r="34">
          <cell r="A34">
            <v>41</v>
          </cell>
          <cell r="B34">
            <v>21.5116</v>
          </cell>
          <cell r="C34">
            <v>22.5549</v>
          </cell>
          <cell r="D34">
            <v>23.0962</v>
          </cell>
          <cell r="E34">
            <v>23.6505</v>
          </cell>
          <cell r="F34">
            <v>24.2181</v>
          </cell>
          <cell r="G34">
            <v>24.7993</v>
          </cell>
          <cell r="H34">
            <v>25.3945</v>
          </cell>
          <cell r="I34">
            <v>26.004</v>
          </cell>
          <cell r="J34">
            <v>26.6281</v>
          </cell>
          <cell r="K34">
            <v>27.2672</v>
          </cell>
        </row>
        <row r="35">
          <cell r="A35">
            <v>42</v>
          </cell>
          <cell r="B35">
            <v>22.0279</v>
          </cell>
          <cell r="C35">
            <v>23.0963</v>
          </cell>
          <cell r="D35">
            <v>23.6506</v>
          </cell>
          <cell r="E35">
            <v>24.2182</v>
          </cell>
          <cell r="F35">
            <v>24.7994</v>
          </cell>
          <cell r="G35">
            <v>25.3946</v>
          </cell>
          <cell r="H35">
            <v>26.0041</v>
          </cell>
          <cell r="I35">
            <v>26.6282</v>
          </cell>
          <cell r="J35">
            <v>27.2673</v>
          </cell>
          <cell r="K35">
            <v>27.9217</v>
          </cell>
        </row>
        <row r="36">
          <cell r="A36">
            <v>43</v>
          </cell>
          <cell r="B36">
            <v>22.5566</v>
          </cell>
          <cell r="C36">
            <v>23.6506</v>
          </cell>
          <cell r="D36">
            <v>24.2182</v>
          </cell>
          <cell r="E36">
            <v>24.7994</v>
          </cell>
          <cell r="F36">
            <v>25.3946</v>
          </cell>
          <cell r="G36">
            <v>26.0041</v>
          </cell>
          <cell r="H36">
            <v>26.6282</v>
          </cell>
          <cell r="I36">
            <v>27.2673</v>
          </cell>
          <cell r="J36">
            <v>27.9217</v>
          </cell>
          <cell r="K36">
            <v>28.5918</v>
          </cell>
        </row>
        <row r="37">
          <cell r="A37">
            <v>44</v>
          </cell>
          <cell r="B37">
            <v>23.098</v>
          </cell>
          <cell r="C37">
            <v>24.2183</v>
          </cell>
          <cell r="D37">
            <v>24.7995</v>
          </cell>
          <cell r="E37">
            <v>25.3947</v>
          </cell>
          <cell r="F37">
            <v>26.0042</v>
          </cell>
          <cell r="G37">
            <v>26.6283</v>
          </cell>
          <cell r="H37">
            <v>27.2674</v>
          </cell>
          <cell r="I37">
            <v>27.9218</v>
          </cell>
          <cell r="J37">
            <v>28.5919</v>
          </cell>
          <cell r="K37">
            <v>29.2781</v>
          </cell>
        </row>
        <row r="38">
          <cell r="A38">
            <v>45</v>
          </cell>
          <cell r="B38">
            <v>23.6524</v>
          </cell>
          <cell r="C38">
            <v>24.7995</v>
          </cell>
          <cell r="D38">
            <v>25.3947</v>
          </cell>
          <cell r="E38">
            <v>26.0042</v>
          </cell>
          <cell r="F38">
            <v>26.6283</v>
          </cell>
          <cell r="G38">
            <v>27.2674</v>
          </cell>
          <cell r="H38">
            <v>27.9218</v>
          </cell>
          <cell r="I38">
            <v>28.5919</v>
          </cell>
          <cell r="J38">
            <v>29.2781</v>
          </cell>
          <cell r="K38">
            <v>29.9808</v>
          </cell>
        </row>
        <row r="39">
          <cell r="A39">
            <v>46</v>
          </cell>
          <cell r="B39">
            <v>24.2201</v>
          </cell>
          <cell r="C39">
            <v>25.3948</v>
          </cell>
          <cell r="D39">
            <v>26.0043</v>
          </cell>
          <cell r="E39">
            <v>26.6284</v>
          </cell>
          <cell r="F39">
            <v>27.2675</v>
          </cell>
          <cell r="G39">
            <v>27.9219</v>
          </cell>
          <cell r="H39">
            <v>28.592</v>
          </cell>
          <cell r="I39">
            <v>29.2782</v>
          </cell>
          <cell r="J39">
            <v>29.9809</v>
          </cell>
          <cell r="K39">
            <v>30.7004</v>
          </cell>
        </row>
        <row r="40">
          <cell r="A40">
            <v>47</v>
          </cell>
          <cell r="B40">
            <v>24.8014</v>
          </cell>
          <cell r="C40">
            <v>26.0043</v>
          </cell>
          <cell r="D40">
            <v>26.6284</v>
          </cell>
          <cell r="E40">
            <v>27.2675</v>
          </cell>
          <cell r="F40">
            <v>27.9219</v>
          </cell>
          <cell r="G40">
            <v>28.592</v>
          </cell>
          <cell r="H40">
            <v>29.2782</v>
          </cell>
          <cell r="I40">
            <v>29.9809</v>
          </cell>
          <cell r="J40">
            <v>30.7004</v>
          </cell>
          <cell r="K40">
            <v>31.4372</v>
          </cell>
        </row>
        <row r="41">
          <cell r="A41">
            <v>48</v>
          </cell>
          <cell r="B41">
            <v>25.3966</v>
          </cell>
          <cell r="C41">
            <v>26.6283</v>
          </cell>
          <cell r="D41">
            <v>27.2674</v>
          </cell>
          <cell r="E41">
            <v>27.9218</v>
          </cell>
          <cell r="F41">
            <v>28.5919</v>
          </cell>
          <cell r="G41">
            <v>29.2781</v>
          </cell>
          <cell r="H41">
            <v>29.9808</v>
          </cell>
          <cell r="I41">
            <v>30.7003</v>
          </cell>
          <cell r="J41">
            <v>31.4371</v>
          </cell>
          <cell r="K41">
            <v>32.1916</v>
          </cell>
        </row>
        <row r="42">
          <cell r="A42">
            <v>49</v>
          </cell>
          <cell r="B42">
            <v>26.0061</v>
          </cell>
          <cell r="C42">
            <v>27.2674</v>
          </cell>
          <cell r="D42">
            <v>27.9218</v>
          </cell>
          <cell r="E42">
            <v>28.5919</v>
          </cell>
          <cell r="F42">
            <v>29.2781</v>
          </cell>
          <cell r="G42">
            <v>29.9808</v>
          </cell>
          <cell r="H42">
            <v>30.7003</v>
          </cell>
          <cell r="I42">
            <v>31.4371</v>
          </cell>
          <cell r="J42">
            <v>32.1916</v>
          </cell>
          <cell r="K42">
            <v>32.9642</v>
          </cell>
        </row>
        <row r="43">
          <cell r="A43">
            <v>50</v>
          </cell>
          <cell r="B43">
            <v>26.6302</v>
          </cell>
          <cell r="C43">
            <v>27.9218</v>
          </cell>
          <cell r="D43">
            <v>28.5919</v>
          </cell>
          <cell r="E43">
            <v>29.2781</v>
          </cell>
          <cell r="F43">
            <v>29.9808</v>
          </cell>
          <cell r="G43">
            <v>30.7003</v>
          </cell>
          <cell r="H43">
            <v>31.4371</v>
          </cell>
          <cell r="I43">
            <v>32.1916</v>
          </cell>
          <cell r="J43">
            <v>32.9642</v>
          </cell>
          <cell r="K43">
            <v>33.7553</v>
          </cell>
        </row>
        <row r="44">
          <cell r="A44">
            <v>51</v>
          </cell>
          <cell r="B44">
            <v>27.2693</v>
          </cell>
          <cell r="C44">
            <v>28.5919</v>
          </cell>
          <cell r="D44">
            <v>29.2781</v>
          </cell>
          <cell r="E44">
            <v>29.9808</v>
          </cell>
          <cell r="F44">
            <v>30.7003</v>
          </cell>
          <cell r="G44">
            <v>31.4371</v>
          </cell>
          <cell r="H44">
            <v>32.1916</v>
          </cell>
          <cell r="I44">
            <v>32.9642</v>
          </cell>
          <cell r="J44">
            <v>33.7553</v>
          </cell>
          <cell r="K44">
            <v>34.5654</v>
          </cell>
        </row>
        <row r="45">
          <cell r="A45">
            <v>52</v>
          </cell>
          <cell r="B45">
            <v>27.9238</v>
          </cell>
          <cell r="C45">
            <v>29.2781</v>
          </cell>
          <cell r="D45">
            <v>29.9808</v>
          </cell>
          <cell r="E45">
            <v>30.7003</v>
          </cell>
          <cell r="F45">
            <v>31.4371</v>
          </cell>
          <cell r="G45">
            <v>32.1916</v>
          </cell>
          <cell r="H45">
            <v>32.9642</v>
          </cell>
          <cell r="I45">
            <v>33.7553</v>
          </cell>
          <cell r="J45">
            <v>34.5654</v>
          </cell>
          <cell r="K45">
            <v>35.395</v>
          </cell>
        </row>
        <row r="46">
          <cell r="A46">
            <v>53</v>
          </cell>
          <cell r="B46">
            <v>28.594</v>
          </cell>
          <cell r="C46">
            <v>29.9808</v>
          </cell>
          <cell r="D46">
            <v>30.7003</v>
          </cell>
          <cell r="E46">
            <v>31.4371</v>
          </cell>
          <cell r="F46">
            <v>32.1916</v>
          </cell>
          <cell r="G46">
            <v>32.9642</v>
          </cell>
          <cell r="H46">
            <v>33.7553</v>
          </cell>
          <cell r="I46">
            <v>34.5654</v>
          </cell>
          <cell r="J46">
            <v>35.395</v>
          </cell>
          <cell r="K46">
            <v>36.2445</v>
          </cell>
        </row>
        <row r="47">
          <cell r="A47">
            <v>54</v>
          </cell>
          <cell r="B47">
            <v>29.2803</v>
          </cell>
          <cell r="C47">
            <v>30.7004</v>
          </cell>
          <cell r="D47">
            <v>31.4372</v>
          </cell>
          <cell r="E47">
            <v>32.1917</v>
          </cell>
          <cell r="F47">
            <v>32.9643</v>
          </cell>
          <cell r="G47">
            <v>33.7554</v>
          </cell>
          <cell r="H47">
            <v>34.5655</v>
          </cell>
          <cell r="I47">
            <v>35.3951</v>
          </cell>
          <cell r="J47">
            <v>36.2446</v>
          </cell>
          <cell r="K47">
            <v>37.1145</v>
          </cell>
        </row>
        <row r="48">
          <cell r="A48">
            <v>55</v>
          </cell>
          <cell r="B48">
            <v>29.983</v>
          </cell>
          <cell r="C48">
            <v>31.4372</v>
          </cell>
          <cell r="D48">
            <v>32.1917</v>
          </cell>
          <cell r="E48">
            <v>32.9643</v>
          </cell>
          <cell r="F48">
            <v>33.7554</v>
          </cell>
          <cell r="G48">
            <v>34.5655</v>
          </cell>
          <cell r="H48">
            <v>35.3951</v>
          </cell>
          <cell r="I48">
            <v>36.2446</v>
          </cell>
          <cell r="J48">
            <v>37.1145</v>
          </cell>
          <cell r="K48">
            <v>38.0052</v>
          </cell>
        </row>
        <row r="49">
          <cell r="A49">
            <v>56</v>
          </cell>
          <cell r="B49">
            <v>30.7026</v>
          </cell>
          <cell r="C49">
            <v>32.1917</v>
          </cell>
          <cell r="D49">
            <v>32.9643</v>
          </cell>
          <cell r="E49">
            <v>33.7554</v>
          </cell>
          <cell r="F49">
            <v>34.5655</v>
          </cell>
          <cell r="G49">
            <v>35.3951</v>
          </cell>
          <cell r="H49">
            <v>36.2446</v>
          </cell>
          <cell r="I49">
            <v>37.1145</v>
          </cell>
          <cell r="J49">
            <v>38.0052</v>
          </cell>
          <cell r="K49">
            <v>38.9173</v>
          </cell>
        </row>
        <row r="50">
          <cell r="A50">
            <v>57</v>
          </cell>
          <cell r="B50">
            <v>31.4395</v>
          </cell>
          <cell r="C50">
            <v>32.9643</v>
          </cell>
          <cell r="D50">
            <v>33.7554</v>
          </cell>
          <cell r="E50">
            <v>34.5655</v>
          </cell>
          <cell r="F50">
            <v>35.3951</v>
          </cell>
          <cell r="G50">
            <v>36.2446</v>
          </cell>
          <cell r="H50">
            <v>37.1145</v>
          </cell>
          <cell r="I50">
            <v>38.0052</v>
          </cell>
          <cell r="J50">
            <v>38.9173</v>
          </cell>
          <cell r="K50">
            <v>39.8513</v>
          </cell>
        </row>
        <row r="51">
          <cell r="A51">
            <v>58</v>
          </cell>
          <cell r="B51">
            <v>32.194</v>
          </cell>
          <cell r="C51">
            <v>33.7554</v>
          </cell>
          <cell r="D51">
            <v>34.5655</v>
          </cell>
          <cell r="E51">
            <v>35.3951</v>
          </cell>
          <cell r="F51">
            <v>36.2446</v>
          </cell>
          <cell r="G51">
            <v>37.1145</v>
          </cell>
          <cell r="H51">
            <v>38.0052</v>
          </cell>
          <cell r="I51">
            <v>38.9173</v>
          </cell>
          <cell r="J51">
            <v>39.8513</v>
          </cell>
          <cell r="K51">
            <v>40.8077</v>
          </cell>
        </row>
        <row r="52">
          <cell r="A52">
            <v>59</v>
          </cell>
          <cell r="B52">
            <v>32.9667</v>
          </cell>
          <cell r="C52">
            <v>34.5656</v>
          </cell>
          <cell r="D52">
            <v>35.3952</v>
          </cell>
          <cell r="E52">
            <v>36.2447</v>
          </cell>
          <cell r="F52">
            <v>37.1146</v>
          </cell>
          <cell r="G52">
            <v>38.0054</v>
          </cell>
          <cell r="H52">
            <v>38.9175</v>
          </cell>
          <cell r="I52">
            <v>39.8515</v>
          </cell>
          <cell r="J52">
            <v>40.8079</v>
          </cell>
          <cell r="K52">
            <v>41.7873</v>
          </cell>
        </row>
        <row r="53">
          <cell r="A53">
            <v>60</v>
          </cell>
          <cell r="B53">
            <v>33.7579</v>
          </cell>
          <cell r="C53">
            <v>35.3952</v>
          </cell>
          <cell r="D53">
            <v>36.2447</v>
          </cell>
          <cell r="E53">
            <v>37.1146</v>
          </cell>
          <cell r="F53">
            <v>38.0054</v>
          </cell>
          <cell r="G53">
            <v>38.9175</v>
          </cell>
          <cell r="H53">
            <v>39.8515</v>
          </cell>
          <cell r="I53">
            <v>40.8079</v>
          </cell>
          <cell r="J53">
            <v>41.7873</v>
          </cell>
          <cell r="K53">
            <v>42.7902</v>
          </cell>
        </row>
        <row r="54">
          <cell r="A54">
            <v>61</v>
          </cell>
          <cell r="B54">
            <v>34.5681</v>
          </cell>
          <cell r="C54">
            <v>36.2447</v>
          </cell>
          <cell r="D54">
            <v>37.1146</v>
          </cell>
          <cell r="E54">
            <v>38.0054</v>
          </cell>
          <cell r="F54">
            <v>38.9175</v>
          </cell>
          <cell r="G54">
            <v>39.8515</v>
          </cell>
          <cell r="H54">
            <v>40.8079</v>
          </cell>
          <cell r="I54">
            <v>41.7873</v>
          </cell>
          <cell r="J54">
            <v>42.7902</v>
          </cell>
          <cell r="K54">
            <v>43.8172</v>
          </cell>
        </row>
        <row r="55">
          <cell r="A55">
            <v>62</v>
          </cell>
          <cell r="B55">
            <v>35.3977</v>
          </cell>
          <cell r="C55">
            <v>37.1145</v>
          </cell>
          <cell r="D55">
            <v>38.0052</v>
          </cell>
          <cell r="E55">
            <v>38.9173</v>
          </cell>
          <cell r="F55">
            <v>39.8513</v>
          </cell>
          <cell r="G55">
            <v>40.8077</v>
          </cell>
          <cell r="H55">
            <v>41.7871</v>
          </cell>
          <cell r="I55">
            <v>42.79</v>
          </cell>
          <cell r="J55">
            <v>43.817</v>
          </cell>
          <cell r="K55">
            <v>44.8686</v>
          </cell>
        </row>
        <row r="56">
          <cell r="A56">
            <v>63</v>
          </cell>
          <cell r="B56">
            <v>36.2472</v>
          </cell>
          <cell r="C56">
            <v>38.0052</v>
          </cell>
          <cell r="D56">
            <v>38.9173</v>
          </cell>
          <cell r="E56">
            <v>39.8513</v>
          </cell>
          <cell r="F56">
            <v>40.8077</v>
          </cell>
          <cell r="G56">
            <v>41.7871</v>
          </cell>
          <cell r="H56">
            <v>42.79</v>
          </cell>
          <cell r="I56">
            <v>43.817</v>
          </cell>
          <cell r="J56">
            <v>44.8686</v>
          </cell>
          <cell r="K56">
            <v>45.9454</v>
          </cell>
        </row>
        <row r="57">
          <cell r="A57">
            <v>64</v>
          </cell>
          <cell r="B57">
            <v>37.1171</v>
          </cell>
          <cell r="C57">
            <v>38.9173</v>
          </cell>
          <cell r="D57">
            <v>39.8513</v>
          </cell>
          <cell r="E57">
            <v>40.8077</v>
          </cell>
          <cell r="F57">
            <v>41.7871</v>
          </cell>
          <cell r="G57">
            <v>42.79</v>
          </cell>
          <cell r="H57">
            <v>43.817</v>
          </cell>
          <cell r="I57">
            <v>44.8686</v>
          </cell>
          <cell r="J57">
            <v>45.9454</v>
          </cell>
          <cell r="K57">
            <v>47.0481</v>
          </cell>
        </row>
        <row r="58">
          <cell r="A58">
            <v>65</v>
          </cell>
          <cell r="B58">
            <v>38.0079</v>
          </cell>
          <cell r="C58">
            <v>39.8513</v>
          </cell>
          <cell r="D58">
            <v>40.8077</v>
          </cell>
          <cell r="E58">
            <v>41.7871</v>
          </cell>
          <cell r="F58">
            <v>42.79</v>
          </cell>
          <cell r="G58">
            <v>43.817</v>
          </cell>
          <cell r="H58">
            <v>44.8686</v>
          </cell>
          <cell r="I58">
            <v>45.9454</v>
          </cell>
          <cell r="J58">
            <v>47.0481</v>
          </cell>
          <cell r="K58">
            <v>48.1773</v>
          </cell>
        </row>
        <row r="59">
          <cell r="A59">
            <v>66</v>
          </cell>
          <cell r="B59">
            <v>38.9201</v>
          </cell>
          <cell r="C59">
            <v>40.8077</v>
          </cell>
          <cell r="D59">
            <v>41.7871</v>
          </cell>
          <cell r="E59">
            <v>42.79</v>
          </cell>
          <cell r="F59">
            <v>43.817</v>
          </cell>
          <cell r="G59">
            <v>44.8686</v>
          </cell>
          <cell r="H59">
            <v>45.9454</v>
          </cell>
          <cell r="I59">
            <v>47.0481</v>
          </cell>
          <cell r="J59">
            <v>48.1773</v>
          </cell>
          <cell r="K59">
            <v>49.3336</v>
          </cell>
        </row>
        <row r="60">
          <cell r="A60">
            <v>67</v>
          </cell>
          <cell r="B60">
            <v>39.8542</v>
          </cell>
          <cell r="C60">
            <v>41.7871</v>
          </cell>
          <cell r="D60">
            <v>42.79</v>
          </cell>
          <cell r="E60">
            <v>43.817</v>
          </cell>
          <cell r="F60">
            <v>44.8686</v>
          </cell>
          <cell r="G60">
            <v>45.9454</v>
          </cell>
          <cell r="H60">
            <v>47.0481</v>
          </cell>
          <cell r="I60">
            <v>48.1773</v>
          </cell>
          <cell r="J60">
            <v>49.3336</v>
          </cell>
          <cell r="K60">
            <v>50.5176</v>
          </cell>
        </row>
        <row r="61">
          <cell r="A61">
            <v>68</v>
          </cell>
          <cell r="B61">
            <v>40.8107</v>
          </cell>
          <cell r="C61">
            <v>42.79</v>
          </cell>
          <cell r="D61">
            <v>43.817</v>
          </cell>
          <cell r="E61">
            <v>44.8686</v>
          </cell>
          <cell r="F61">
            <v>45.9454</v>
          </cell>
          <cell r="G61">
            <v>47.0481</v>
          </cell>
          <cell r="H61">
            <v>48.1773</v>
          </cell>
          <cell r="I61">
            <v>49.3336</v>
          </cell>
          <cell r="J61">
            <v>50.5176</v>
          </cell>
          <cell r="K61">
            <v>51.73</v>
          </cell>
        </row>
        <row r="62">
          <cell r="A62">
            <v>69</v>
          </cell>
          <cell r="B62">
            <v>41.7902</v>
          </cell>
          <cell r="C62">
            <v>43.817</v>
          </cell>
          <cell r="D62">
            <v>44.8686</v>
          </cell>
          <cell r="E62">
            <v>45.9454</v>
          </cell>
          <cell r="F62">
            <v>47.0481</v>
          </cell>
          <cell r="G62">
            <v>48.1773</v>
          </cell>
          <cell r="H62">
            <v>49.3336</v>
          </cell>
          <cell r="I62">
            <v>50.5176</v>
          </cell>
          <cell r="J62">
            <v>51.73</v>
          </cell>
          <cell r="K62">
            <v>52.9715</v>
          </cell>
        </row>
        <row r="63">
          <cell r="A63">
            <v>70</v>
          </cell>
          <cell r="B63">
            <v>42.7932</v>
          </cell>
          <cell r="C63">
            <v>44.8687</v>
          </cell>
          <cell r="D63">
            <v>45.9455</v>
          </cell>
          <cell r="E63">
            <v>47.0482</v>
          </cell>
          <cell r="F63">
            <v>48.1774</v>
          </cell>
          <cell r="G63">
            <v>49.3337</v>
          </cell>
          <cell r="H63">
            <v>50.5177</v>
          </cell>
          <cell r="I63">
            <v>51.7301</v>
          </cell>
          <cell r="J63">
            <v>52.9716</v>
          </cell>
          <cell r="K63">
            <v>54.2429</v>
          </cell>
        </row>
        <row r="64">
          <cell r="A64">
            <v>71</v>
          </cell>
          <cell r="B64">
            <v>43.8202</v>
          </cell>
          <cell r="C64">
            <v>45.9455</v>
          </cell>
          <cell r="D64">
            <v>47.0482</v>
          </cell>
          <cell r="E64">
            <v>48.1774</v>
          </cell>
          <cell r="F64">
            <v>49.3337</v>
          </cell>
          <cell r="G64">
            <v>50.5177</v>
          </cell>
          <cell r="H64">
            <v>51.7301</v>
          </cell>
          <cell r="I64">
            <v>52.9716</v>
          </cell>
          <cell r="J64">
            <v>54.2429</v>
          </cell>
          <cell r="K64">
            <v>55.5447</v>
          </cell>
        </row>
        <row r="65">
          <cell r="A65">
            <v>72</v>
          </cell>
          <cell r="B65">
            <v>44.8719</v>
          </cell>
          <cell r="C65">
            <v>47.0482</v>
          </cell>
          <cell r="D65">
            <v>48.1774</v>
          </cell>
          <cell r="E65">
            <v>49.3337</v>
          </cell>
          <cell r="F65">
            <v>50.5177</v>
          </cell>
          <cell r="G65">
            <v>51.7301</v>
          </cell>
          <cell r="H65">
            <v>52.9716</v>
          </cell>
          <cell r="I65">
            <v>54.2429</v>
          </cell>
          <cell r="J65">
            <v>55.5447</v>
          </cell>
          <cell r="K65">
            <v>56.8778</v>
          </cell>
        </row>
        <row r="66">
          <cell r="A66">
            <v>73</v>
          </cell>
          <cell r="B66">
            <v>45.9488</v>
          </cell>
          <cell r="C66">
            <v>48.1773</v>
          </cell>
          <cell r="D66">
            <v>49.3336</v>
          </cell>
          <cell r="E66">
            <v>50.5176</v>
          </cell>
          <cell r="F66">
            <v>51.73</v>
          </cell>
          <cell r="G66">
            <v>52.9715</v>
          </cell>
          <cell r="H66">
            <v>54.2428</v>
          </cell>
          <cell r="I66">
            <v>55.5446</v>
          </cell>
          <cell r="J66">
            <v>56.8777</v>
          </cell>
          <cell r="K66">
            <v>58.2428</v>
          </cell>
        </row>
        <row r="67">
          <cell r="A67">
            <v>74</v>
          </cell>
          <cell r="B67">
            <v>47.0516</v>
          </cell>
          <cell r="C67">
            <v>49.3336</v>
          </cell>
          <cell r="D67">
            <v>50.5176</v>
          </cell>
          <cell r="E67">
            <v>51.73</v>
          </cell>
          <cell r="F67">
            <v>52.9715</v>
          </cell>
          <cell r="G67">
            <v>54.2428</v>
          </cell>
          <cell r="H67">
            <v>55.5446</v>
          </cell>
          <cell r="I67">
            <v>56.8777</v>
          </cell>
          <cell r="J67">
            <v>58.2428</v>
          </cell>
          <cell r="K67">
            <v>59.6406</v>
          </cell>
        </row>
        <row r="68">
          <cell r="A68">
            <v>75</v>
          </cell>
          <cell r="B68">
            <v>48.1808</v>
          </cell>
          <cell r="C68">
            <v>50.5176</v>
          </cell>
          <cell r="D68">
            <v>51.73</v>
          </cell>
          <cell r="E68">
            <v>52.9715</v>
          </cell>
          <cell r="F68">
            <v>54.2428</v>
          </cell>
          <cell r="G68">
            <v>55.5446</v>
          </cell>
          <cell r="H68">
            <v>56.8777</v>
          </cell>
          <cell r="I68">
            <v>58.2428</v>
          </cell>
          <cell r="J68">
            <v>59.6406</v>
          </cell>
          <cell r="K68">
            <v>61.072</v>
          </cell>
        </row>
        <row r="69">
          <cell r="A69">
            <v>76</v>
          </cell>
          <cell r="B69">
            <v>49.3371</v>
          </cell>
          <cell r="C69">
            <v>51.7299</v>
          </cell>
          <cell r="D69">
            <v>52.9714</v>
          </cell>
          <cell r="E69">
            <v>54.2427</v>
          </cell>
          <cell r="F69">
            <v>55.5445</v>
          </cell>
          <cell r="G69">
            <v>56.8776</v>
          </cell>
          <cell r="H69">
            <v>58.2427</v>
          </cell>
          <cell r="I69">
            <v>59.6405</v>
          </cell>
          <cell r="J69">
            <v>61.0719</v>
          </cell>
          <cell r="K69">
            <v>62.5376</v>
          </cell>
        </row>
        <row r="70">
          <cell r="A70">
            <v>77</v>
          </cell>
          <cell r="B70">
            <v>50.5212</v>
          </cell>
          <cell r="C70">
            <v>52.9715</v>
          </cell>
          <cell r="D70">
            <v>54.2428</v>
          </cell>
          <cell r="E70">
            <v>55.5446</v>
          </cell>
          <cell r="F70">
            <v>56.8777</v>
          </cell>
          <cell r="G70">
            <v>58.2428</v>
          </cell>
          <cell r="H70">
            <v>59.6406</v>
          </cell>
          <cell r="I70">
            <v>61.072</v>
          </cell>
          <cell r="J70">
            <v>62.5377</v>
          </cell>
          <cell r="K70">
            <v>64.0386</v>
          </cell>
        </row>
        <row r="71">
          <cell r="A71">
            <v>78</v>
          </cell>
          <cell r="B71">
            <v>51.7337</v>
          </cell>
          <cell r="C71">
            <v>54.2428</v>
          </cell>
          <cell r="D71">
            <v>55.5446</v>
          </cell>
          <cell r="E71">
            <v>56.8777</v>
          </cell>
          <cell r="F71">
            <v>58.2428</v>
          </cell>
          <cell r="G71">
            <v>59.6406</v>
          </cell>
          <cell r="H71">
            <v>61.072</v>
          </cell>
          <cell r="I71">
            <v>62.5377</v>
          </cell>
          <cell r="J71">
            <v>64.0386</v>
          </cell>
          <cell r="K71">
            <v>65.5755</v>
          </cell>
        </row>
        <row r="72">
          <cell r="A72">
            <v>79</v>
          </cell>
          <cell r="B72">
            <v>52.9753</v>
          </cell>
          <cell r="C72">
            <v>55.5446</v>
          </cell>
          <cell r="D72">
            <v>56.8777</v>
          </cell>
          <cell r="E72">
            <v>58.2428</v>
          </cell>
          <cell r="F72">
            <v>59.6406</v>
          </cell>
          <cell r="G72">
            <v>61.072</v>
          </cell>
          <cell r="H72">
            <v>62.5377</v>
          </cell>
          <cell r="I72">
            <v>64.0386</v>
          </cell>
          <cell r="J72">
            <v>65.5755</v>
          </cell>
          <cell r="K72">
            <v>67.1493</v>
          </cell>
        </row>
        <row r="73">
          <cell r="A73">
            <v>80</v>
          </cell>
          <cell r="B73">
            <v>54.2467</v>
          </cell>
          <cell r="C73">
            <v>56.8777</v>
          </cell>
          <cell r="D73">
            <v>58.2428</v>
          </cell>
          <cell r="E73">
            <v>59.6406</v>
          </cell>
          <cell r="F73">
            <v>61.072</v>
          </cell>
          <cell r="G73">
            <v>62.5377</v>
          </cell>
          <cell r="H73">
            <v>64.0386</v>
          </cell>
          <cell r="I73">
            <v>65.5755</v>
          </cell>
          <cell r="J73">
            <v>67.1493</v>
          </cell>
          <cell r="K73">
            <v>68.7609</v>
          </cell>
        </row>
        <row r="74">
          <cell r="A74">
            <v>81</v>
          </cell>
          <cell r="B74">
            <v>55.5486</v>
          </cell>
          <cell r="C74">
            <v>58.2427</v>
          </cell>
          <cell r="D74">
            <v>59.6405</v>
          </cell>
          <cell r="E74">
            <v>61.0719</v>
          </cell>
          <cell r="F74">
            <v>62.5376</v>
          </cell>
          <cell r="G74">
            <v>64.0385</v>
          </cell>
          <cell r="H74">
            <v>65.5754</v>
          </cell>
          <cell r="I74">
            <v>67.1492</v>
          </cell>
          <cell r="J74">
            <v>68.7608</v>
          </cell>
          <cell r="K74">
            <v>70.4111</v>
          </cell>
        </row>
        <row r="75">
          <cell r="A75">
            <v>82</v>
          </cell>
          <cell r="B75">
            <v>56.8818</v>
          </cell>
          <cell r="C75">
            <v>59.6406</v>
          </cell>
          <cell r="D75">
            <v>61.072</v>
          </cell>
          <cell r="E75">
            <v>62.5377</v>
          </cell>
          <cell r="F75">
            <v>64.0386</v>
          </cell>
          <cell r="G75">
            <v>65.5755</v>
          </cell>
          <cell r="H75">
            <v>67.1493</v>
          </cell>
          <cell r="I75">
            <v>68.7609</v>
          </cell>
          <cell r="J75">
            <v>70.4112</v>
          </cell>
          <cell r="K75">
            <v>72.1011</v>
          </cell>
        </row>
        <row r="76">
          <cell r="A76">
            <v>83</v>
          </cell>
          <cell r="B76">
            <v>58.247</v>
          </cell>
          <cell r="C76">
            <v>61.072</v>
          </cell>
          <cell r="D76">
            <v>62.5377</v>
          </cell>
          <cell r="E76">
            <v>64.0386</v>
          </cell>
          <cell r="F76">
            <v>65.5755</v>
          </cell>
          <cell r="G76">
            <v>67.1493</v>
          </cell>
          <cell r="H76">
            <v>68.7609</v>
          </cell>
          <cell r="I76">
            <v>70.4112</v>
          </cell>
          <cell r="J76">
            <v>72.1011</v>
          </cell>
          <cell r="K76">
            <v>73.8315</v>
          </cell>
        </row>
        <row r="77">
          <cell r="A77">
            <v>84</v>
          </cell>
          <cell r="B77">
            <v>59.6449</v>
          </cell>
          <cell r="C77">
            <v>62.5377</v>
          </cell>
          <cell r="D77">
            <v>64.0386</v>
          </cell>
          <cell r="E77">
            <v>65.5755</v>
          </cell>
          <cell r="F77">
            <v>67.1493</v>
          </cell>
          <cell r="G77">
            <v>68.7609</v>
          </cell>
          <cell r="H77">
            <v>70.4112</v>
          </cell>
          <cell r="I77">
            <v>72.1011</v>
          </cell>
          <cell r="J77">
            <v>73.8315</v>
          </cell>
          <cell r="K77">
            <v>75.6035</v>
          </cell>
        </row>
        <row r="78">
          <cell r="A78">
            <v>85</v>
          </cell>
          <cell r="B78">
            <v>61.0764</v>
          </cell>
          <cell r="C78">
            <v>64.0386</v>
          </cell>
          <cell r="D78">
            <v>65.5755</v>
          </cell>
          <cell r="E78">
            <v>67.1493</v>
          </cell>
          <cell r="F78">
            <v>68.7609</v>
          </cell>
          <cell r="G78">
            <v>70.4112</v>
          </cell>
          <cell r="H78">
            <v>72.1011</v>
          </cell>
          <cell r="I78">
            <v>73.8315</v>
          </cell>
          <cell r="J78">
            <v>75.6035</v>
          </cell>
          <cell r="K78">
            <v>77.418</v>
          </cell>
        </row>
        <row r="79">
          <cell r="A79">
            <v>86</v>
          </cell>
          <cell r="B79">
            <v>62.5422</v>
          </cell>
          <cell r="C79">
            <v>65.5755</v>
          </cell>
          <cell r="D79">
            <v>67.1493</v>
          </cell>
          <cell r="E79">
            <v>68.7609</v>
          </cell>
          <cell r="F79">
            <v>70.4112</v>
          </cell>
          <cell r="G79">
            <v>72.1011</v>
          </cell>
          <cell r="H79">
            <v>73.8315</v>
          </cell>
          <cell r="I79">
            <v>75.6035</v>
          </cell>
          <cell r="J79">
            <v>77.418</v>
          </cell>
          <cell r="K79">
            <v>79.276</v>
          </cell>
        </row>
        <row r="80">
          <cell r="A80">
            <v>87</v>
          </cell>
          <cell r="B80">
            <v>64.0432</v>
          </cell>
          <cell r="C80">
            <v>67.1493</v>
          </cell>
          <cell r="D80">
            <v>68.7609</v>
          </cell>
          <cell r="E80">
            <v>70.4112</v>
          </cell>
          <cell r="F80">
            <v>72.1011</v>
          </cell>
          <cell r="G80">
            <v>73.8315</v>
          </cell>
          <cell r="H80">
            <v>75.6035</v>
          </cell>
          <cell r="I80">
            <v>77.418</v>
          </cell>
          <cell r="J80">
            <v>79.276</v>
          </cell>
          <cell r="K80">
            <v>81.1786</v>
          </cell>
        </row>
        <row r="81">
          <cell r="A81">
            <v>88</v>
          </cell>
          <cell r="B81">
            <v>65.5802</v>
          </cell>
          <cell r="C81">
            <v>68.7608</v>
          </cell>
          <cell r="D81">
            <v>70.4111</v>
          </cell>
          <cell r="E81">
            <v>72.101</v>
          </cell>
          <cell r="F81">
            <v>73.8314</v>
          </cell>
          <cell r="G81">
            <v>75.6034</v>
          </cell>
          <cell r="H81">
            <v>77.4179</v>
          </cell>
          <cell r="I81">
            <v>79.2759</v>
          </cell>
          <cell r="J81">
            <v>81.1785</v>
          </cell>
          <cell r="K81">
            <v>83.1268</v>
          </cell>
        </row>
        <row r="82">
          <cell r="A82">
            <v>89</v>
          </cell>
          <cell r="B82">
            <v>67.1541</v>
          </cell>
          <cell r="C82">
            <v>70.4111</v>
          </cell>
          <cell r="D82">
            <v>72.101</v>
          </cell>
          <cell r="E82">
            <v>73.8314</v>
          </cell>
          <cell r="F82">
            <v>75.6034</v>
          </cell>
          <cell r="G82">
            <v>77.4179</v>
          </cell>
          <cell r="H82">
            <v>79.2759</v>
          </cell>
          <cell r="I82">
            <v>81.1785</v>
          </cell>
          <cell r="J82">
            <v>83.1268</v>
          </cell>
          <cell r="K82">
            <v>85.1218</v>
          </cell>
        </row>
        <row r="83">
          <cell r="A83">
            <v>90</v>
          </cell>
          <cell r="B83">
            <v>68.7658</v>
          </cell>
          <cell r="C83">
            <v>72.1009</v>
          </cell>
          <cell r="D83">
            <v>73.8313</v>
          </cell>
          <cell r="E83">
            <v>75.6033</v>
          </cell>
          <cell r="F83">
            <v>77.4178</v>
          </cell>
          <cell r="G83">
            <v>79.2758</v>
          </cell>
          <cell r="H83">
            <v>81.1784</v>
          </cell>
          <cell r="I83">
            <v>83.1267</v>
          </cell>
          <cell r="J83">
            <v>85.1217</v>
          </cell>
          <cell r="K83">
            <v>87.1646</v>
          </cell>
        </row>
        <row r="84">
          <cell r="A84">
            <v>91</v>
          </cell>
          <cell r="B84">
            <v>70.4162</v>
          </cell>
          <cell r="C84">
            <v>73.8314</v>
          </cell>
          <cell r="D84">
            <v>75.6034</v>
          </cell>
          <cell r="E84">
            <v>77.4179</v>
          </cell>
          <cell r="F84">
            <v>79.2759</v>
          </cell>
          <cell r="G84">
            <v>81.1785</v>
          </cell>
          <cell r="H84">
            <v>83.1268</v>
          </cell>
          <cell r="I84">
            <v>85.1218</v>
          </cell>
          <cell r="J84">
            <v>87.1647</v>
          </cell>
          <cell r="K84">
            <v>89.2567</v>
          </cell>
        </row>
        <row r="85">
          <cell r="A85">
            <v>92</v>
          </cell>
          <cell r="B85">
            <v>72.1062</v>
          </cell>
          <cell r="C85">
            <v>75.6034</v>
          </cell>
          <cell r="D85">
            <v>77.4179</v>
          </cell>
          <cell r="E85">
            <v>79.2759</v>
          </cell>
          <cell r="F85">
            <v>81.1785</v>
          </cell>
          <cell r="G85">
            <v>83.1268</v>
          </cell>
          <cell r="H85">
            <v>85.1218</v>
          </cell>
          <cell r="I85">
            <v>87.1647</v>
          </cell>
          <cell r="J85">
            <v>89.2567</v>
          </cell>
          <cell r="K85">
            <v>91.3989</v>
          </cell>
        </row>
        <row r="86">
          <cell r="A86">
            <v>93</v>
          </cell>
          <cell r="B86">
            <v>73.8367</v>
          </cell>
          <cell r="C86">
            <v>77.4178</v>
          </cell>
          <cell r="D86">
            <v>79.2758</v>
          </cell>
          <cell r="E86">
            <v>81.1784</v>
          </cell>
          <cell r="F86">
            <v>83.1267</v>
          </cell>
          <cell r="G86">
            <v>85.1217</v>
          </cell>
          <cell r="H86">
            <v>87.1646</v>
          </cell>
          <cell r="I86">
            <v>89.2566</v>
          </cell>
          <cell r="J86">
            <v>91.3988</v>
          </cell>
          <cell r="K86">
            <v>93.5924</v>
          </cell>
        </row>
        <row r="87">
          <cell r="A87">
            <v>94</v>
          </cell>
          <cell r="B87">
            <v>75.6088</v>
          </cell>
          <cell r="C87">
            <v>79.2758</v>
          </cell>
          <cell r="D87">
            <v>81.1784</v>
          </cell>
          <cell r="E87">
            <v>83.1267</v>
          </cell>
          <cell r="F87">
            <v>85.1217</v>
          </cell>
          <cell r="G87">
            <v>87.1646</v>
          </cell>
          <cell r="H87">
            <v>89.2566</v>
          </cell>
          <cell r="I87">
            <v>91.3988</v>
          </cell>
          <cell r="J87">
            <v>93.5924</v>
          </cell>
          <cell r="K87">
            <v>95.8386</v>
          </cell>
        </row>
        <row r="88">
          <cell r="A88">
            <v>95</v>
          </cell>
          <cell r="B88">
            <v>77.4234</v>
          </cell>
          <cell r="C88">
            <v>81.1784</v>
          </cell>
          <cell r="D88">
            <v>83.1267</v>
          </cell>
          <cell r="E88">
            <v>85.1217</v>
          </cell>
          <cell r="F88">
            <v>87.1646</v>
          </cell>
          <cell r="G88">
            <v>89.2566</v>
          </cell>
          <cell r="H88">
            <v>91.3988</v>
          </cell>
          <cell r="I88">
            <v>93.5924</v>
          </cell>
          <cell r="J88">
            <v>95.8386</v>
          </cell>
          <cell r="K88">
            <v>98.1387</v>
          </cell>
        </row>
        <row r="89">
          <cell r="A89">
            <v>96</v>
          </cell>
          <cell r="B89">
            <v>79.2816</v>
          </cell>
          <cell r="C89">
            <v>83.1268</v>
          </cell>
          <cell r="D89">
            <v>85.1218</v>
          </cell>
          <cell r="E89">
            <v>87.1647</v>
          </cell>
          <cell r="F89">
            <v>89.2567</v>
          </cell>
          <cell r="G89">
            <v>91.3989</v>
          </cell>
          <cell r="H89">
            <v>93.5925</v>
          </cell>
          <cell r="I89">
            <v>95.8387</v>
          </cell>
          <cell r="J89">
            <v>98.1388</v>
          </cell>
          <cell r="K89">
            <v>100.4941</v>
          </cell>
        </row>
        <row r="90">
          <cell r="A90">
            <v>97</v>
          </cell>
          <cell r="B90">
            <v>81.1844</v>
          </cell>
          <cell r="C90">
            <v>85.1218</v>
          </cell>
          <cell r="D90">
            <v>87.1647</v>
          </cell>
          <cell r="E90">
            <v>89.2567</v>
          </cell>
          <cell r="F90">
            <v>91.3989</v>
          </cell>
          <cell r="G90">
            <v>93.5925</v>
          </cell>
          <cell r="H90">
            <v>95.8387</v>
          </cell>
          <cell r="I90">
            <v>98.1388</v>
          </cell>
          <cell r="J90">
            <v>100.4941</v>
          </cell>
          <cell r="K90">
            <v>102.906</v>
          </cell>
        </row>
        <row r="91">
          <cell r="A91">
            <v>98</v>
          </cell>
          <cell r="B91">
            <v>83.1328</v>
          </cell>
          <cell r="C91">
            <v>87.1647</v>
          </cell>
          <cell r="D91">
            <v>89.2567</v>
          </cell>
          <cell r="E91">
            <v>91.3989</v>
          </cell>
          <cell r="F91">
            <v>93.5925</v>
          </cell>
          <cell r="G91">
            <v>95.8387</v>
          </cell>
          <cell r="H91">
            <v>98.1388</v>
          </cell>
          <cell r="I91">
            <v>100.4941</v>
          </cell>
          <cell r="J91">
            <v>102.906</v>
          </cell>
          <cell r="K91">
            <v>105.3757</v>
          </cell>
        </row>
        <row r="92">
          <cell r="A92">
            <v>99</v>
          </cell>
          <cell r="B92">
            <v>85.128</v>
          </cell>
          <cell r="C92">
            <v>89.2567</v>
          </cell>
          <cell r="D92">
            <v>91.3989</v>
          </cell>
          <cell r="E92">
            <v>93.5925</v>
          </cell>
          <cell r="F92">
            <v>95.8387</v>
          </cell>
          <cell r="G92">
            <v>98.1388</v>
          </cell>
          <cell r="H92">
            <v>100.4941</v>
          </cell>
          <cell r="I92">
            <v>102.906</v>
          </cell>
          <cell r="J92">
            <v>105.3757</v>
          </cell>
          <cell r="K92">
            <v>107.9047</v>
          </cell>
        </row>
        <row r="93">
          <cell r="A93">
            <v>100</v>
          </cell>
          <cell r="B93">
            <v>87.1711</v>
          </cell>
          <cell r="C93">
            <v>91.3989</v>
          </cell>
          <cell r="D93">
            <v>93.5925</v>
          </cell>
          <cell r="E93">
            <v>95.8387</v>
          </cell>
          <cell r="F93">
            <v>98.1388</v>
          </cell>
          <cell r="G93">
            <v>100.4941</v>
          </cell>
          <cell r="H93">
            <v>102.906</v>
          </cell>
          <cell r="I93">
            <v>105.3757</v>
          </cell>
          <cell r="J93">
            <v>107.9047</v>
          </cell>
          <cell r="K93">
            <v>110.4944</v>
          </cell>
        </row>
        <row r="94">
          <cell r="A94">
            <v>101</v>
          </cell>
          <cell r="B94">
            <v>89.2632</v>
          </cell>
          <cell r="C94">
            <v>93.5925</v>
          </cell>
          <cell r="D94">
            <v>95.8387</v>
          </cell>
          <cell r="E94">
            <v>98.1388</v>
          </cell>
          <cell r="F94">
            <v>100.4941</v>
          </cell>
          <cell r="G94">
            <v>102.906</v>
          </cell>
          <cell r="H94">
            <v>105.3757</v>
          </cell>
          <cell r="I94">
            <v>107.9047</v>
          </cell>
          <cell r="J94">
            <v>110.4944</v>
          </cell>
          <cell r="K94">
            <v>113.1463</v>
          </cell>
        </row>
        <row r="95">
          <cell r="A95">
            <v>102</v>
          </cell>
          <cell r="B95">
            <v>91.4055</v>
          </cell>
          <cell r="C95">
            <v>95.8387</v>
          </cell>
          <cell r="D95">
            <v>98.1388</v>
          </cell>
          <cell r="E95">
            <v>100.4941</v>
          </cell>
          <cell r="F95">
            <v>102.906</v>
          </cell>
          <cell r="G95">
            <v>105.3757</v>
          </cell>
          <cell r="H95">
            <v>107.9047</v>
          </cell>
          <cell r="I95">
            <v>110.4944</v>
          </cell>
          <cell r="J95">
            <v>113.1463</v>
          </cell>
          <cell r="K95">
            <v>115.8618</v>
          </cell>
        </row>
        <row r="96">
          <cell r="A96">
            <v>103</v>
          </cell>
          <cell r="B96">
            <v>93.5992</v>
          </cell>
          <cell r="C96">
            <v>98.1388</v>
          </cell>
          <cell r="D96">
            <v>100.4941</v>
          </cell>
          <cell r="E96">
            <v>102.906</v>
          </cell>
          <cell r="F96">
            <v>105.3757</v>
          </cell>
          <cell r="G96">
            <v>107.9047</v>
          </cell>
          <cell r="H96">
            <v>110.4944</v>
          </cell>
          <cell r="I96">
            <v>113.1463</v>
          </cell>
          <cell r="J96">
            <v>115.8618</v>
          </cell>
          <cell r="K96">
            <v>118.6425</v>
          </cell>
        </row>
        <row r="97">
          <cell r="A97">
            <v>104</v>
          </cell>
          <cell r="B97">
            <v>95.8456</v>
          </cell>
          <cell r="C97">
            <v>100.4941</v>
          </cell>
          <cell r="D97">
            <v>102.906</v>
          </cell>
          <cell r="E97">
            <v>105.3757</v>
          </cell>
          <cell r="F97">
            <v>107.9047</v>
          </cell>
          <cell r="G97">
            <v>110.4944</v>
          </cell>
          <cell r="H97">
            <v>113.1463</v>
          </cell>
          <cell r="I97">
            <v>115.8618</v>
          </cell>
          <cell r="J97">
            <v>118.6425</v>
          </cell>
          <cell r="K97">
            <v>121.4899</v>
          </cell>
        </row>
        <row r="98">
          <cell r="A98">
            <v>105</v>
          </cell>
          <cell r="B98">
            <v>98.1459</v>
          </cell>
          <cell r="C98">
            <v>102.906</v>
          </cell>
          <cell r="D98">
            <v>105.3757</v>
          </cell>
          <cell r="E98">
            <v>107.9047</v>
          </cell>
          <cell r="F98">
            <v>110.4944</v>
          </cell>
          <cell r="G98">
            <v>113.1463</v>
          </cell>
          <cell r="H98">
            <v>115.8618</v>
          </cell>
          <cell r="I98">
            <v>118.6425</v>
          </cell>
          <cell r="J98">
            <v>121.4899</v>
          </cell>
          <cell r="K98">
            <v>124.4057</v>
          </cell>
        </row>
        <row r="99">
          <cell r="A99">
            <v>106</v>
          </cell>
          <cell r="B99">
            <v>100.5014</v>
          </cell>
          <cell r="C99">
            <v>105.3757</v>
          </cell>
          <cell r="D99">
            <v>107.9047</v>
          </cell>
          <cell r="E99">
            <v>110.4944</v>
          </cell>
          <cell r="F99">
            <v>113.1463</v>
          </cell>
          <cell r="G99">
            <v>115.8618</v>
          </cell>
          <cell r="H99">
            <v>118.6425</v>
          </cell>
          <cell r="I99">
            <v>121.4899</v>
          </cell>
          <cell r="J99">
            <v>124.4057</v>
          </cell>
          <cell r="K99">
            <v>127.3914</v>
          </cell>
        </row>
        <row r="100">
          <cell r="A100">
            <v>107</v>
          </cell>
          <cell r="B100">
            <v>102.9134</v>
          </cell>
          <cell r="C100">
            <v>107.9047</v>
          </cell>
          <cell r="D100">
            <v>110.4944</v>
          </cell>
          <cell r="E100">
            <v>113.1463</v>
          </cell>
          <cell r="F100">
            <v>115.8618</v>
          </cell>
          <cell r="G100">
            <v>118.6425</v>
          </cell>
          <cell r="H100">
            <v>121.4899</v>
          </cell>
          <cell r="I100">
            <v>124.4057</v>
          </cell>
          <cell r="J100">
            <v>127.3914</v>
          </cell>
          <cell r="K100">
            <v>130.4488</v>
          </cell>
        </row>
        <row r="101">
          <cell r="A101">
            <v>108</v>
          </cell>
          <cell r="B101">
            <v>105.3833</v>
          </cell>
          <cell r="C101">
            <v>110.4944</v>
          </cell>
          <cell r="D101">
            <v>113.1463</v>
          </cell>
          <cell r="E101">
            <v>115.8618</v>
          </cell>
          <cell r="F101">
            <v>118.6425</v>
          </cell>
          <cell r="G101">
            <v>121.4899</v>
          </cell>
          <cell r="H101">
            <v>124.4057</v>
          </cell>
          <cell r="I101">
            <v>127.3914</v>
          </cell>
          <cell r="J101">
            <v>130.4488</v>
          </cell>
          <cell r="K101">
            <v>133.5796</v>
          </cell>
        </row>
        <row r="102">
          <cell r="A102">
            <v>109</v>
          </cell>
          <cell r="B102">
            <v>107.9125</v>
          </cell>
          <cell r="C102">
            <v>113.1463</v>
          </cell>
          <cell r="D102">
            <v>115.8618</v>
          </cell>
          <cell r="E102">
            <v>118.6425</v>
          </cell>
          <cell r="F102">
            <v>121.4899</v>
          </cell>
          <cell r="G102">
            <v>124.4057</v>
          </cell>
          <cell r="H102">
            <v>127.3914</v>
          </cell>
          <cell r="I102">
            <v>130.4488</v>
          </cell>
          <cell r="J102">
            <v>133.5796</v>
          </cell>
          <cell r="K102">
            <v>136.7855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>
        <row r="8">
          <cell r="B8" t="str">
            <v>1. Defer replacing to 2011 (PCs or servers)</v>
          </cell>
        </row>
        <row r="9">
          <cell r="B9" t="str">
            <v>2. Locate surplus equipment in IT asset management system (PCs or servers)</v>
          </cell>
        </row>
        <row r="10">
          <cell r="B10" t="str">
            <v>3. Purchase alternative workstations as replacement (PCs)</v>
          </cell>
        </row>
        <row r="11">
          <cell r="B11" t="str">
            <v>4. Request CIO exception for new PC replacing failing computers</v>
          </cell>
        </row>
        <row r="12">
          <cell r="B12" t="str">
            <v>5. Request CIO  exception for new PC to meet ABT requirements</v>
          </cell>
        </row>
        <row r="13">
          <cell r="B13" t="str">
            <v>6. Migrate stand-alone servers to virtual servers</v>
          </cell>
        </row>
        <row r="14">
          <cell r="B14" t="str">
            <v>7. Consolidate like servers</v>
          </cell>
        </row>
        <row r="15">
          <cell r="B15" t="str">
            <v>8. Request CIO exception for new server </v>
          </cell>
        </row>
        <row r="16">
          <cell r="B16" t="str">
            <v>9. </v>
          </cell>
        </row>
        <row r="17">
          <cell r="B17" t="str">
            <v>10. </v>
          </cell>
        </row>
        <row r="18">
          <cell r="B18" t="str">
            <v>11. </v>
          </cell>
        </row>
        <row r="19">
          <cell r="B19" t="str">
            <v>12.</v>
          </cell>
        </row>
        <row r="20">
          <cell r="B20" t="str">
            <v>13</v>
          </cell>
        </row>
        <row r="21">
          <cell r="B21" t="str">
            <v>14. </v>
          </cell>
        </row>
        <row r="22">
          <cell r="B22" t="str">
            <v>15. </v>
          </cell>
        </row>
        <row r="23">
          <cell r="B23" t="str">
            <v>16.</v>
          </cell>
        </row>
        <row r="24">
          <cell r="B24" t="str">
            <v>17.</v>
          </cell>
        </row>
        <row r="25">
          <cell r="B25" t="str">
            <v>18.</v>
          </cell>
        </row>
        <row r="26">
          <cell r="B26" t="str">
            <v>19</v>
          </cell>
        </row>
        <row r="27">
          <cell r="B27" t="str">
            <v>20.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ppro_Section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- CSD (3)"/>
      <sheetName val="DATA Tables"/>
      <sheetName val="Summary"/>
      <sheetName val="data - CSD"/>
      <sheetName val="data - CSD (w2004)"/>
      <sheetName val="Sheet1"/>
    </sheetNames>
    <sheetDataSet>
      <sheetData sheetId="0" refreshError="1"/>
      <sheetData sheetId="1" refreshError="1">
        <row r="37">
          <cell r="A37">
            <v>1</v>
          </cell>
        </row>
        <row r="38">
          <cell r="A38">
            <v>2</v>
          </cell>
        </row>
        <row r="39">
          <cell r="A39">
            <v>3</v>
          </cell>
        </row>
        <row r="40">
          <cell r="A40">
            <v>4</v>
          </cell>
        </row>
        <row r="41">
          <cell r="A41">
            <v>5</v>
          </cell>
        </row>
        <row r="42">
          <cell r="A42">
            <v>6</v>
          </cell>
        </row>
        <row r="43">
          <cell r="A43">
            <v>7</v>
          </cell>
        </row>
        <row r="44">
          <cell r="A44">
            <v>8</v>
          </cell>
        </row>
        <row r="45">
          <cell r="A45">
            <v>9</v>
          </cell>
        </row>
        <row r="46">
          <cell r="A46">
            <v>10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iginal TA contract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1 Final Target Reduction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CHS 07Tables for 09 Allocatio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A Table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11 DCHS (0935) Alloc 4-13ver1"/>
      <sheetName val="2011 DCHS (0935) Alloc 4-13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Corrected 6-24-08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showGridLines="0" tabSelected="1" zoomScale="80" zoomScaleNormal="80" zoomScalePageLayoutView="80" workbookViewId="0" topLeftCell="A1">
      <selection activeCell="A1" sqref="A1:H58"/>
    </sheetView>
  </sheetViews>
  <sheetFormatPr defaultColWidth="9.140625" defaultRowHeight="15" outlineLevelCol="1"/>
  <cols>
    <col min="1" max="1" width="38.421875" style="0" customWidth="1"/>
    <col min="2" max="2" width="17.00390625" style="0" customWidth="1"/>
    <col min="3" max="3" width="16.8515625" style="0" customWidth="1"/>
    <col min="4" max="5" width="16.8515625" style="0" customWidth="1" outlineLevel="1"/>
    <col min="6" max="6" width="17.421875" style="0" customWidth="1" outlineLevel="1"/>
    <col min="7" max="7" width="17.140625" style="0" bestFit="1" customWidth="1" outlineLevel="1"/>
    <col min="8" max="8" width="16.140625" style="0" customWidth="1"/>
    <col min="9" max="9" width="12.28125" style="0" bestFit="1" customWidth="1"/>
  </cols>
  <sheetData>
    <row r="1" spans="1:7" s="9" customFormat="1" ht="15.75">
      <c r="A1" s="91" t="s">
        <v>53</v>
      </c>
      <c r="B1" s="91"/>
      <c r="C1" s="91"/>
      <c r="D1" s="91"/>
      <c r="E1" s="91"/>
      <c r="F1" s="91"/>
      <c r="G1" s="91"/>
    </row>
    <row r="2" spans="1:11" s="9" customFormat="1" ht="15.75">
      <c r="A2" s="91" t="s">
        <v>52</v>
      </c>
      <c r="B2" s="91"/>
      <c r="C2" s="91"/>
      <c r="D2" s="91"/>
      <c r="E2" s="91"/>
      <c r="F2" s="91"/>
      <c r="G2" s="91"/>
      <c r="H2" s="84"/>
      <c r="I2" s="84"/>
      <c r="J2" s="84"/>
      <c r="K2" s="84"/>
    </row>
    <row r="3" spans="1:11" s="9" customFormat="1" ht="15.75">
      <c r="A3" s="85"/>
      <c r="B3" s="85"/>
      <c r="C3" s="85"/>
      <c r="D3" s="85"/>
      <c r="E3" s="85"/>
      <c r="F3" s="85"/>
      <c r="G3" s="85"/>
      <c r="H3" s="84"/>
      <c r="I3" s="84"/>
      <c r="J3" s="84"/>
      <c r="K3" s="84"/>
    </row>
    <row r="4" spans="1:7" s="9" customFormat="1" ht="49.5">
      <c r="A4" s="83" t="s">
        <v>51</v>
      </c>
      <c r="B4" s="82" t="s">
        <v>50</v>
      </c>
      <c r="C4" s="80" t="s">
        <v>49</v>
      </c>
      <c r="D4" s="81" t="s">
        <v>48</v>
      </c>
      <c r="E4" s="81" t="s">
        <v>47</v>
      </c>
      <c r="F4" s="81" t="s">
        <v>46</v>
      </c>
      <c r="G4" s="80" t="s">
        <v>45</v>
      </c>
    </row>
    <row r="5" spans="1:7" s="9" customFormat="1" ht="15.75">
      <c r="A5" s="79" t="s">
        <v>44</v>
      </c>
      <c r="B5" s="78">
        <v>31463033</v>
      </c>
      <c r="C5" s="78">
        <v>41540411</v>
      </c>
      <c r="D5" s="77">
        <f>B33</f>
        <v>49310995.849999994</v>
      </c>
      <c r="E5" s="77">
        <f>D5</f>
        <v>49310995.849999994</v>
      </c>
      <c r="F5" s="77">
        <f>B33</f>
        <v>49310995.849999994</v>
      </c>
      <c r="G5" s="76">
        <f>B33</f>
        <v>49310995.849999994</v>
      </c>
    </row>
    <row r="6" spans="1:7" s="9" customFormat="1" ht="15.75">
      <c r="A6" s="38" t="s">
        <v>43</v>
      </c>
      <c r="C6" s="75"/>
      <c r="D6" s="74"/>
      <c r="E6" s="74"/>
      <c r="F6" s="74"/>
      <c r="G6" s="73"/>
    </row>
    <row r="7" spans="1:7" s="9" customFormat="1" ht="15.75">
      <c r="A7" s="34" t="s">
        <v>42</v>
      </c>
      <c r="B7" s="72">
        <v>221201064</v>
      </c>
      <c r="C7" s="72">
        <v>229867111</v>
      </c>
      <c r="D7" s="72">
        <v>229867111</v>
      </c>
      <c r="E7" s="72">
        <f>229867111+7243019</f>
        <v>237110130</v>
      </c>
      <c r="F7" s="32">
        <v>170539033</v>
      </c>
      <c r="G7" s="32">
        <v>259966535</v>
      </c>
    </row>
    <row r="8" spans="1:7" s="9" customFormat="1" ht="15.75">
      <c r="A8" s="34" t="s">
        <v>41</v>
      </c>
      <c r="B8" s="72">
        <v>6287790</v>
      </c>
      <c r="C8" s="72">
        <v>8072119</v>
      </c>
      <c r="D8" s="72">
        <v>8072119</v>
      </c>
      <c r="E8" s="72">
        <v>8072119</v>
      </c>
      <c r="F8" s="32">
        <v>3374553</v>
      </c>
      <c r="G8" s="32">
        <v>6749100</v>
      </c>
    </row>
    <row r="9" spans="1:7" s="9" customFormat="1" ht="15.75">
      <c r="A9" s="34" t="s">
        <v>40</v>
      </c>
      <c r="B9" s="72">
        <v>572340</v>
      </c>
      <c r="C9" s="72">
        <v>720000</v>
      </c>
      <c r="D9" s="72">
        <v>720000</v>
      </c>
      <c r="E9" s="72">
        <f>720000+945000</f>
        <v>1665000</v>
      </c>
      <c r="F9" s="32">
        <v>922082</v>
      </c>
      <c r="G9" s="32">
        <v>1665000</v>
      </c>
    </row>
    <row r="10" spans="1:7" s="9" customFormat="1" ht="15.75">
      <c r="A10" s="34" t="s">
        <v>39</v>
      </c>
      <c r="B10" s="72">
        <v>725796</v>
      </c>
      <c r="C10" s="72">
        <v>677000</v>
      </c>
      <c r="D10" s="72">
        <v>677000</v>
      </c>
      <c r="E10" s="72">
        <v>677000</v>
      </c>
      <c r="F10" s="32">
        <v>172831</v>
      </c>
      <c r="G10" s="32">
        <v>240600</v>
      </c>
    </row>
    <row r="11" spans="1:11" s="9" customFormat="1" ht="15.75">
      <c r="A11" s="60" t="s">
        <v>38</v>
      </c>
      <c r="B11" s="72">
        <v>9143652</v>
      </c>
      <c r="C11" s="72">
        <v>2000000</v>
      </c>
      <c r="D11" s="72">
        <v>2800000</v>
      </c>
      <c r="E11" s="72">
        <v>2800000</v>
      </c>
      <c r="F11" s="71">
        <v>9038323</v>
      </c>
      <c r="G11" s="71">
        <v>11092500</v>
      </c>
      <c r="H11" s="63"/>
      <c r="J11" s="62"/>
      <c r="K11" s="61"/>
    </row>
    <row r="12" spans="1:11" s="9" customFormat="1" ht="15.75">
      <c r="A12" s="60" t="s">
        <v>37</v>
      </c>
      <c r="B12" s="69">
        <v>1370438</v>
      </c>
      <c r="C12" s="86">
        <v>1190456</v>
      </c>
      <c r="D12" s="86">
        <v>1190456</v>
      </c>
      <c r="E12" s="86">
        <v>1190456</v>
      </c>
      <c r="F12" s="55">
        <v>551278</v>
      </c>
      <c r="G12" s="55">
        <v>935400</v>
      </c>
      <c r="H12" s="67"/>
      <c r="I12" s="62"/>
      <c r="J12" s="62"/>
      <c r="K12" s="61"/>
    </row>
    <row r="13" spans="1:11" s="9" customFormat="1" ht="15.75">
      <c r="A13" s="60" t="s">
        <v>36</v>
      </c>
      <c r="B13" s="72">
        <v>1425062</v>
      </c>
      <c r="C13" s="87">
        <v>1373352</v>
      </c>
      <c r="D13" s="87">
        <v>1373352</v>
      </c>
      <c r="E13" s="87">
        <v>1373352</v>
      </c>
      <c r="F13" s="71">
        <v>999880</v>
      </c>
      <c r="G13" s="71">
        <v>1373400</v>
      </c>
      <c r="H13" s="63"/>
      <c r="J13" s="62"/>
      <c r="K13" s="61"/>
    </row>
    <row r="14" spans="1:11" s="9" customFormat="1" ht="15.75">
      <c r="A14" s="60" t="s">
        <v>35</v>
      </c>
      <c r="B14" s="72">
        <v>0</v>
      </c>
      <c r="C14" s="87">
        <v>8000000</v>
      </c>
      <c r="D14" s="71">
        <v>8000000</v>
      </c>
      <c r="E14" s="71">
        <v>8000000</v>
      </c>
      <c r="F14" s="71">
        <v>0</v>
      </c>
      <c r="G14" s="71">
        <v>0</v>
      </c>
      <c r="H14" s="63"/>
      <c r="J14" s="62"/>
      <c r="K14" s="61"/>
    </row>
    <row r="15" spans="1:11" s="9" customFormat="1" ht="15.75">
      <c r="A15" s="60" t="s">
        <v>34</v>
      </c>
      <c r="B15" s="72">
        <v>489083</v>
      </c>
      <c r="C15" s="87">
        <v>733657</v>
      </c>
      <c r="D15" s="87">
        <v>733657</v>
      </c>
      <c r="E15" s="87">
        <v>733657</v>
      </c>
      <c r="F15" s="71">
        <v>1210450</v>
      </c>
      <c r="G15" s="89">
        <v>733657</v>
      </c>
      <c r="H15" s="70"/>
      <c r="J15" s="62"/>
      <c r="K15" s="61"/>
    </row>
    <row r="16" spans="1:11" s="9" customFormat="1" ht="15.75">
      <c r="A16" s="60" t="s">
        <v>23</v>
      </c>
      <c r="B16" s="52">
        <v>13403450</v>
      </c>
      <c r="C16" s="86">
        <v>16308592</v>
      </c>
      <c r="D16" s="86">
        <v>16493998</v>
      </c>
      <c r="E16" s="86">
        <v>16493998</v>
      </c>
      <c r="F16" s="55">
        <v>9858506</v>
      </c>
      <c r="G16" s="90">
        <v>16493998</v>
      </c>
      <c r="H16" s="67"/>
      <c r="I16" s="62"/>
      <c r="J16" s="62"/>
      <c r="K16" s="61"/>
    </row>
    <row r="17" spans="1:11" s="9" customFormat="1" ht="15.75">
      <c r="A17" s="31" t="s">
        <v>33</v>
      </c>
      <c r="B17" s="48">
        <f aca="true" t="shared" si="0" ref="B17:G17">SUM(B7:B16)</f>
        <v>254618675</v>
      </c>
      <c r="C17" s="48">
        <f t="shared" si="0"/>
        <v>268942287</v>
      </c>
      <c r="D17" s="48">
        <f t="shared" si="0"/>
        <v>269927693</v>
      </c>
      <c r="E17" s="48">
        <f t="shared" si="0"/>
        <v>278115712</v>
      </c>
      <c r="F17" s="49">
        <f t="shared" si="0"/>
        <v>196666936</v>
      </c>
      <c r="G17" s="48">
        <f t="shared" si="0"/>
        <v>299250190</v>
      </c>
      <c r="H17" s="66"/>
      <c r="I17" s="62"/>
      <c r="J17" s="62"/>
      <c r="K17" s="61"/>
    </row>
    <row r="18" spans="1:11" s="9" customFormat="1" ht="15.75">
      <c r="A18" s="38" t="s">
        <v>32</v>
      </c>
      <c r="B18" s="52"/>
      <c r="C18" s="52"/>
      <c r="D18" s="65"/>
      <c r="E18" s="65"/>
      <c r="F18" s="65"/>
      <c r="G18" s="64"/>
      <c r="H18" s="62"/>
      <c r="I18" s="62"/>
      <c r="J18" s="62"/>
      <c r="K18" s="61"/>
    </row>
    <row r="19" spans="1:11" s="9" customFormat="1" ht="15.75">
      <c r="A19" s="34" t="s">
        <v>31</v>
      </c>
      <c r="B19" s="52">
        <v>-159717565</v>
      </c>
      <c r="C19" s="52">
        <f>-177437960</f>
        <v>-177437960</v>
      </c>
      <c r="D19" s="52">
        <f>C19-732000+1036000-1857000+1000000-557</f>
        <v>-177991517</v>
      </c>
      <c r="E19" s="52">
        <f>-177991517-7528300</f>
        <v>-185519817</v>
      </c>
      <c r="F19" s="55">
        <v>-114307200</v>
      </c>
      <c r="G19" s="54">
        <v>-185809000</v>
      </c>
      <c r="H19" s="62"/>
      <c r="I19" s="62"/>
      <c r="K19" s="61"/>
    </row>
    <row r="20" spans="1:11" s="9" customFormat="1" ht="18">
      <c r="A20" s="34" t="s">
        <v>30</v>
      </c>
      <c r="B20" s="52">
        <v>-27914019.56</v>
      </c>
      <c r="C20" s="52">
        <v>-40578496</v>
      </c>
      <c r="D20" s="52">
        <v>-40578496</v>
      </c>
      <c r="E20" s="52">
        <f>-40578496-2615024</f>
        <v>-43193520</v>
      </c>
      <c r="F20" s="55">
        <v>-26310375</v>
      </c>
      <c r="G20" s="55">
        <v>-43193520</v>
      </c>
      <c r="H20" s="62"/>
      <c r="I20" s="62"/>
      <c r="J20" s="62"/>
      <c r="K20" s="61"/>
    </row>
    <row r="21" spans="1:11" s="9" customFormat="1" ht="15.75">
      <c r="A21" s="34" t="s">
        <v>29</v>
      </c>
      <c r="B21" s="52">
        <v>-6999984</v>
      </c>
      <c r="C21" s="52">
        <v>-13800000</v>
      </c>
      <c r="D21" s="52">
        <v>-13800000</v>
      </c>
      <c r="E21" s="52">
        <v>-13800000</v>
      </c>
      <c r="F21" s="55">
        <v>-9200000</v>
      </c>
      <c r="G21" s="50">
        <v>-13800000</v>
      </c>
      <c r="H21" s="62"/>
      <c r="I21" s="62"/>
      <c r="J21" s="62"/>
      <c r="K21" s="61"/>
    </row>
    <row r="22" spans="1:11" s="9" customFormat="1" ht="15.75">
      <c r="A22" s="34" t="s">
        <v>28</v>
      </c>
      <c r="B22" s="52">
        <v>-20562599.62</v>
      </c>
      <c r="C22" s="52">
        <v>-26327000</v>
      </c>
      <c r="D22" s="52">
        <v>-26327000</v>
      </c>
      <c r="E22" s="52">
        <v>-26327000</v>
      </c>
      <c r="F22" s="55">
        <v>-12109342</v>
      </c>
      <c r="G22" s="50">
        <v>-26327000</v>
      </c>
      <c r="H22" s="62"/>
      <c r="I22" s="62"/>
      <c r="J22" s="62"/>
      <c r="K22" s="61"/>
    </row>
    <row r="23" spans="1:11" s="9" customFormat="1" ht="15.75">
      <c r="A23" s="34" t="s">
        <v>27</v>
      </c>
      <c r="B23" s="52">
        <v>-2000000</v>
      </c>
      <c r="C23" s="52">
        <v>-8000000</v>
      </c>
      <c r="D23" s="52">
        <v>-8000000</v>
      </c>
      <c r="E23" s="52">
        <v>-8000000</v>
      </c>
      <c r="F23" s="55">
        <v>-2000000</v>
      </c>
      <c r="G23" s="50">
        <v>-8000000</v>
      </c>
      <c r="H23" s="62"/>
      <c r="I23" s="62"/>
      <c r="J23" s="62"/>
      <c r="K23" s="61"/>
    </row>
    <row r="24" spans="1:11" s="9" customFormat="1" ht="15.75">
      <c r="A24" s="34" t="s">
        <v>26</v>
      </c>
      <c r="B24" s="51">
        <v>0</v>
      </c>
      <c r="C24" s="51">
        <v>-2450000</v>
      </c>
      <c r="D24" s="51">
        <v>-2450000</v>
      </c>
      <c r="E24" s="51">
        <v>-2450000</v>
      </c>
      <c r="F24" s="55">
        <v>-1470680</v>
      </c>
      <c r="G24" s="88">
        <v>-2450000</v>
      </c>
      <c r="H24" s="62"/>
      <c r="I24" s="62"/>
      <c r="J24" s="62"/>
      <c r="K24" s="61"/>
    </row>
    <row r="25" spans="1:11" s="9" customFormat="1" ht="15.75">
      <c r="A25" s="34" t="s">
        <v>25</v>
      </c>
      <c r="B25" s="51">
        <v>-6075784.66</v>
      </c>
      <c r="C25" s="51">
        <v>-5989000</v>
      </c>
      <c r="D25" s="51">
        <v>-5989000</v>
      </c>
      <c r="E25" s="51">
        <v>-5989000</v>
      </c>
      <c r="F25" s="55">
        <v>-3764260</v>
      </c>
      <c r="G25" s="88">
        <v>-5989000</v>
      </c>
      <c r="H25" s="63"/>
      <c r="I25" s="62"/>
      <c r="J25" s="62"/>
      <c r="K25" s="61"/>
    </row>
    <row r="26" spans="1:11" s="9" customFormat="1" ht="15.75">
      <c r="A26" s="34" t="s">
        <v>24</v>
      </c>
      <c r="B26" s="51">
        <v>0</v>
      </c>
      <c r="C26" s="51">
        <v>-317987</v>
      </c>
      <c r="D26" s="51">
        <v>-317987</v>
      </c>
      <c r="E26" s="51">
        <v>-317987</v>
      </c>
      <c r="F26" s="55">
        <v>0</v>
      </c>
      <c r="G26" s="88">
        <v>0</v>
      </c>
      <c r="H26" s="63"/>
      <c r="I26" s="62"/>
      <c r="J26" s="62"/>
      <c r="K26" s="61"/>
    </row>
    <row r="27" spans="1:7" s="9" customFormat="1" ht="15.75">
      <c r="A27" s="60" t="s">
        <v>23</v>
      </c>
      <c r="B27" s="51">
        <v>-13343925.31</v>
      </c>
      <c r="C27" s="51">
        <v>-16308579</v>
      </c>
      <c r="D27" s="68">
        <v>-16493985</v>
      </c>
      <c r="E27" s="68">
        <v>-16493985</v>
      </c>
      <c r="F27" s="55">
        <v>-10661013</v>
      </c>
      <c r="G27" s="68">
        <v>-16493985</v>
      </c>
    </row>
    <row r="28" spans="1:8" s="9" customFormat="1" ht="15.75">
      <c r="A28" s="31" t="s">
        <v>22</v>
      </c>
      <c r="B28" s="49">
        <f aca="true" t="shared" si="1" ref="B28:G28">SUM(B19:B27)</f>
        <v>-236613878.15</v>
      </c>
      <c r="C28" s="49">
        <f t="shared" si="1"/>
        <v>-291209022</v>
      </c>
      <c r="D28" s="49">
        <f t="shared" si="1"/>
        <v>-291947985</v>
      </c>
      <c r="E28" s="49">
        <f t="shared" si="1"/>
        <v>-302091309</v>
      </c>
      <c r="F28" s="49">
        <f t="shared" si="1"/>
        <v>-179822870</v>
      </c>
      <c r="G28" s="49">
        <f t="shared" si="1"/>
        <v>-302062505</v>
      </c>
      <c r="H28" s="66"/>
    </row>
    <row r="29" spans="1:7" s="9" customFormat="1" ht="18">
      <c r="A29" s="27" t="s">
        <v>21</v>
      </c>
      <c r="B29" s="59"/>
      <c r="C29" s="58">
        <v>3373777</v>
      </c>
      <c r="D29" s="58">
        <f>C29</f>
        <v>3373777</v>
      </c>
      <c r="E29" s="58">
        <f>D29</f>
        <v>3373777</v>
      </c>
      <c r="F29" s="57"/>
      <c r="G29" s="57"/>
    </row>
    <row r="30" spans="1:7" s="9" customFormat="1" ht="15.75">
      <c r="A30" s="38" t="s">
        <v>20</v>
      </c>
      <c r="B30" s="56"/>
      <c r="C30" s="56"/>
      <c r="D30" s="55"/>
      <c r="E30" s="55"/>
      <c r="F30" s="55"/>
      <c r="G30" s="54"/>
    </row>
    <row r="31" spans="1:7" s="9" customFormat="1" ht="18">
      <c r="A31" s="53" t="s">
        <v>19</v>
      </c>
      <c r="B31" s="52">
        <v>-156834</v>
      </c>
      <c r="C31" s="52"/>
      <c r="D31" s="51"/>
      <c r="E31" s="51"/>
      <c r="F31" s="51"/>
      <c r="G31" s="50"/>
    </row>
    <row r="32" spans="1:7" s="9" customFormat="1" ht="15.75">
      <c r="A32" s="38" t="s">
        <v>18</v>
      </c>
      <c r="B32" s="48">
        <f>SUM(B31)</f>
        <v>-156834</v>
      </c>
      <c r="C32" s="48">
        <v>0</v>
      </c>
      <c r="D32" s="49">
        <v>0</v>
      </c>
      <c r="E32" s="49">
        <v>0</v>
      </c>
      <c r="F32" s="49">
        <v>0</v>
      </c>
      <c r="G32" s="48">
        <v>0</v>
      </c>
    </row>
    <row r="33" spans="1:7" s="9" customFormat="1" ht="15.75">
      <c r="A33" s="27" t="s">
        <v>17</v>
      </c>
      <c r="B33" s="47">
        <f>B5+B17+B28+B32</f>
        <v>49310995.849999994</v>
      </c>
      <c r="C33" s="47">
        <f>C5+C17+C28+C32+C29</f>
        <v>22647453</v>
      </c>
      <c r="D33" s="47">
        <f>D5+D17+D28+D32+D29</f>
        <v>30664480.850000024</v>
      </c>
      <c r="E33" s="47">
        <f>E5+E17+E28+E32+E29</f>
        <v>28709175.850000024</v>
      </c>
      <c r="F33" s="47">
        <f>F5+F17+F28+F32+F29</f>
        <v>66155061.849999994</v>
      </c>
      <c r="G33" s="47">
        <f>G5+G17+G28+G32+G29</f>
        <v>46498680.850000024</v>
      </c>
    </row>
    <row r="34" spans="1:7" s="9" customFormat="1" ht="18">
      <c r="A34" s="38" t="s">
        <v>16</v>
      </c>
      <c r="B34" s="46"/>
      <c r="C34" s="46"/>
      <c r="D34" s="32"/>
      <c r="E34" s="32"/>
      <c r="F34" s="32"/>
      <c r="G34" s="33"/>
    </row>
    <row r="35" spans="1:7" s="9" customFormat="1" ht="15.75">
      <c r="A35" s="40" t="s">
        <v>15</v>
      </c>
      <c r="B35" s="45">
        <v>-10000000</v>
      </c>
      <c r="C35" s="44"/>
      <c r="D35" s="43"/>
      <c r="E35" s="43"/>
      <c r="F35" s="43"/>
      <c r="G35" s="42"/>
    </row>
    <row r="36" spans="1:7" s="9" customFormat="1" ht="15.75">
      <c r="A36" s="40" t="s">
        <v>14</v>
      </c>
      <c r="B36" s="40"/>
      <c r="C36" s="44"/>
      <c r="D36" s="43"/>
      <c r="E36" s="43"/>
      <c r="F36" s="43"/>
      <c r="G36" s="42"/>
    </row>
    <row r="37" spans="1:7" s="9" customFormat="1" ht="15.75">
      <c r="A37" s="40" t="s">
        <v>13</v>
      </c>
      <c r="B37" s="41">
        <v>-41910935</v>
      </c>
      <c r="C37" s="41">
        <f>-14346086</f>
        <v>-14346086</v>
      </c>
      <c r="D37" s="41">
        <v>-23147929</v>
      </c>
      <c r="E37" s="41">
        <v>-17509465</v>
      </c>
      <c r="F37" s="39">
        <v>-60943846</v>
      </c>
      <c r="G37" s="41">
        <v>-38627924</v>
      </c>
    </row>
    <row r="38" spans="1:7" s="9" customFormat="1" ht="15.75">
      <c r="A38" s="40" t="s">
        <v>12</v>
      </c>
      <c r="B38" s="39">
        <f>((B19+B22+B25+B8)*30/730)</f>
        <v>-7400061.340273972</v>
      </c>
      <c r="C38" s="39">
        <v>-8301363</v>
      </c>
      <c r="D38" s="39">
        <f>((D19+D22+D25+D8)*30/730)</f>
        <v>-8311043.7534246575</v>
      </c>
      <c r="E38" s="39">
        <f>((E19+E22+E25+E8)*30/730)</f>
        <v>-8620425.94520548</v>
      </c>
      <c r="F38" s="39">
        <f>((F19+F22+F25+F8)*30/730)</f>
        <v>-5211215.712328767</v>
      </c>
      <c r="G38" s="39">
        <f>((G19+G22+G25+G8)*30/730)</f>
        <v>-8686680.821917808</v>
      </c>
    </row>
    <row r="39" spans="1:7" s="9" customFormat="1" ht="15.75">
      <c r="A39" s="38" t="s">
        <v>11</v>
      </c>
      <c r="B39" s="35">
        <f aca="true" t="shared" si="2" ref="B39:G39">SUM(B37:B38)</f>
        <v>-49310996.34027397</v>
      </c>
      <c r="C39" s="35">
        <f t="shared" si="2"/>
        <v>-22647449</v>
      </c>
      <c r="D39" s="35">
        <f t="shared" si="2"/>
        <v>-31458972.75342466</v>
      </c>
      <c r="E39" s="35">
        <f t="shared" si="2"/>
        <v>-26129890.94520548</v>
      </c>
      <c r="F39" s="35">
        <f t="shared" si="2"/>
        <v>-66155061.71232877</v>
      </c>
      <c r="G39" s="35">
        <f t="shared" si="2"/>
        <v>-47314604.82191781</v>
      </c>
    </row>
    <row r="40" spans="1:7" s="9" customFormat="1" ht="15.75">
      <c r="A40" s="34"/>
      <c r="B40" s="37"/>
      <c r="C40" s="37"/>
      <c r="D40" s="36"/>
      <c r="E40" s="36"/>
      <c r="F40" s="36"/>
      <c r="G40" s="35"/>
    </row>
    <row r="41" spans="1:7" s="9" customFormat="1" ht="15.75">
      <c r="A41" s="34" t="s">
        <v>10</v>
      </c>
      <c r="B41" s="33">
        <f aca="true" t="shared" si="3" ref="B41:G41">ABS(IF(B33+B39&gt;0,0,B33+B39))</f>
        <v>0.49027397483587265</v>
      </c>
      <c r="C41" s="33">
        <f t="shared" si="3"/>
        <v>0</v>
      </c>
      <c r="D41" s="32">
        <f t="shared" si="3"/>
        <v>794491.9034246355</v>
      </c>
      <c r="E41" s="32">
        <f t="shared" si="3"/>
        <v>0</v>
      </c>
      <c r="F41" s="32">
        <f t="shared" si="3"/>
        <v>0</v>
      </c>
      <c r="G41" s="32">
        <f t="shared" si="3"/>
        <v>815923.9719177857</v>
      </c>
    </row>
    <row r="42" spans="1:7" s="9" customFormat="1" ht="15.75">
      <c r="A42" s="31"/>
      <c r="B42" s="30"/>
      <c r="C42" s="30"/>
      <c r="D42" s="29"/>
      <c r="E42" s="29"/>
      <c r="F42" s="29"/>
      <c r="G42" s="28"/>
    </row>
    <row r="43" spans="1:7" s="9" customFormat="1" ht="18">
      <c r="A43" s="27" t="s">
        <v>9</v>
      </c>
      <c r="B43" s="26">
        <f aca="true" t="shared" si="4" ref="B43:G43">ROUND(B33+B39+B41,0)</f>
        <v>0</v>
      </c>
      <c r="C43" s="26">
        <f t="shared" si="4"/>
        <v>4</v>
      </c>
      <c r="D43" s="25">
        <f t="shared" si="4"/>
        <v>0</v>
      </c>
      <c r="E43" s="25">
        <f t="shared" si="4"/>
        <v>2579285</v>
      </c>
      <c r="F43" s="25">
        <f t="shared" si="4"/>
        <v>0</v>
      </c>
      <c r="G43" s="25">
        <f t="shared" si="4"/>
        <v>0</v>
      </c>
    </row>
    <row r="44" spans="1:7" s="9" customFormat="1" ht="15">
      <c r="A44"/>
      <c r="B44"/>
      <c r="C44"/>
      <c r="D44"/>
      <c r="E44"/>
      <c r="F44"/>
      <c r="G44"/>
    </row>
    <row r="45" spans="1:16" ht="15.75">
      <c r="A45" s="24" t="s">
        <v>8</v>
      </c>
      <c r="B45" s="23"/>
      <c r="C45" s="23"/>
      <c r="D45" s="22"/>
      <c r="E45" s="22"/>
      <c r="F45" s="22"/>
      <c r="G45" s="22"/>
      <c r="H45" s="21"/>
      <c r="I45" s="20"/>
      <c r="J45" s="9"/>
      <c r="K45" s="9"/>
      <c r="L45" s="9"/>
      <c r="M45" s="9"/>
      <c r="N45" s="9"/>
      <c r="O45" s="9"/>
      <c r="P45" s="9"/>
    </row>
    <row r="46" spans="1:16" ht="18" customHeight="1" thickBot="1">
      <c r="A46" s="13" t="s">
        <v>54</v>
      </c>
      <c r="B46" s="13"/>
      <c r="C46" s="13"/>
      <c r="D46" s="13"/>
      <c r="E46" s="13"/>
      <c r="F46" s="13"/>
      <c r="G46" s="13"/>
      <c r="H46" s="19"/>
      <c r="I46" s="15">
        <f>IF(COUNTIF($B$33:$G$33,"&lt;0")&gt;0,1,0)</f>
        <v>0</v>
      </c>
      <c r="J46" s="9"/>
      <c r="K46" s="9"/>
      <c r="L46" s="9"/>
      <c r="M46" s="9"/>
      <c r="N46" s="9"/>
      <c r="O46" s="9"/>
      <c r="P46" s="9"/>
    </row>
    <row r="47" spans="1:16" ht="17.25" customHeight="1" thickBot="1">
      <c r="A47" s="2" t="s">
        <v>55</v>
      </c>
      <c r="B47" s="18"/>
      <c r="C47" s="18"/>
      <c r="D47" s="18"/>
      <c r="E47" s="18"/>
      <c r="F47" s="17"/>
      <c r="G47" s="17"/>
      <c r="H47" s="16"/>
      <c r="I47" s="15"/>
      <c r="J47" s="9"/>
      <c r="K47" s="9"/>
      <c r="L47" s="9"/>
      <c r="M47" s="9"/>
      <c r="N47" s="9"/>
      <c r="O47" s="9"/>
      <c r="P47" s="9"/>
    </row>
    <row r="48" spans="1:16" ht="17.25" customHeight="1" thickBot="1">
      <c r="A48" s="2" t="s">
        <v>56</v>
      </c>
      <c r="B48" s="14"/>
      <c r="C48" s="14"/>
      <c r="D48" s="14"/>
      <c r="E48" s="14"/>
      <c r="F48" s="14"/>
      <c r="G48" s="14"/>
      <c r="H48" s="11"/>
      <c r="I48" s="10">
        <f>COUNTIF($B$37:$G$37,"&gt;0")</f>
        <v>0</v>
      </c>
      <c r="J48" s="9"/>
      <c r="K48" s="9"/>
      <c r="L48" s="9"/>
      <c r="M48" s="9"/>
      <c r="N48" s="9"/>
      <c r="O48" s="9"/>
      <c r="P48" s="9"/>
    </row>
    <row r="49" spans="1:16" ht="18" customHeight="1" thickBot="1">
      <c r="A49" s="13" t="s">
        <v>57</v>
      </c>
      <c r="B49" s="12"/>
      <c r="C49" s="12"/>
      <c r="D49" s="12"/>
      <c r="E49" s="12"/>
      <c r="F49" s="12"/>
      <c r="G49" s="12"/>
      <c r="H49" s="11"/>
      <c r="I49" s="10"/>
      <c r="J49" s="9"/>
      <c r="K49" s="9"/>
      <c r="L49" s="9"/>
      <c r="M49" s="9"/>
      <c r="N49" s="9"/>
      <c r="O49" s="9"/>
      <c r="P49" s="9"/>
    </row>
    <row r="50" spans="1:7" ht="17.25">
      <c r="A50" s="2" t="s">
        <v>58</v>
      </c>
      <c r="B50" s="4"/>
      <c r="C50" s="4"/>
      <c r="D50" s="4"/>
      <c r="E50" s="4"/>
      <c r="F50" s="3"/>
      <c r="G50" s="3"/>
    </row>
    <row r="51" spans="1:7" ht="17.25">
      <c r="A51" s="8" t="s">
        <v>7</v>
      </c>
      <c r="B51" s="4"/>
      <c r="C51" s="4"/>
      <c r="D51" s="4"/>
      <c r="E51" s="4"/>
      <c r="F51" s="3"/>
      <c r="G51" s="3"/>
    </row>
    <row r="52" spans="1:7" ht="17.25">
      <c r="A52" s="7" t="s">
        <v>6</v>
      </c>
      <c r="B52" s="7"/>
      <c r="C52" s="7"/>
      <c r="D52" s="7"/>
      <c r="E52" s="7"/>
      <c r="F52" s="7"/>
      <c r="G52" s="7"/>
    </row>
    <row r="53" spans="1:7" ht="33.75" customHeight="1">
      <c r="A53" s="92" t="s">
        <v>5</v>
      </c>
      <c r="B53" s="92"/>
      <c r="C53" s="92"/>
      <c r="D53" s="92"/>
      <c r="E53" s="92"/>
      <c r="F53" s="92"/>
      <c r="G53" s="92"/>
    </row>
    <row r="54" spans="1:7" ht="17.25">
      <c r="A54" s="6" t="s">
        <v>4</v>
      </c>
      <c r="B54" s="5"/>
      <c r="C54" s="5"/>
      <c r="D54" s="5"/>
      <c r="E54" s="5"/>
      <c r="F54" s="5"/>
      <c r="G54" s="5"/>
    </row>
    <row r="55" spans="1:7" ht="17.25">
      <c r="A55" s="4" t="s">
        <v>3</v>
      </c>
      <c r="B55" s="4"/>
      <c r="C55" s="4"/>
      <c r="D55" s="4"/>
      <c r="E55" s="4"/>
      <c r="F55" s="3"/>
      <c r="G55" s="3"/>
    </row>
    <row r="56" spans="1:7" ht="17.25">
      <c r="A56" s="4" t="s">
        <v>2</v>
      </c>
      <c r="B56" s="4"/>
      <c r="C56" s="4"/>
      <c r="D56" s="4"/>
      <c r="E56" s="4"/>
      <c r="F56" s="3"/>
      <c r="G56" s="3"/>
    </row>
    <row r="57" spans="1:7" ht="17.25">
      <c r="A57" s="4" t="s">
        <v>1</v>
      </c>
      <c r="B57" s="4"/>
      <c r="C57" s="4"/>
      <c r="D57" s="4"/>
      <c r="E57" s="4"/>
      <c r="F57" s="3"/>
      <c r="G57" s="3"/>
    </row>
    <row r="58" spans="1:7" ht="15">
      <c r="A58" s="2" t="s">
        <v>0</v>
      </c>
      <c r="B58" s="1"/>
      <c r="C58" s="1"/>
      <c r="D58" s="1"/>
      <c r="E58" s="1"/>
      <c r="F58" s="1"/>
      <c r="G58" s="1"/>
    </row>
  </sheetData>
  <sheetProtection formatCells="0" formatColumns="0" formatRows="0" insertColumns="0" insertRows="0" deleteRows="0" pivotTables="0"/>
  <mergeCells count="3">
    <mergeCell ref="A1:G1"/>
    <mergeCell ref="A2:G2"/>
    <mergeCell ref="A53:G53"/>
  </mergeCells>
  <conditionalFormatting sqref="H46">
    <cfRule type="expression" priority="3" dxfId="0">
      <formula>$I$46=0</formula>
    </cfRule>
  </conditionalFormatting>
  <conditionalFormatting sqref="H47">
    <cfRule type="expression" priority="2" dxfId="0">
      <formula>$I$47=1</formula>
    </cfRule>
  </conditionalFormatting>
  <conditionalFormatting sqref="H48:H49">
    <cfRule type="expression" priority="1" dxfId="0">
      <formula>$I$48=0</formula>
    </cfRule>
  </conditionalFormatting>
  <printOptions/>
  <pageMargins left="0.5" right="0.5" top="0.75" bottom="0.75" header="0.3" footer="0.3"/>
  <pageSetup fitToHeight="1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Burn, Hannah</dc:creator>
  <cp:keywords/>
  <dc:description/>
  <cp:lastModifiedBy>Daly, Sharon</cp:lastModifiedBy>
  <cp:lastPrinted>2018-07-23T17:48:47Z</cp:lastPrinted>
  <dcterms:created xsi:type="dcterms:W3CDTF">2018-06-19T15:09:13Z</dcterms:created>
  <dcterms:modified xsi:type="dcterms:W3CDTF">2018-07-23T17:48:58Z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