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N:\2--2025 EMAIL\2025-0077\Committee\"/>
    </mc:Choice>
  </mc:AlternateContent>
  <xr:revisionPtr revIDLastSave="0" documentId="13_ncr:1_{5A4D77B7-9383-48BB-89C8-9C5101B55652}" xr6:coauthVersionLast="47" xr6:coauthVersionMax="47" xr10:uidLastSave="{00000000-0000-0000-0000-000000000000}"/>
  <bookViews>
    <workbookView xWindow="28680" yWindow="-12915" windowWidth="16440" windowHeight="28440" tabRatio="944" xr2:uid="{E0896325-0412-43FB-9946-772AD07B5B9E}"/>
  </bookViews>
  <sheets>
    <sheet name="Proposed Allocation Plan" sheetId="15" r:id="rId1"/>
  </sheets>
  <definedNames>
    <definedName name="_xlnm.Print_Titles" localSheetId="0">'Proposed Allocation Plan'!$3:$4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5" l="1"/>
  <c r="D11" i="15" l="1"/>
  <c r="D35" i="15"/>
  <c r="D44" i="15"/>
  <c r="D51" i="15"/>
  <c r="D59" i="15"/>
  <c r="D81" i="15" l="1"/>
  <c r="D80" i="15"/>
  <c r="B8" i="15"/>
  <c r="D7" i="15"/>
  <c r="D16" i="15"/>
  <c r="D69" i="15" l="1"/>
  <c r="D86" i="15" s="1"/>
</calcChain>
</file>

<file path=xl/sharedStrings.xml><?xml version="1.0" encoding="utf-8"?>
<sst xmlns="http://schemas.openxmlformats.org/spreadsheetml/2006/main" count="94" uniqueCount="94">
  <si>
    <t>Park amenities rehabilitation</t>
  </si>
  <si>
    <t>Parks building system rehabilitation</t>
  </si>
  <si>
    <t>Ballfield synthetic turf replacement</t>
  </si>
  <si>
    <t>Drainage infrastructure rehabilitation</t>
  </si>
  <si>
    <t>Other agency projects (Sound Transit, WSDOT, KC Roads, etc.)</t>
  </si>
  <si>
    <t>Asset Management Program</t>
  </si>
  <si>
    <t>New Park Development and Improvements</t>
  </si>
  <si>
    <t>Eastrail</t>
  </si>
  <si>
    <t>Seattle Aquarium</t>
  </si>
  <si>
    <t>Woodland Park Zoo</t>
  </si>
  <si>
    <t>Election Costs</t>
  </si>
  <si>
    <t>Additional Assumed Costs</t>
  </si>
  <si>
    <t>Weyerhaeuser King County Aquatic Center</t>
  </si>
  <si>
    <t>Youth Conservation Corps Program Expansion</t>
  </si>
  <si>
    <t>Grants and Community Partnerships</t>
  </si>
  <si>
    <t>Climate Resilience, Conservation and Stewardship</t>
  </si>
  <si>
    <t>Stewardship of Lands Acquired (O&amp;M)</t>
  </si>
  <si>
    <t xml:space="preserve">Lake to Sound Trail </t>
  </si>
  <si>
    <t>Green River Trail Extension - North</t>
  </si>
  <si>
    <t>Interurban Trail South investments</t>
  </si>
  <si>
    <t xml:space="preserve">Soos Creek Trail </t>
  </si>
  <si>
    <t>Dog Parks</t>
  </si>
  <si>
    <t>Lakeland Park North</t>
  </si>
  <si>
    <t>Active Recreation Repair and Renovation and Other Park Repair and Renovation</t>
  </si>
  <si>
    <t>ADA and Accessibility Rehabilitation</t>
  </si>
  <si>
    <t>Sunset Park Renovation and Repair</t>
  </si>
  <si>
    <t>Land Use Stewardship and Encroachment Program</t>
  </si>
  <si>
    <t>1. As authorized by RCW 84.36.381.</t>
  </si>
  <si>
    <r>
      <t>King County Operations and Maintenance</t>
    </r>
    <r>
      <rPr>
        <b/>
        <vertAlign val="superscript"/>
        <sz val="12.5"/>
        <rFont val="Calibri"/>
        <family val="2"/>
        <scheme val="minor"/>
      </rPr>
      <t>4</t>
    </r>
  </si>
  <si>
    <r>
      <t>Fish Passage Program</t>
    </r>
    <r>
      <rPr>
        <vertAlign val="superscript"/>
        <sz val="12"/>
        <rFont val="Calibri"/>
        <family val="2"/>
        <scheme val="minor"/>
      </rPr>
      <t>5</t>
    </r>
  </si>
  <si>
    <r>
      <t>Climate Resilience</t>
    </r>
    <r>
      <rPr>
        <vertAlign val="superscript"/>
        <sz val="12"/>
        <rFont val="Calibri"/>
        <family val="2"/>
        <scheme val="minor"/>
      </rPr>
      <t>6</t>
    </r>
  </si>
  <si>
    <r>
      <t>Environmental Stewardship</t>
    </r>
    <r>
      <rPr>
        <vertAlign val="superscript"/>
        <sz val="12"/>
        <rFont val="Calibri"/>
        <family val="2"/>
        <scheme val="minor"/>
      </rPr>
      <t>7</t>
    </r>
  </si>
  <si>
    <r>
      <t>Other New Regional Trails</t>
    </r>
    <r>
      <rPr>
        <vertAlign val="superscript"/>
        <sz val="12"/>
        <rFont val="Calibri"/>
        <family val="2"/>
        <scheme val="minor"/>
      </rPr>
      <t>9</t>
    </r>
  </si>
  <si>
    <r>
      <t>Major Maintenance Existing Infrastructure</t>
    </r>
    <r>
      <rPr>
        <b/>
        <vertAlign val="superscript"/>
        <sz val="12"/>
        <rFont val="Calibri"/>
        <family val="2"/>
        <scheme val="minor"/>
      </rPr>
      <t>10</t>
    </r>
  </si>
  <si>
    <t>7. Environmental stewardship investments will support early actions to safeguard sites for public use following acquisition; structure demolitions to deliver full ecological and recreation benefits; improvements to existing maintenance facilities and acquisitions; natural resource and site management planning; multi-benefit river corridor projects; and landscaping/restoration/mitigation site monitoring and maintenance.</t>
  </si>
  <si>
    <t>12. This program keeps the existing regional trail system clean, safe, and open and includes, but is not limited to, repair/replacement of bridges and trestles, trail surface repairs/rehabilitation, safety updates, repairs to meet current guidelines and standards, and landscaping/mitigation maintenance and monitoring.</t>
  </si>
  <si>
    <t>5. The Fish Passage Program is expected to be supplemented with Real Estate Excise Tax (REET) funding.</t>
  </si>
  <si>
    <t>13.This allocation will fund rehabilitation of infrastructure and facilities throughout Marymoor Park to keep the park clean, safe, and open. It also includes funding for improvements to address growing user demand including, but not limited to, signage, utilities, pedestrian facilities, buildings, roadways, velodrome rehabilitation, and concert venue updates. This program is expected to be supplemented with Real Estate Excise Tax (REET) funding.</t>
  </si>
  <si>
    <t>Operations, Maintenance, Program Delivery and Internal Supports</t>
  </si>
  <si>
    <t>King County Cities, Towns, and Park Districts</t>
  </si>
  <si>
    <r>
      <t>New Park Development and Improvements</t>
    </r>
    <r>
      <rPr>
        <b/>
        <vertAlign val="superscript"/>
        <sz val="12.5"/>
        <rFont val="Calibri"/>
        <family val="2"/>
        <scheme val="minor"/>
      </rPr>
      <t>11</t>
    </r>
  </si>
  <si>
    <r>
      <t>Regional Trails Rehabilitation</t>
    </r>
    <r>
      <rPr>
        <b/>
        <vertAlign val="superscript"/>
        <sz val="12"/>
        <rFont val="Calibri"/>
        <family val="2"/>
        <scheme val="minor"/>
      </rPr>
      <t>12</t>
    </r>
  </si>
  <si>
    <r>
      <t>Marymoor Park Rehabilitation</t>
    </r>
    <r>
      <rPr>
        <b/>
        <vertAlign val="superscript"/>
        <sz val="12"/>
        <rFont val="Calibri"/>
        <family val="2"/>
        <scheme val="minor"/>
      </rPr>
      <t>13</t>
    </r>
  </si>
  <si>
    <r>
      <t>Aquatic Facilities</t>
    </r>
    <r>
      <rPr>
        <b/>
        <vertAlign val="superscript"/>
        <sz val="12.5"/>
        <rFont val="Calibri"/>
        <family val="2"/>
        <scheme val="minor"/>
      </rPr>
      <t>14</t>
    </r>
  </si>
  <si>
    <t>City of Bothell McAuliffe Skate Park</t>
  </si>
  <si>
    <t>Ballfields and Sport Courts</t>
  </si>
  <si>
    <t>Safety and Security Program</t>
  </si>
  <si>
    <t>Fall City Community Center</t>
  </si>
  <si>
    <t>Pacific Science Center</t>
  </si>
  <si>
    <t>20. Of this $25.5 million allocation to Natural Grass to Synthetic Turf Field Conversion:
• $19 million to be allocated to South County Ballfields to be used for Natural Grass to Synthetic Turf Field Conversion.
• $2.5 million to be allocated to Garfield High School to be used for the Natural Grass to Synthetic Turf installation project.  
• $1 million to be allocated to Tukwila Community Center to be used for the conversion of field to turf at the Tukwila Community Center Upland Campus.
•$3 million to be allocated Des Moines Steven J Underwood Field Renovation to transform three existing worn and dedicated grass softball fields into multi-purpose year-round artificial turf softball and soccer fields.</t>
  </si>
  <si>
    <t>Get Active/Stay Active - Youth and Amateur Sports Grants</t>
  </si>
  <si>
    <t>Parks Beautification Program</t>
  </si>
  <si>
    <t>21. Of this allocation to Community Grants and Partnerships: 
• $3 million to be allocated to Starfire Sports facility.
• $1 million to be allocated for 501(c)(3) nonprofit organizations for equine recreation and sports grants.</t>
  </si>
  <si>
    <t>Undercollection assumption</t>
  </si>
  <si>
    <t>Attachment A - Parks Levy Renewal Allocation Plan March 26, 2025</t>
  </si>
  <si>
    <r>
      <t>Aquatic Facilites Grant Program</t>
    </r>
    <r>
      <rPr>
        <vertAlign val="superscript"/>
        <sz val="12"/>
        <rFont val="Calibri"/>
        <family val="2"/>
        <scheme val="minor"/>
      </rPr>
      <t>17</t>
    </r>
  </si>
  <si>
    <r>
      <t>Ballfield Access and Preservation Grants</t>
    </r>
    <r>
      <rPr>
        <vertAlign val="superscript"/>
        <sz val="12"/>
        <rFont val="Calibri"/>
        <family val="2"/>
        <scheme val="minor"/>
      </rPr>
      <t>17</t>
    </r>
  </si>
  <si>
    <r>
      <t>Ballfield and Sports Courts (new facilities)</t>
    </r>
    <r>
      <rPr>
        <vertAlign val="superscript"/>
        <sz val="12"/>
        <rFont val="Calibri"/>
        <family val="2"/>
        <scheme val="minor"/>
      </rPr>
      <t>22</t>
    </r>
  </si>
  <si>
    <r>
      <t>Natural Grass to Synthetic Turf Field Conversion</t>
    </r>
    <r>
      <rPr>
        <vertAlign val="superscript"/>
        <sz val="12"/>
        <rFont val="Calibri"/>
        <family val="2"/>
        <scheme val="minor"/>
      </rPr>
      <t>20</t>
    </r>
  </si>
  <si>
    <r>
      <t>Healthy Communities and Parks Grants</t>
    </r>
    <r>
      <rPr>
        <sz val="8"/>
        <rFont val="Calibri"/>
        <family val="2"/>
        <scheme val="minor"/>
      </rPr>
      <t xml:space="preserve"> (formerly named Targeted Equity Grants)</t>
    </r>
    <r>
      <rPr>
        <vertAlign val="superscript"/>
        <sz val="12"/>
        <rFont val="Calibri"/>
        <family val="2"/>
        <scheme val="minor"/>
      </rPr>
      <t>17</t>
    </r>
  </si>
  <si>
    <r>
      <t>Parks Capital and Open Space Grants</t>
    </r>
    <r>
      <rPr>
        <vertAlign val="superscript"/>
        <sz val="12"/>
        <rFont val="Calibri"/>
        <family val="2"/>
        <scheme val="minor"/>
      </rPr>
      <t>17</t>
    </r>
  </si>
  <si>
    <r>
      <t>Community Partnerships and Grants</t>
    </r>
    <r>
      <rPr>
        <vertAlign val="superscript"/>
        <sz val="12"/>
        <rFont val="Calibri"/>
        <family val="2"/>
        <scheme val="minor"/>
      </rPr>
      <t>21</t>
    </r>
  </si>
  <si>
    <r>
      <t>Memorial Stadium</t>
    </r>
    <r>
      <rPr>
        <vertAlign val="superscript"/>
        <sz val="12"/>
        <rFont val="Calibri"/>
        <family val="2"/>
        <scheme val="minor"/>
      </rPr>
      <t>3</t>
    </r>
  </si>
  <si>
    <r>
      <t>King County Open Space Acquisition/Land Conservation</t>
    </r>
    <r>
      <rPr>
        <vertAlign val="superscript"/>
        <sz val="12"/>
        <rFont val="Calibri"/>
        <family val="2"/>
        <scheme val="minor"/>
      </rPr>
      <t>15</t>
    </r>
  </si>
  <si>
    <r>
      <t>Regional and Other Public Trails System</t>
    </r>
    <r>
      <rPr>
        <b/>
        <vertAlign val="superscript"/>
        <sz val="12.5"/>
        <rFont val="Calibri"/>
        <family val="2"/>
        <scheme val="minor"/>
      </rPr>
      <t>8</t>
    </r>
  </si>
  <si>
    <r>
      <t>Water Access on Lake Washington</t>
    </r>
    <r>
      <rPr>
        <i/>
        <vertAlign val="superscript"/>
        <sz val="12"/>
        <rFont val="Calibri"/>
        <family val="2"/>
        <scheme val="minor"/>
      </rPr>
      <t>16</t>
    </r>
  </si>
  <si>
    <r>
      <t>Playground rehabilitation</t>
    </r>
    <r>
      <rPr>
        <i/>
        <vertAlign val="superscript"/>
        <sz val="12"/>
        <rFont val="Calibri"/>
        <family val="2"/>
        <scheme val="minor"/>
      </rPr>
      <t>19</t>
    </r>
  </si>
  <si>
    <r>
      <t>Water access and docks rehabilitation</t>
    </r>
    <r>
      <rPr>
        <i/>
        <vertAlign val="superscript"/>
        <sz val="12"/>
        <rFont val="Calibri"/>
        <family val="2"/>
        <scheme val="minor"/>
      </rPr>
      <t>18</t>
    </r>
  </si>
  <si>
    <t>Backcountry Trails (trails rehabilitation and new trails)</t>
  </si>
  <si>
    <t>8. This allocation provides funding for Regional and Other Public Trails System including:
• Construction of two additional segments of Lake to Sound Trail and the completion of the design to connect Lake to Sound Trail to SeaTac Airport.
• Construction of two additional segments of Eastrail, an Eastrail connection to Coulon Park, paves Central Wilburton segment, and completes design on Eastrail to Lake to Sound Trail connection.
• Construction of the Green River Trail North to Seattle.
• Complete full rehabilitation of the Interurban Trail South.
• Construction of Soos Creek Trail Segment 5a and planning for future Soos Creek Trail segments.
• Other new regional trails noted in footnote 9.</t>
  </si>
  <si>
    <t xml:space="preserve">9. Of this allocation to Other New Regional Trails, $18M will fund a combination of planning, acquisitions, and preliminary design for potential future trail segments and connections including, but not limited to, Green River Trail, Preston-Snoqualmie Trail, Soos Creek Trail, Cedar River Trail, Green to Cedar Trail, and Snoqualmie Valley Trail ($3M).
The remainder of this funding will be used for emergent needs on the regional trail system including, but not limited to, surface improvements, lighting, access control improvements, and intersection improvements. 
•$5 million to be used for connecting the Interurban North Trail at the border of King County and Snohomish County.
• $10 million to be used for the Kirkland Green Loop, intended to be allocated to regional partners.
• $5 million to be allocated to the City of Kent for Kent regional trails and trail connections.
• $2 million to be allocated fot the Georgetown to South Park Trail connection to be used for construction of protected bike lanes along 14th Ave S., between South Park Bridge and S. Director St.  
• $1 million to be used for the Maple Valley  SR-169 Pedestrian Bridge, to support the City of Maple Valley's work on a new pedestrian bridge over SR-169 Maple Valley Black Diamond Road at SE 258th Street  </t>
  </si>
  <si>
    <t>11. Funding for new park development and improvements includes Skyway Park Community Center that will support design, construction, and initial operational costs. Additional funding for construction (approximately $20M) will be needed and is expected to be funded with a combination of Real Estate Excise Tax (REET) and bond financing. 
This funding will include $350K to develop Korean American Hanwoori Garden in Federal Way</t>
  </si>
  <si>
    <t>14. From this $46 million allocation to Aquatic Facilities Grant Program, the following shall be allocated without being subject to the grant guidelines.
• $5.0 million to the City of Shoreline to be used for aquatic facilities purposes.
• $2.5 million to the City of Kirkland  to be used for aquatic facilities purposes.
• $5.0 million to the City of Bellevue  to be used for aquatic facilities purposes.
• $2.0 million to to the Whitewater Aquatics Management to be used for capital projects at, and operations and maintenance of, the Evergreen Aquatic Center.
•$500,000 to Cottage Lake Pool to be used for repairs and rehabilitation.
Money for these specific projects would become available for competitive Aquatic Facilites Grants if the projects are not shovel ready by 2029.</t>
  </si>
  <si>
    <r>
      <t>Ballfields and sports court rehabilitation</t>
    </r>
    <r>
      <rPr>
        <vertAlign val="superscript"/>
        <sz val="12"/>
        <rFont val="Calibri"/>
        <family val="2"/>
        <scheme val="minor"/>
      </rPr>
      <t>23</t>
    </r>
  </si>
  <si>
    <t>23. Includes funding for bleachers at Big Finn Hill Park.</t>
  </si>
  <si>
    <t>24. $6 million in interest is expected in addition to levy collections.</t>
  </si>
  <si>
    <r>
      <t>Total</t>
    </r>
    <r>
      <rPr>
        <b/>
        <vertAlign val="superscript"/>
        <sz val="12.5"/>
        <rFont val="Calibri"/>
        <family val="2"/>
        <scheme val="minor"/>
      </rPr>
      <t>24</t>
    </r>
  </si>
  <si>
    <t>Parks Levy Renewal Allocation Plan (2026-2031)</t>
  </si>
  <si>
    <t>3. This allocation will contribute to the renovation of the Memorial Stadium at Seattle Center.  This transformative project will be led by Seattle Public Schools and the City of Seattle, providing an improved multi-purpose venue for local and regional sports and events.</t>
  </si>
  <si>
    <t>18. Of this $8 million allocation to water access and dock rehabilitation:
  • $5 million to be allocated to Sail Sand Point. 
  • $1 million to be alocated to the Tukwila Community Center for the riverside campus renewal and canoe launch.   
The remainder of this allocation is for: repairs and rehabilitation of existing docks and/or boat ramps at Cottage Lake, Lake Joy, Lake Geneva, and Five Mile Lake.</t>
  </si>
  <si>
    <t>19. From this allocation, the White Center Playground and Bike Area to be rehabilitated should include construction of covered play areas. All other playground rehabilitation projects should consider construction of covered play areas.</t>
  </si>
  <si>
    <t xml:space="preserve">22.  The Parks Division shall assess potential sites for cricket fields in the Snoqualmie Valley. </t>
  </si>
  <si>
    <t>15. Except for $6 million that is to support park and open space acquisition in urban unincorporated King County, of which $2 million is to be used in White Center, the remainder of this allocation is subject to the guidelines in Attachment C to this motion.</t>
  </si>
  <si>
    <t>17. Except for the allocations to City of Shoreline, City of Kirkland, City of Bellevue, Whitewater Aquatics Management, and Cottage Lake Pool, set forth in footnote 14, the remainer of this program allocation is subject to Attachment B to this motion.</t>
  </si>
  <si>
    <t>Skyway Park Planning and Community Center</t>
  </si>
  <si>
    <t>Tribal, Indigenous, &amp; Historic Interpretive Program</t>
  </si>
  <si>
    <t>2  New levy investment to Friends of Waterfront Park that supports:  accessibility for traditionally underserved areas and communities, including people with disabilities; maintenance and operations of facilities and grounds; offering free arts, culture, wellness, and recreation programming to all visitors; and inclusive community partnerships.  Any new jobs funded by this levy that are not already covered under the current Labor Harmony Agreement that Friends of Seattle Waterfront has with the Martin Luther King, Jr. County Labor Council, should be added as part of the Labor Harmony Agreement.</t>
  </si>
  <si>
    <r>
      <t>Seattle's Waterfront Park</t>
    </r>
    <r>
      <rPr>
        <vertAlign val="superscript"/>
        <sz val="12"/>
        <rFont val="Calibri"/>
        <family val="2"/>
        <scheme val="minor"/>
      </rPr>
      <t>2</t>
    </r>
  </si>
  <si>
    <t>10. Capital major maintenance programs should prioritize keeping the open space system clean, safe, and open, and include, but not be limited to: reopening all closed facility restrooms and ensuring that all facility restrooms remain clean, safe, and open; and rehabilitation of play areas, park buildings, existing synthetic turf fields, pools, docks, ballfields, sports courts, backcountry trails, drainage infrastructure, restrooms, picnic shelters, signage, as well as coordination with other agencies that have infrastructure on Parks Division property (e.g., Sound Transit, WSDOT). A portion of this funding is also intended to respond to emergent projects identified by Park users associated with existing facilities. These programs are expected supplemented with Real Estate Excise Tax (REET) funding
This amount includes completion of the picnic shelter and replacement of the mill shed at Preston Mill Park.</t>
  </si>
  <si>
    <t>16. Of this $19 million allocation to Water Access on Lake Washington, the following shall be allocated:
 • $4 million to be used for acquisitions and improvements to parks near the Burke-Gilman Trail in the City of Lake Forest Park.
•  $15 million to the Lakepointe Regional Park.</t>
  </si>
  <si>
    <t>4. Of this allocation, 93% funds the day-to-day operational needs to maintain the open space system (personnel, supplies, services, fleet, equipment, administrative costs, etc.). $2.4M shall be allocated for the King County Fair, Washington State University 4-H Program, and King County Search and Rescue operations.  Additional funding to be allocated for critical programs and services to manage the growing open space system and enhance safety and belonging for park users.  These programs include the expansion of the service level agreement with King County Sheriff's Office to fund the Parks Patrol Program; the expansion of the Parks Safety Program for ongoing implementation of safety related elements within the open space system, i.e., regulatory compliance and trainings for onsite staff; and expansion of the Youth Conservation Corps summer internship program.  
New investments include:
• Funding for the continuity of the Parks Beautification Program. Money for the Parks Beautification Program shall be used solely to support a jobs program within the Parks Division for the unhoused. 
• Funding for the enforcement of Parks Land Use Guidelines on open space lands and regional trail segments to protect capital investments, open space acquisitions, and new properties and easements in support of environmental preservation. 
• Funding to support work with Tribes, indigenous organizations, and historic preservation organizations to strengthen government-to-government relationships, and improve conservation and recreational planning and programs with Tribes and the organizations.
The Executive has discretion on timing of implementation of these programs.</t>
  </si>
  <si>
    <t xml:space="preserve">25. Of this allocation to General Infrastructure, $200,000 to be allocated for a digital reader board on SW 102nd St. at Steve Cox park, if permittable.
26. Of this allocation to General infrastructure, $400,000 is to be allocated for acquiring, in partnership with Public Health - Seattle &amp; King County, portable or permanent handwashing stations for use by the public and food vendors in public parks that have playgrounds.
</t>
  </si>
  <si>
    <r>
      <t>General infrastructure</t>
    </r>
    <r>
      <rPr>
        <i/>
        <vertAlign val="superscript"/>
        <sz val="12"/>
        <rFont val="Calibri"/>
        <family val="2"/>
        <scheme val="minor"/>
      </rPr>
      <t>25 26</t>
    </r>
  </si>
  <si>
    <t>6. Climate resilience investments will support the Parks Division's forest stewardship program and projects; potential combined park and stormwater facility pilot projects; and establish a climate response fund intended to support community response projects and programming as identified.
From the amount allocated for climate resilience, at least $250,000 to be allocated for planting of street trees to provide additional tree canopy and urban green space in White Center. Street tree planting should be prioritized for 16th Ave. SW and 17th Ave. SW between SW Roxbury St. and SW 100th St., and particularly in areas contiguous to planned park acquisitions.
From the amount allocated for climate resilience, up to $1 million to be allocated for a surface-level cooling water feature for children at Steve Cox Park, located adjacent to the playground.
From the amount allocated for climate resilience, $700,000 to be allocated for capital preconstruction costs for a new climate resilient community center to serve communities adjacent to the Duwamish River in the Georgetown area.
Of this funding, $5 million shall be allocated for a councilmanic Climate Resilience grant program, to be evenly divided between council districts per year of the levy.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</si>
</sst>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22" x14ac:knownFonts="1">
    <font>
      <sz val="11"/>
      <color theme="1"/>
      <name val="Arial"/>
      <family val="2"/>
    </font>
    <font>
      <sz val="12"/>
      <name val="Times New Roman"/>
      <family val="1"/>
    </font>
    <font>
      <b/>
      <sz val="14"/>
      <name val="Calibri"/>
      <family val="2"/>
      <scheme val="minor"/>
    </font>
    <font>
      <sz val="11"/>
      <color theme="1"/>
      <name val="Calibri"/>
      <family val="2"/>
      <scheme val="minor"/>
    </font>
    <font>
      <b/>
      <sz val="12.5"/>
      <name val="Calibri"/>
      <family val="2"/>
      <scheme val="minor"/>
    </font>
    <font>
      <sz val="12"/>
      <name val="Calibri"/>
      <family val="2"/>
      <scheme val="minor"/>
    </font>
    <font>
      <sz val="10"/>
      <name val="Arial"/>
      <family val="2"/>
    </font>
    <font>
      <b/>
      <sz val="12"/>
      <name val="Calibri"/>
      <family val="2"/>
      <scheme val="minor"/>
    </font>
    <font>
      <i/>
      <sz val="12"/>
      <name val="Calibri"/>
      <family val="2"/>
      <scheme val="minor"/>
    </font>
    <font>
      <b/>
      <vertAlign val="superscript"/>
      <sz val="12"/>
      <name val="Calibri"/>
      <family val="2"/>
      <scheme val="minor"/>
    </font>
    <font>
      <b/>
      <vertAlign val="superscript"/>
      <sz val="12.5"/>
      <name val="Calibri"/>
      <family val="2"/>
      <scheme val="minor"/>
    </font>
    <font>
      <vertAlign val="superscript"/>
      <sz val="12"/>
      <name val="Calibri"/>
      <family val="2"/>
      <scheme val="minor"/>
    </font>
    <font>
      <sz val="12.5"/>
      <name val="Calibri"/>
      <family val="2"/>
      <scheme val="minor"/>
    </font>
    <font>
      <sz val="11"/>
      <color theme="1"/>
      <name val="Arial"/>
      <family val="2"/>
    </font>
    <font>
      <sz val="11"/>
      <name val="Calibri"/>
      <family val="2"/>
      <scheme val="minor"/>
    </font>
    <font>
      <i/>
      <sz val="11"/>
      <name val="Calibri Light"/>
      <family val="2"/>
      <scheme val="major"/>
    </font>
    <font>
      <sz val="11"/>
      <name val="Arial"/>
      <family val="2"/>
    </font>
    <font>
      <sz val="8"/>
      <name val="Calibri"/>
      <family val="2"/>
      <scheme val="minor"/>
    </font>
    <font>
      <i/>
      <vertAlign val="superscript"/>
      <sz val="12"/>
      <name val="Calibri"/>
      <family val="2"/>
      <scheme val="minor"/>
    </font>
    <font>
      <b/>
      <sz val="16"/>
      <color rgb="FFFF0000"/>
      <name val="Calibri"/>
      <family val="2"/>
      <scheme val="minor"/>
    </font>
    <font>
      <sz val="11"/>
      <color rgb="FFFF0000"/>
      <name val="Calibri"/>
      <family val="2"/>
      <scheme val="minor"/>
    </font>
    <font>
      <b/>
      <i/>
      <sz val="13"/>
      <name val="Calibri Light"/>
      <family val="2"/>
      <scheme val="maj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12">
    <xf numFmtId="0" fontId="0" fillId="0" borderId="0"/>
    <xf numFmtId="37" fontId="1" fillId="0" borderId="0"/>
    <xf numFmtId="0" fontId="3" fillId="0" borderId="0"/>
    <xf numFmtId="43" fontId="6" fillId="0" borderId="0" applyFont="0" applyFill="0" applyBorder="0" applyAlignment="0" applyProtection="0"/>
    <xf numFmtId="0" fontId="6" fillId="0" borderId="0"/>
    <xf numFmtId="0" fontId="6"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cellStyleXfs>
  <cellXfs count="65">
    <xf numFmtId="0" fontId="0" fillId="0" borderId="0" xfId="0"/>
    <xf numFmtId="0" fontId="4" fillId="2" borderId="10" xfId="2" applyFont="1" applyFill="1" applyBorder="1" applyAlignment="1">
      <alignment horizontal="left"/>
    </xf>
    <xf numFmtId="0" fontId="4" fillId="2" borderId="6" xfId="2" applyFont="1" applyFill="1" applyBorder="1" applyAlignment="1">
      <alignment horizontal="left"/>
    </xf>
    <xf numFmtId="164" fontId="4" fillId="2" borderId="9" xfId="2" applyNumberFormat="1" applyFont="1" applyFill="1" applyBorder="1" applyAlignment="1">
      <alignment horizontal="right"/>
    </xf>
    <xf numFmtId="0" fontId="5" fillId="3" borderId="4" xfId="0" applyFont="1" applyFill="1" applyBorder="1"/>
    <xf numFmtId="0" fontId="5" fillId="3" borderId="8" xfId="0" applyFont="1" applyFill="1" applyBorder="1" applyAlignment="1">
      <alignment horizontal="right"/>
    </xf>
    <xf numFmtId="164" fontId="5" fillId="3" borderId="1" xfId="3" applyNumberFormat="1" applyFont="1" applyFill="1" applyBorder="1" applyAlignment="1">
      <alignment horizontal="right" vertical="center"/>
    </xf>
    <xf numFmtId="0" fontId="5" fillId="3" borderId="7" xfId="0" applyFont="1" applyFill="1" applyBorder="1"/>
    <xf numFmtId="0" fontId="5" fillId="3" borderId="5" xfId="0" applyFont="1" applyFill="1" applyBorder="1" applyAlignment="1">
      <alignment horizontal="right"/>
    </xf>
    <xf numFmtId="164" fontId="5" fillId="3" borderId="2" xfId="3" applyNumberFormat="1" applyFont="1" applyFill="1" applyBorder="1" applyAlignment="1">
      <alignment horizontal="right" vertical="center"/>
    </xf>
    <xf numFmtId="0" fontId="5" fillId="3" borderId="0" xfId="0" applyFont="1" applyFill="1" applyAlignment="1">
      <alignment horizontal="left" vertical="center"/>
    </xf>
    <xf numFmtId="164" fontId="5" fillId="3" borderId="1" xfId="3" applyNumberFormat="1" applyFont="1" applyFill="1" applyBorder="1" applyAlignment="1" applyProtection="1">
      <alignment horizontal="right" vertical="center"/>
      <protection locked="0"/>
    </xf>
    <xf numFmtId="0" fontId="5" fillId="3" borderId="3" xfId="0" applyFont="1" applyFill="1" applyBorder="1" applyAlignment="1">
      <alignment horizontal="right"/>
    </xf>
    <xf numFmtId="0" fontId="7" fillId="3" borderId="3" xfId="0" applyFont="1" applyFill="1" applyBorder="1" applyAlignment="1">
      <alignment horizontal="right"/>
    </xf>
    <xf numFmtId="0" fontId="8" fillId="3" borderId="4" xfId="0" applyFont="1" applyFill="1" applyBorder="1"/>
    <xf numFmtId="0" fontId="8" fillId="3" borderId="3" xfId="0" applyFont="1" applyFill="1" applyBorder="1" applyAlignment="1">
      <alignment horizontal="right"/>
    </xf>
    <xf numFmtId="0" fontId="7" fillId="3" borderId="8" xfId="0" applyFont="1" applyFill="1" applyBorder="1" applyAlignment="1">
      <alignment horizontal="right"/>
    </xf>
    <xf numFmtId="0" fontId="7" fillId="3" borderId="5" xfId="0" applyFont="1" applyFill="1" applyBorder="1" applyAlignment="1">
      <alignment horizontal="right"/>
    </xf>
    <xf numFmtId="164" fontId="5" fillId="3" borderId="0" xfId="3" applyNumberFormat="1" applyFont="1" applyFill="1" applyBorder="1" applyAlignment="1">
      <alignment horizontal="right" vertical="center"/>
    </xf>
    <xf numFmtId="164" fontId="5" fillId="3" borderId="15" xfId="3" applyNumberFormat="1" applyFont="1" applyFill="1" applyBorder="1" applyAlignment="1">
      <alignment horizontal="right" vertical="center"/>
    </xf>
    <xf numFmtId="0" fontId="8" fillId="3" borderId="16" xfId="0" applyFont="1" applyFill="1" applyBorder="1"/>
    <xf numFmtId="0" fontId="14" fillId="3" borderId="0" xfId="0" applyFont="1" applyFill="1"/>
    <xf numFmtId="0" fontId="15" fillId="3" borderId="0" xfId="0" applyFont="1" applyFill="1"/>
    <xf numFmtId="0" fontId="5" fillId="3" borderId="14" xfId="4" applyFont="1" applyFill="1" applyBorder="1"/>
    <xf numFmtId="0" fontId="14" fillId="3" borderId="0" xfId="0" applyFont="1" applyFill="1" applyBorder="1"/>
    <xf numFmtId="0" fontId="16" fillId="3" borderId="0" xfId="0" applyFont="1" applyFill="1"/>
    <xf numFmtId="0" fontId="5" fillId="3" borderId="8" xfId="4" applyFont="1" applyFill="1" applyBorder="1" applyAlignment="1">
      <alignment horizontal="right"/>
    </xf>
    <xf numFmtId="0" fontId="5" fillId="3" borderId="4" xfId="4" applyFont="1" applyFill="1" applyBorder="1"/>
    <xf numFmtId="0" fontId="5" fillId="3" borderId="3" xfId="4" applyFont="1" applyFill="1" applyBorder="1" applyAlignment="1">
      <alignment horizontal="right"/>
    </xf>
    <xf numFmtId="0" fontId="5" fillId="3" borderId="7" xfId="4" applyFont="1" applyFill="1" applyBorder="1"/>
    <xf numFmtId="0" fontId="5" fillId="3" borderId="5" xfId="4" applyFont="1" applyFill="1" applyBorder="1" applyAlignment="1">
      <alignment horizontal="right"/>
    </xf>
    <xf numFmtId="166" fontId="15" fillId="3" borderId="0" xfId="11" applyNumberFormat="1" applyFont="1" applyFill="1"/>
    <xf numFmtId="166" fontId="15" fillId="3" borderId="0" xfId="0" applyNumberFormat="1" applyFont="1" applyFill="1"/>
    <xf numFmtId="0" fontId="15" fillId="3" borderId="0" xfId="0" applyFont="1" applyFill="1" applyAlignment="1">
      <alignment wrapText="1"/>
    </xf>
    <xf numFmtId="0" fontId="14" fillId="3" borderId="0" xfId="0" applyFont="1" applyFill="1" applyAlignment="1">
      <alignment wrapText="1"/>
    </xf>
    <xf numFmtId="0" fontId="15" fillId="3" borderId="0" xfId="0" applyFont="1" applyFill="1" applyAlignment="1">
      <alignment vertical="center"/>
    </xf>
    <xf numFmtId="0" fontId="14" fillId="3" borderId="0" xfId="0" applyFont="1" applyFill="1" applyAlignment="1">
      <alignment vertical="center"/>
    </xf>
    <xf numFmtId="164" fontId="12" fillId="3" borderId="15" xfId="2" applyNumberFormat="1" applyFont="1" applyFill="1" applyBorder="1" applyAlignment="1">
      <alignment horizontal="right"/>
    </xf>
    <xf numFmtId="164" fontId="5" fillId="3" borderId="15" xfId="3" applyNumberFormat="1" applyFont="1" applyFill="1" applyBorder="1" applyAlignment="1" applyProtection="1">
      <alignment horizontal="right" vertical="center"/>
      <protection locked="0"/>
    </xf>
    <xf numFmtId="0" fontId="4" fillId="3" borderId="14" xfId="2" applyFont="1" applyFill="1" applyBorder="1" applyAlignment="1">
      <alignment horizontal="left"/>
    </xf>
    <xf numFmtId="164" fontId="5" fillId="3" borderId="2" xfId="3" applyNumberFormat="1" applyFont="1" applyFill="1" applyBorder="1" applyAlignment="1" applyProtection="1">
      <alignment horizontal="right" vertical="center"/>
      <protection locked="0"/>
    </xf>
    <xf numFmtId="0" fontId="5" fillId="3" borderId="0" xfId="4" applyFont="1" applyFill="1" applyBorder="1" applyAlignment="1">
      <alignment horizontal="right"/>
    </xf>
    <xf numFmtId="165" fontId="14" fillId="3" borderId="0" xfId="10" applyNumberFormat="1" applyFont="1" applyFill="1"/>
    <xf numFmtId="0" fontId="8" fillId="3" borderId="5" xfId="0" applyFont="1" applyFill="1" applyBorder="1" applyAlignment="1">
      <alignment horizontal="right"/>
    </xf>
    <xf numFmtId="0" fontId="8" fillId="3" borderId="0" xfId="0" applyFont="1" applyFill="1" applyBorder="1" applyAlignment="1">
      <alignment horizontal="right"/>
    </xf>
    <xf numFmtId="0" fontId="5" fillId="3" borderId="0" xfId="0" applyFont="1" applyFill="1" applyBorder="1" applyAlignment="1">
      <alignment horizontal="left" vertical="center"/>
    </xf>
    <xf numFmtId="0" fontId="14" fillId="3" borderId="4" xfId="0" applyFont="1" applyFill="1" applyBorder="1"/>
    <xf numFmtId="0" fontId="5" fillId="3" borderId="8" xfId="2" applyFont="1" applyFill="1" applyBorder="1" applyAlignment="1">
      <alignment horizontal="right"/>
    </xf>
    <xf numFmtId="0" fontId="5" fillId="3" borderId="7" xfId="2" applyFont="1" applyFill="1" applyBorder="1" applyAlignment="1">
      <alignment horizontal="left" vertical="center"/>
    </xf>
    <xf numFmtId="0" fontId="5" fillId="3" borderId="5" xfId="2" applyFont="1" applyFill="1" applyBorder="1" applyAlignment="1">
      <alignment horizontal="right" vertical="center"/>
    </xf>
    <xf numFmtId="0" fontId="14" fillId="3" borderId="0" xfId="0" applyFont="1" applyFill="1"/>
    <xf numFmtId="0" fontId="14" fillId="3" borderId="0" xfId="0" applyFont="1" applyFill="1"/>
    <xf numFmtId="0" fontId="19" fillId="3" borderId="0" xfId="0" applyFont="1" applyFill="1"/>
    <xf numFmtId="0" fontId="14" fillId="3" borderId="16" xfId="0" applyFont="1" applyFill="1" applyBorder="1"/>
    <xf numFmtId="0" fontId="15" fillId="0" borderId="0" xfId="0" applyFont="1" applyFill="1"/>
    <xf numFmtId="0" fontId="21" fillId="3" borderId="0" xfId="0" applyFont="1" applyFill="1" applyAlignment="1">
      <alignment horizontal="left"/>
    </xf>
    <xf numFmtId="0" fontId="14" fillId="3" borderId="0" xfId="0" applyFont="1" applyFill="1"/>
    <xf numFmtId="0" fontId="14" fillId="3" borderId="0" xfId="0" applyFont="1" applyFill="1" applyAlignment="1">
      <alignment wrapText="1"/>
    </xf>
    <xf numFmtId="0" fontId="20" fillId="3" borderId="0" xfId="0" applyFont="1" applyFill="1" applyAlignment="1">
      <alignment wrapText="1"/>
    </xf>
    <xf numFmtId="0" fontId="14" fillId="3" borderId="0" xfId="0" applyFont="1" applyFill="1" applyAlignment="1">
      <alignment vertical="center" wrapText="1"/>
    </xf>
    <xf numFmtId="0" fontId="14" fillId="3" borderId="0" xfId="0" applyFont="1" applyFill="1" applyAlignment="1">
      <alignment horizontal="left" vertical="center" wrapText="1"/>
    </xf>
    <xf numFmtId="37" fontId="2" fillId="2" borderId="13" xfId="1" applyFont="1" applyFill="1" applyBorder="1" applyAlignment="1" applyProtection="1">
      <alignment horizontal="center" vertical="center" wrapText="1"/>
      <protection locked="0"/>
    </xf>
    <xf numFmtId="37" fontId="2" fillId="2" borderId="11" xfId="1" applyFont="1" applyFill="1" applyBorder="1" applyAlignment="1" applyProtection="1">
      <alignment horizontal="center" vertical="center" wrapText="1"/>
      <protection locked="0"/>
    </xf>
    <xf numFmtId="37" fontId="2" fillId="2" borderId="12" xfId="1" applyFont="1" applyFill="1" applyBorder="1" applyAlignment="1" applyProtection="1">
      <alignment horizontal="center" vertical="center" wrapText="1"/>
      <protection locked="0"/>
    </xf>
    <xf numFmtId="0" fontId="14" fillId="3" borderId="0" xfId="0" applyFont="1" applyFill="1" applyAlignment="1">
      <alignment horizontal="left" wrapText="1"/>
    </xf>
  </cellXfs>
  <cellStyles count="12">
    <cellStyle name="Comma" xfId="11" builtinId="3"/>
    <cellStyle name="Comma 2 2" xfId="3" xr:uid="{7D58E2CF-BB7B-4FAF-A1F9-70F6C5EAFEDE}"/>
    <cellStyle name="Comma 3" xfId="8" xr:uid="{64366C56-6479-4D44-9DD7-88BA334F8839}"/>
    <cellStyle name="Currency" xfId="10" builtinId="4"/>
    <cellStyle name="Normal" xfId="0" builtinId="0"/>
    <cellStyle name="Normal 11 2" xfId="2" xr:uid="{0AD66A9F-5102-4F1E-AFAB-9F7F6F783396}"/>
    <cellStyle name="Normal 12" xfId="6" xr:uid="{44DAFB5B-3AC8-43BE-8972-328EBFC37599}"/>
    <cellStyle name="Normal 2" xfId="4" xr:uid="{B9EC7D29-92DF-4B33-8A2E-751D9340B8AA}"/>
    <cellStyle name="Normal 2 2" xfId="5" xr:uid="{FE193EB1-0D0E-416E-B2CF-FC0FAE4A37BA}"/>
    <cellStyle name="Normal_AIRPLAN.XLS" xfId="1" xr:uid="{5F505172-9D11-41A3-8966-41C86FF4A1B8}"/>
    <cellStyle name="Percent 2" xfId="7" xr:uid="{2ADDB7E4-DC6B-4E0D-9657-8C7539EB7E61}"/>
    <cellStyle name="Percent 3" xfId="9" xr:uid="{06AF0DC9-E4A4-4858-B41B-8BEF458FB56C}"/>
  </cellStyles>
  <dxfs count="0"/>
  <tableStyles count="0" defaultTableStyle="TableStyleMedium2" defaultPivotStyle="PivotStyleLight16"/>
  <colors>
    <mruColors>
      <color rgb="FF009E75"/>
      <color rgb="FF00B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D13E2-15D3-414F-A4D0-C51913BFFE76}">
  <dimension ref="A1:E118"/>
  <sheetViews>
    <sheetView tabSelected="1" topLeftCell="A90" zoomScaleNormal="100" workbookViewId="0">
      <selection activeCell="A92" sqref="A92:D92"/>
    </sheetView>
  </sheetViews>
  <sheetFormatPr defaultColWidth="8.58203125" defaultRowHeight="14.5" outlineLevelCol="1" x14ac:dyDescent="0.35"/>
  <cols>
    <col min="1" max="1" width="46.08203125" style="21" customWidth="1"/>
    <col min="2" max="2" width="25.08203125" style="21" customWidth="1"/>
    <col min="3" max="3" width="1.08203125" style="21" customWidth="1"/>
    <col min="4" max="4" width="17" style="21" customWidth="1" outlineLevel="1"/>
    <col min="5" max="5" width="41.58203125" style="22" customWidth="1"/>
    <col min="6" max="16384" width="8.58203125" style="21"/>
  </cols>
  <sheetData>
    <row r="1" spans="1:5" s="50" customFormat="1" ht="21" x14ac:dyDescent="0.5">
      <c r="A1" s="52"/>
      <c r="E1" s="54"/>
    </row>
    <row r="2" spans="1:5" ht="15" thickBot="1" x14ac:dyDescent="0.4">
      <c r="A2" s="21" t="s">
        <v>54</v>
      </c>
    </row>
    <row r="3" spans="1:5" ht="19.5" customHeight="1" thickTop="1" thickBot="1" x14ac:dyDescent="0.45">
      <c r="A3" s="61" t="s">
        <v>77</v>
      </c>
      <c r="B3" s="62"/>
      <c r="C3" s="62"/>
      <c r="D3" s="63"/>
      <c r="E3" s="55"/>
    </row>
    <row r="4" spans="1:5" ht="15" thickTop="1" x14ac:dyDescent="0.35"/>
    <row r="5" spans="1:5" ht="16.5" x14ac:dyDescent="0.4">
      <c r="A5" s="1" t="s">
        <v>10</v>
      </c>
      <c r="B5" s="2"/>
      <c r="D5" s="3">
        <v>1500000</v>
      </c>
    </row>
    <row r="7" spans="1:5" ht="16.5" x14ac:dyDescent="0.4">
      <c r="A7" s="1" t="s">
        <v>11</v>
      </c>
      <c r="B7" s="2"/>
      <c r="D7" s="3">
        <f>SUM(D8:D9)</f>
        <v>10500000</v>
      </c>
    </row>
    <row r="8" spans="1:5" ht="15.5" x14ac:dyDescent="0.35">
      <c r="A8" s="4"/>
      <c r="B8" s="5" t="str">
        <f>"Fixed income exemption"&amp;CHAR(185)</f>
        <v>Fixed income exemption¹</v>
      </c>
      <c r="D8" s="6">
        <v>3000000</v>
      </c>
    </row>
    <row r="9" spans="1:5" ht="15.5" x14ac:dyDescent="0.35">
      <c r="A9" s="7"/>
      <c r="B9" s="8" t="s">
        <v>53</v>
      </c>
      <c r="D9" s="9">
        <v>7500000</v>
      </c>
    </row>
    <row r="11" spans="1:5" ht="18.5" x14ac:dyDescent="0.4">
      <c r="A11" s="1" t="s">
        <v>43</v>
      </c>
      <c r="B11" s="2"/>
      <c r="D11" s="3">
        <f>SUM(D12:D13)</f>
        <v>68000000</v>
      </c>
    </row>
    <row r="12" spans="1:5" ht="18" x14ac:dyDescent="0.4">
      <c r="A12" s="39"/>
      <c r="B12" s="47" t="s">
        <v>55</v>
      </c>
      <c r="D12" s="37">
        <v>46000000</v>
      </c>
    </row>
    <row r="13" spans="1:5" ht="15.5" x14ac:dyDescent="0.35">
      <c r="A13" s="48"/>
      <c r="B13" s="49" t="s">
        <v>12</v>
      </c>
      <c r="C13" s="10"/>
      <c r="D13" s="40">
        <v>22000000</v>
      </c>
    </row>
    <row r="14" spans="1:5" ht="15.5" x14ac:dyDescent="0.35">
      <c r="A14" s="4"/>
      <c r="B14" s="15"/>
      <c r="D14" s="18"/>
    </row>
    <row r="15" spans="1:5" ht="16.5" x14ac:dyDescent="0.4">
      <c r="A15" s="1" t="s">
        <v>45</v>
      </c>
      <c r="B15" s="2"/>
      <c r="D15" s="3">
        <v>60000000</v>
      </c>
    </row>
    <row r="16" spans="1:5" ht="17.5" x14ac:dyDescent="0.35">
      <c r="A16" s="23"/>
      <c r="B16" s="26" t="s">
        <v>56</v>
      </c>
      <c r="C16" s="10"/>
      <c r="D16" s="38">
        <f>D15-SUM(D17:D20)</f>
        <v>13500000</v>
      </c>
    </row>
    <row r="17" spans="1:5" ht="17.5" x14ac:dyDescent="0.35">
      <c r="A17" s="14"/>
      <c r="B17" s="12" t="s">
        <v>57</v>
      </c>
      <c r="D17" s="6">
        <v>3000000</v>
      </c>
    </row>
    <row r="18" spans="1:5" ht="17.5" x14ac:dyDescent="0.35">
      <c r="A18" s="14"/>
      <c r="B18" s="12" t="s">
        <v>58</v>
      </c>
      <c r="C18" s="24"/>
      <c r="D18" s="6">
        <v>25500000</v>
      </c>
    </row>
    <row r="19" spans="1:5" s="25" customFormat="1" ht="17.5" x14ac:dyDescent="0.35">
      <c r="A19" s="4"/>
      <c r="B19" s="12" t="s">
        <v>73</v>
      </c>
      <c r="C19" s="24"/>
      <c r="D19" s="6">
        <v>6000000</v>
      </c>
      <c r="E19" s="22"/>
    </row>
    <row r="20" spans="1:5" s="25" customFormat="1" ht="15.5" x14ac:dyDescent="0.35">
      <c r="A20" s="7"/>
      <c r="B20" s="8" t="s">
        <v>2</v>
      </c>
      <c r="C20" s="21"/>
      <c r="D20" s="9">
        <v>12000000</v>
      </c>
      <c r="E20" s="22"/>
    </row>
    <row r="22" spans="1:5" ht="16.5" x14ac:dyDescent="0.4">
      <c r="A22" s="1" t="s">
        <v>14</v>
      </c>
      <c r="B22" s="2"/>
      <c r="D22" s="3">
        <f>SUM(D23:D31)</f>
        <v>144000000</v>
      </c>
    </row>
    <row r="23" spans="1:5" ht="17.5" x14ac:dyDescent="0.35">
      <c r="A23" s="23"/>
      <c r="B23" s="26" t="s">
        <v>59</v>
      </c>
      <c r="C23" s="45"/>
      <c r="D23" s="38">
        <v>30000000</v>
      </c>
    </row>
    <row r="24" spans="1:5" ht="17.5" x14ac:dyDescent="0.35">
      <c r="A24" s="27"/>
      <c r="B24" s="12" t="s">
        <v>60</v>
      </c>
      <c r="C24" s="45"/>
      <c r="D24" s="6">
        <v>25000000</v>
      </c>
    </row>
    <row r="25" spans="1:5" ht="17.5" x14ac:dyDescent="0.35">
      <c r="A25" s="27"/>
      <c r="B25" s="28" t="s">
        <v>61</v>
      </c>
      <c r="C25" s="45"/>
      <c r="D25" s="11">
        <v>12500000</v>
      </c>
    </row>
    <row r="26" spans="1:5" ht="15.5" x14ac:dyDescent="0.35">
      <c r="A26" s="27"/>
      <c r="B26" s="28" t="s">
        <v>50</v>
      </c>
      <c r="C26" s="45"/>
      <c r="D26" s="11">
        <v>10000000</v>
      </c>
    </row>
    <row r="27" spans="1:5" ht="15.5" x14ac:dyDescent="0.35">
      <c r="A27" s="27"/>
      <c r="B27" s="28" t="s">
        <v>9</v>
      </c>
      <c r="C27" s="45"/>
      <c r="D27" s="11">
        <v>40000000</v>
      </c>
    </row>
    <row r="28" spans="1:5" ht="15.5" x14ac:dyDescent="0.35">
      <c r="A28" s="27"/>
      <c r="B28" s="28" t="s">
        <v>8</v>
      </c>
      <c r="C28" s="45"/>
      <c r="D28" s="11">
        <v>12000000</v>
      </c>
    </row>
    <row r="29" spans="1:5" ht="17.5" x14ac:dyDescent="0.35">
      <c r="A29" s="46"/>
      <c r="B29" s="28" t="s">
        <v>62</v>
      </c>
      <c r="C29" s="24"/>
      <c r="D29" s="11">
        <v>2500000</v>
      </c>
    </row>
    <row r="30" spans="1:5" ht="15.5" x14ac:dyDescent="0.35">
      <c r="A30" s="46"/>
      <c r="B30" s="28" t="s">
        <v>48</v>
      </c>
      <c r="C30" s="24"/>
      <c r="D30" s="11">
        <v>6000000</v>
      </c>
    </row>
    <row r="31" spans="1:5" s="51" customFormat="1" ht="17.5" x14ac:dyDescent="0.35">
      <c r="A31" s="53"/>
      <c r="B31" s="30" t="s">
        <v>87</v>
      </c>
      <c r="C31" s="24"/>
      <c r="D31" s="40">
        <v>6000000</v>
      </c>
      <c r="E31" s="22"/>
    </row>
    <row r="32" spans="1:5" ht="15.5" x14ac:dyDescent="0.35">
      <c r="B32" s="41"/>
      <c r="D32" s="42"/>
    </row>
    <row r="33" spans="1:4" ht="16.5" x14ac:dyDescent="0.4">
      <c r="A33" s="1" t="s">
        <v>39</v>
      </c>
      <c r="B33" s="2"/>
      <c r="D33" s="3">
        <v>119000000</v>
      </c>
    </row>
    <row r="35" spans="1:4" ht="18.5" x14ac:dyDescent="0.4">
      <c r="A35" s="1" t="s">
        <v>28</v>
      </c>
      <c r="B35" s="2"/>
      <c r="D35" s="3">
        <f>SUM(D36:D42)</f>
        <v>489700000</v>
      </c>
    </row>
    <row r="36" spans="1:4" ht="15.5" x14ac:dyDescent="0.35">
      <c r="A36" s="27"/>
      <c r="B36" s="26" t="s">
        <v>38</v>
      </c>
      <c r="C36" s="10"/>
      <c r="D36" s="11">
        <v>464000000</v>
      </c>
    </row>
    <row r="37" spans="1:4" ht="15.5" x14ac:dyDescent="0.35">
      <c r="A37" s="27"/>
      <c r="B37" s="28" t="s">
        <v>46</v>
      </c>
      <c r="C37" s="10"/>
      <c r="D37" s="11">
        <v>5000000</v>
      </c>
    </row>
    <row r="38" spans="1:4" ht="15.5" x14ac:dyDescent="0.35">
      <c r="A38" s="27"/>
      <c r="B38" s="28" t="s">
        <v>5</v>
      </c>
      <c r="C38" s="10"/>
      <c r="D38" s="11">
        <v>4100000</v>
      </c>
    </row>
    <row r="39" spans="1:4" ht="15.5" x14ac:dyDescent="0.35">
      <c r="A39" s="27"/>
      <c r="B39" s="28" t="s">
        <v>26</v>
      </c>
      <c r="C39" s="10"/>
      <c r="D39" s="11">
        <v>5000000</v>
      </c>
    </row>
    <row r="40" spans="1:4" ht="15.5" x14ac:dyDescent="0.35">
      <c r="A40" s="27"/>
      <c r="B40" s="28" t="s">
        <v>13</v>
      </c>
      <c r="C40" s="10"/>
      <c r="D40" s="11">
        <v>4800000</v>
      </c>
    </row>
    <row r="41" spans="1:4" ht="15.5" x14ac:dyDescent="0.35">
      <c r="A41" s="27"/>
      <c r="B41" s="28" t="s">
        <v>51</v>
      </c>
      <c r="C41" s="10"/>
      <c r="D41" s="11">
        <v>5000000</v>
      </c>
    </row>
    <row r="42" spans="1:4" ht="15.5" x14ac:dyDescent="0.35">
      <c r="A42" s="29"/>
      <c r="B42" s="30" t="s">
        <v>85</v>
      </c>
      <c r="C42" s="10"/>
      <c r="D42" s="40">
        <v>1800000</v>
      </c>
    </row>
    <row r="44" spans="1:4" ht="16.5" x14ac:dyDescent="0.4">
      <c r="A44" s="1" t="s">
        <v>15</v>
      </c>
      <c r="B44" s="2"/>
      <c r="D44" s="3">
        <f>SUM(D45:D49)</f>
        <v>181000000</v>
      </c>
    </row>
    <row r="45" spans="1:4" ht="17.5" x14ac:dyDescent="0.35">
      <c r="A45" s="4"/>
      <c r="B45" s="5" t="s">
        <v>63</v>
      </c>
      <c r="D45" s="6">
        <v>96000000</v>
      </c>
    </row>
    <row r="46" spans="1:4" ht="15.5" x14ac:dyDescent="0.35">
      <c r="A46" s="4"/>
      <c r="B46" s="12" t="s">
        <v>16</v>
      </c>
      <c r="D46" s="6">
        <v>10000000</v>
      </c>
    </row>
    <row r="47" spans="1:4" ht="17.5" x14ac:dyDescent="0.35">
      <c r="A47" s="4"/>
      <c r="B47" s="12" t="s">
        <v>29</v>
      </c>
      <c r="D47" s="6">
        <v>20000000</v>
      </c>
    </row>
    <row r="48" spans="1:4" ht="17.5" x14ac:dyDescent="0.35">
      <c r="A48" s="4"/>
      <c r="B48" s="12" t="s">
        <v>30</v>
      </c>
      <c r="D48" s="6">
        <v>25000000</v>
      </c>
    </row>
    <row r="49" spans="1:4" ht="17.5" x14ac:dyDescent="0.35">
      <c r="A49" s="7"/>
      <c r="B49" s="8" t="s">
        <v>31</v>
      </c>
      <c r="D49" s="9">
        <v>30000000</v>
      </c>
    </row>
    <row r="51" spans="1:4" ht="18.5" x14ac:dyDescent="0.4">
      <c r="A51" s="1" t="s">
        <v>64</v>
      </c>
      <c r="B51" s="2"/>
      <c r="D51" s="3">
        <f>SUM(D52:D57)</f>
        <v>182000000</v>
      </c>
    </row>
    <row r="52" spans="1:4" ht="15.5" x14ac:dyDescent="0.35">
      <c r="A52" s="4"/>
      <c r="B52" s="5" t="s">
        <v>7</v>
      </c>
      <c r="D52" s="6">
        <v>65000000</v>
      </c>
    </row>
    <row r="53" spans="1:4" ht="15.5" x14ac:dyDescent="0.35">
      <c r="A53" s="4"/>
      <c r="B53" s="12" t="s">
        <v>17</v>
      </c>
      <c r="D53" s="6">
        <v>55000000</v>
      </c>
    </row>
    <row r="54" spans="1:4" ht="15.5" x14ac:dyDescent="0.35">
      <c r="A54" s="4"/>
      <c r="B54" s="12" t="s">
        <v>18</v>
      </c>
      <c r="D54" s="6">
        <v>6000000</v>
      </c>
    </row>
    <row r="55" spans="1:4" ht="15.5" x14ac:dyDescent="0.35">
      <c r="A55" s="4"/>
      <c r="B55" s="12" t="s">
        <v>19</v>
      </c>
      <c r="D55" s="6">
        <v>8000000</v>
      </c>
    </row>
    <row r="56" spans="1:4" ht="15.5" x14ac:dyDescent="0.35">
      <c r="A56" s="4"/>
      <c r="B56" s="12" t="s">
        <v>20</v>
      </c>
      <c r="D56" s="6">
        <v>7000000</v>
      </c>
    </row>
    <row r="57" spans="1:4" ht="17.5" x14ac:dyDescent="0.35">
      <c r="A57" s="7"/>
      <c r="B57" s="8" t="s">
        <v>32</v>
      </c>
      <c r="D57" s="9">
        <v>41000000</v>
      </c>
    </row>
    <row r="59" spans="1:4" ht="18.5" x14ac:dyDescent="0.4">
      <c r="A59" s="1" t="s">
        <v>40</v>
      </c>
      <c r="B59" s="2"/>
      <c r="D59" s="3">
        <f>SUM(D60:D66)</f>
        <v>46000000</v>
      </c>
    </row>
    <row r="60" spans="1:4" ht="15.5" x14ac:dyDescent="0.35">
      <c r="A60" s="4"/>
      <c r="B60" s="13" t="s">
        <v>6</v>
      </c>
      <c r="D60" s="19"/>
    </row>
    <row r="61" spans="1:4" ht="15.5" x14ac:dyDescent="0.35">
      <c r="A61" s="14"/>
      <c r="B61" s="15" t="s">
        <v>21</v>
      </c>
      <c r="D61" s="6">
        <v>2500000</v>
      </c>
    </row>
    <row r="62" spans="1:4" ht="15.5" x14ac:dyDescent="0.35">
      <c r="A62" s="14"/>
      <c r="B62" s="15" t="s">
        <v>22</v>
      </c>
      <c r="D62" s="6">
        <v>10000000</v>
      </c>
    </row>
    <row r="63" spans="1:4" ht="15.5" x14ac:dyDescent="0.35">
      <c r="A63" s="14"/>
      <c r="B63" s="15" t="s">
        <v>84</v>
      </c>
      <c r="D63" s="6">
        <v>13000000</v>
      </c>
    </row>
    <row r="64" spans="1:4" ht="15.5" x14ac:dyDescent="0.35">
      <c r="B64" s="15" t="s">
        <v>47</v>
      </c>
      <c r="D64" s="6">
        <v>500000</v>
      </c>
    </row>
    <row r="65" spans="1:5" ht="15.5" x14ac:dyDescent="0.35">
      <c r="A65" s="14"/>
      <c r="B65" s="15" t="s">
        <v>44</v>
      </c>
      <c r="D65" s="6">
        <v>1000000</v>
      </c>
    </row>
    <row r="66" spans="1:5" ht="17.5" x14ac:dyDescent="0.35">
      <c r="A66" s="20"/>
      <c r="B66" s="43" t="s">
        <v>65</v>
      </c>
      <c r="D66" s="9">
        <v>19000000</v>
      </c>
    </row>
    <row r="67" spans="1:5" s="25" customFormat="1" ht="15.5" x14ac:dyDescent="0.35">
      <c r="B67" s="44"/>
      <c r="D67" s="18"/>
      <c r="E67" s="22"/>
    </row>
    <row r="68" spans="1:5" s="25" customFormat="1" ht="15.5" x14ac:dyDescent="0.35">
      <c r="B68" s="44"/>
      <c r="D68" s="18"/>
      <c r="E68" s="22"/>
    </row>
    <row r="69" spans="1:5" ht="16.5" x14ac:dyDescent="0.4">
      <c r="A69" s="1" t="s">
        <v>23</v>
      </c>
      <c r="B69" s="2"/>
      <c r="D69" s="3">
        <f>SUM(D70:D82)</f>
        <v>159000000</v>
      </c>
    </row>
    <row r="70" spans="1:5" ht="17.5" x14ac:dyDescent="0.35">
      <c r="A70" s="4"/>
      <c r="B70" s="16" t="s">
        <v>33</v>
      </c>
      <c r="D70" s="19"/>
    </row>
    <row r="71" spans="1:5" ht="17.5" x14ac:dyDescent="0.35">
      <c r="A71" s="4"/>
      <c r="B71" s="15" t="s">
        <v>92</v>
      </c>
      <c r="D71" s="6">
        <v>20000000</v>
      </c>
    </row>
    <row r="72" spans="1:5" ht="17.5" x14ac:dyDescent="0.35">
      <c r="A72" s="4"/>
      <c r="B72" s="15" t="s">
        <v>66</v>
      </c>
      <c r="D72" s="6">
        <v>7000000</v>
      </c>
    </row>
    <row r="73" spans="1:5" s="25" customFormat="1" ht="15.5" x14ac:dyDescent="0.35">
      <c r="A73" s="4"/>
      <c r="B73" s="15" t="s">
        <v>0</v>
      </c>
      <c r="C73" s="21"/>
      <c r="D73" s="6">
        <v>6000000</v>
      </c>
      <c r="E73" s="22"/>
    </row>
    <row r="74" spans="1:5" s="25" customFormat="1" ht="15.5" x14ac:dyDescent="0.35">
      <c r="A74" s="4"/>
      <c r="B74" s="15" t="s">
        <v>1</v>
      </c>
      <c r="C74" s="21"/>
      <c r="D74" s="6">
        <v>8000000</v>
      </c>
      <c r="E74" s="22"/>
    </row>
    <row r="75" spans="1:5" ht="17.5" x14ac:dyDescent="0.35">
      <c r="A75" s="4"/>
      <c r="B75" s="15" t="s">
        <v>67</v>
      </c>
      <c r="D75" s="6">
        <v>8000000</v>
      </c>
    </row>
    <row r="76" spans="1:5" s="25" customFormat="1" ht="15.5" x14ac:dyDescent="0.35">
      <c r="A76" s="4"/>
      <c r="B76" s="15" t="s">
        <v>68</v>
      </c>
      <c r="C76" s="21"/>
      <c r="D76" s="6">
        <v>6000000</v>
      </c>
      <c r="E76" s="22"/>
    </row>
    <row r="77" spans="1:5" s="25" customFormat="1" ht="15.5" x14ac:dyDescent="0.35">
      <c r="A77" s="4"/>
      <c r="B77" s="15" t="s">
        <v>3</v>
      </c>
      <c r="C77" s="21"/>
      <c r="D77" s="6">
        <v>12000000</v>
      </c>
      <c r="E77" s="22"/>
    </row>
    <row r="78" spans="1:5" s="25" customFormat="1" ht="15.5" x14ac:dyDescent="0.35">
      <c r="A78" s="4"/>
      <c r="B78" s="15" t="s">
        <v>4</v>
      </c>
      <c r="C78" s="21"/>
      <c r="D78" s="6">
        <v>5000000</v>
      </c>
      <c r="E78" s="22"/>
    </row>
    <row r="79" spans="1:5" s="25" customFormat="1" ht="15.5" x14ac:dyDescent="0.35">
      <c r="A79" s="4"/>
      <c r="B79" s="13" t="s">
        <v>24</v>
      </c>
      <c r="C79" s="21"/>
      <c r="D79" s="6">
        <v>12000000</v>
      </c>
      <c r="E79" s="22"/>
    </row>
    <row r="80" spans="1:5" s="25" customFormat="1" ht="17.5" x14ac:dyDescent="0.35">
      <c r="A80" s="4"/>
      <c r="B80" s="13" t="s">
        <v>41</v>
      </c>
      <c r="C80" s="21"/>
      <c r="D80" s="6">
        <f>35000000+20000000</f>
        <v>55000000</v>
      </c>
      <c r="E80" s="31"/>
    </row>
    <row r="81" spans="1:5" s="25" customFormat="1" ht="17.5" x14ac:dyDescent="0.35">
      <c r="A81" s="4"/>
      <c r="B81" s="13" t="s">
        <v>42</v>
      </c>
      <c r="C81" s="21"/>
      <c r="D81" s="6">
        <f>11000000+5000000</f>
        <v>16000000</v>
      </c>
      <c r="E81" s="32"/>
    </row>
    <row r="82" spans="1:5" s="25" customFormat="1" ht="15.5" x14ac:dyDescent="0.35">
      <c r="A82" s="7"/>
      <c r="B82" s="17" t="s">
        <v>25</v>
      </c>
      <c r="C82" s="21"/>
      <c r="D82" s="9">
        <v>4000000</v>
      </c>
      <c r="E82" s="32"/>
    </row>
    <row r="83" spans="1:5" x14ac:dyDescent="0.35">
      <c r="E83" s="32"/>
    </row>
    <row r="84" spans="1:5" x14ac:dyDescent="0.35">
      <c r="E84" s="32"/>
    </row>
    <row r="85" spans="1:5" x14ac:dyDescent="0.35">
      <c r="E85" s="32"/>
    </row>
    <row r="86" spans="1:5" ht="18.5" x14ac:dyDescent="0.4">
      <c r="A86" s="1" t="s">
        <v>76</v>
      </c>
      <c r="B86" s="2"/>
      <c r="D86" s="3">
        <f>SUM(D5,D7,D11,D15,D22,D33,D35,D44,D51,D59,D69)</f>
        <v>1460700000</v>
      </c>
      <c r="E86" s="32"/>
    </row>
    <row r="87" spans="1:5" s="34" customFormat="1" x14ac:dyDescent="0.35">
      <c r="A87" s="60" t="s">
        <v>27</v>
      </c>
      <c r="B87" s="60"/>
      <c r="C87" s="60"/>
      <c r="D87" s="60"/>
      <c r="E87" s="33"/>
    </row>
    <row r="88" spans="1:5" s="34" customFormat="1" ht="92.65" customHeight="1" x14ac:dyDescent="0.35">
      <c r="A88" s="60" t="s">
        <v>86</v>
      </c>
      <c r="B88" s="60"/>
      <c r="C88" s="60"/>
      <c r="D88" s="60"/>
      <c r="E88" s="33"/>
    </row>
    <row r="89" spans="1:5" s="34" customFormat="1" ht="69" customHeight="1" x14ac:dyDescent="0.35">
      <c r="A89" s="60" t="s">
        <v>78</v>
      </c>
      <c r="B89" s="60"/>
      <c r="C89" s="60"/>
      <c r="D89" s="60"/>
      <c r="E89" s="33"/>
    </row>
    <row r="90" spans="1:5" s="34" customFormat="1" ht="289.5" customHeight="1" x14ac:dyDescent="0.35">
      <c r="A90" s="60" t="s">
        <v>90</v>
      </c>
      <c r="B90" s="60"/>
      <c r="C90" s="60"/>
      <c r="D90" s="60"/>
      <c r="E90" s="33"/>
    </row>
    <row r="91" spans="1:5" s="34" customFormat="1" ht="34.5" customHeight="1" x14ac:dyDescent="0.35">
      <c r="A91" s="60" t="s">
        <v>36</v>
      </c>
      <c r="B91" s="60"/>
      <c r="C91" s="60"/>
      <c r="D91" s="60"/>
      <c r="E91" s="33"/>
    </row>
    <row r="92" spans="1:5" s="34" customFormat="1" ht="273" customHeight="1" x14ac:dyDescent="0.35">
      <c r="A92" s="60" t="s">
        <v>93</v>
      </c>
      <c r="B92" s="60"/>
      <c r="C92" s="60"/>
      <c r="D92" s="60"/>
      <c r="E92" s="33"/>
    </row>
    <row r="93" spans="1:5" s="34" customFormat="1" ht="81" customHeight="1" x14ac:dyDescent="0.35">
      <c r="A93" s="60" t="s">
        <v>34</v>
      </c>
      <c r="B93" s="60"/>
      <c r="C93" s="60"/>
      <c r="D93" s="60"/>
      <c r="E93" s="33"/>
    </row>
    <row r="94" spans="1:5" s="34" customFormat="1" ht="206.15" customHeight="1" x14ac:dyDescent="0.35">
      <c r="A94" s="60" t="s">
        <v>69</v>
      </c>
      <c r="B94" s="60"/>
      <c r="C94" s="60"/>
      <c r="D94" s="60"/>
      <c r="E94" s="33"/>
    </row>
    <row r="95" spans="1:5" s="34" customFormat="1" ht="217.5" customHeight="1" x14ac:dyDescent="0.35">
      <c r="A95" s="60" t="s">
        <v>70</v>
      </c>
      <c r="B95" s="60"/>
      <c r="C95" s="60"/>
      <c r="D95" s="60"/>
      <c r="E95" s="33"/>
    </row>
    <row r="96" spans="1:5" s="34" customFormat="1" ht="145.5" customHeight="1" x14ac:dyDescent="0.35">
      <c r="A96" s="60" t="s">
        <v>88</v>
      </c>
      <c r="B96" s="60"/>
      <c r="C96" s="60"/>
      <c r="D96" s="60"/>
      <c r="E96" s="33"/>
    </row>
    <row r="97" spans="1:5" s="34" customFormat="1" ht="99" customHeight="1" x14ac:dyDescent="0.35">
      <c r="A97" s="60" t="s">
        <v>71</v>
      </c>
      <c r="B97" s="60"/>
      <c r="C97" s="60"/>
      <c r="D97" s="60"/>
      <c r="E97" s="33"/>
    </row>
    <row r="98" spans="1:5" s="34" customFormat="1" ht="68.25" customHeight="1" x14ac:dyDescent="0.35">
      <c r="A98" s="60" t="s">
        <v>35</v>
      </c>
      <c r="B98" s="60"/>
      <c r="C98" s="60"/>
      <c r="D98" s="60"/>
      <c r="E98" s="33"/>
    </row>
    <row r="99" spans="1:5" s="34" customFormat="1" ht="81.75" customHeight="1" x14ac:dyDescent="0.35">
      <c r="A99" s="60" t="s">
        <v>37</v>
      </c>
      <c r="B99" s="60"/>
      <c r="C99" s="60"/>
      <c r="D99" s="60"/>
      <c r="E99" s="33"/>
    </row>
    <row r="100" spans="1:5" ht="186.75" customHeight="1" x14ac:dyDescent="0.35">
      <c r="A100" s="64" t="s">
        <v>72</v>
      </c>
      <c r="B100" s="64"/>
      <c r="C100" s="64"/>
      <c r="D100" s="64"/>
    </row>
    <row r="101" spans="1:5" ht="90.75" customHeight="1" x14ac:dyDescent="0.35">
      <c r="A101" s="64" t="s">
        <v>82</v>
      </c>
      <c r="B101" s="64"/>
      <c r="C101" s="64"/>
      <c r="D101" s="64"/>
    </row>
    <row r="102" spans="1:5" ht="74.25" customHeight="1" x14ac:dyDescent="0.35">
      <c r="A102" s="57" t="s">
        <v>89</v>
      </c>
      <c r="B102" s="57"/>
      <c r="C102" s="57"/>
      <c r="D102" s="57"/>
    </row>
    <row r="103" spans="1:5" ht="64.900000000000006" customHeight="1" x14ac:dyDescent="0.35">
      <c r="A103" s="57" t="s">
        <v>83</v>
      </c>
      <c r="B103" s="57"/>
      <c r="C103" s="57"/>
      <c r="D103" s="57"/>
    </row>
    <row r="104" spans="1:5" s="36" customFormat="1" ht="106.5" customHeight="1" x14ac:dyDescent="0.3">
      <c r="A104" s="59" t="s">
        <v>79</v>
      </c>
      <c r="B104" s="59"/>
      <c r="C104" s="59"/>
      <c r="D104" s="59"/>
      <c r="E104" s="35"/>
    </row>
    <row r="105" spans="1:5" s="36" customFormat="1" ht="47.65" customHeight="1" x14ac:dyDescent="0.3">
      <c r="A105" s="59" t="s">
        <v>80</v>
      </c>
      <c r="B105" s="59"/>
      <c r="C105" s="59"/>
      <c r="D105" s="59"/>
      <c r="E105" s="35"/>
    </row>
    <row r="106" spans="1:5" ht="180" customHeight="1" x14ac:dyDescent="0.35">
      <c r="A106" s="59" t="s">
        <v>49</v>
      </c>
      <c r="B106" s="59"/>
      <c r="C106" s="59"/>
      <c r="D106" s="59"/>
    </row>
    <row r="107" spans="1:5" ht="60.65" customHeight="1" x14ac:dyDescent="0.35">
      <c r="A107" s="59" t="s">
        <v>52</v>
      </c>
      <c r="B107" s="59"/>
      <c r="C107" s="59"/>
      <c r="D107" s="59"/>
    </row>
    <row r="108" spans="1:5" ht="42.65" customHeight="1" x14ac:dyDescent="0.35">
      <c r="A108" s="59" t="s">
        <v>81</v>
      </c>
      <c r="B108" s="59"/>
      <c r="C108" s="59"/>
      <c r="D108" s="59"/>
    </row>
    <row r="109" spans="1:5" ht="34.15" customHeight="1" x14ac:dyDescent="0.35">
      <c r="A109" s="59" t="s">
        <v>74</v>
      </c>
      <c r="B109" s="59"/>
      <c r="C109" s="59"/>
      <c r="D109" s="59"/>
    </row>
    <row r="110" spans="1:5" ht="18.649999999999999" customHeight="1" x14ac:dyDescent="0.35">
      <c r="A110" s="57" t="s">
        <v>75</v>
      </c>
      <c r="B110" s="57"/>
      <c r="C110" s="57"/>
      <c r="D110" s="57"/>
    </row>
    <row r="111" spans="1:5" ht="117" customHeight="1" x14ac:dyDescent="0.35">
      <c r="A111" s="57" t="s">
        <v>91</v>
      </c>
      <c r="B111" s="57"/>
      <c r="C111" s="57"/>
      <c r="D111" s="57"/>
    </row>
    <row r="112" spans="1:5" ht="51" customHeight="1" x14ac:dyDescent="0.35">
      <c r="A112" s="58"/>
      <c r="B112" s="58"/>
      <c r="C112" s="58"/>
      <c r="D112" s="58"/>
    </row>
    <row r="113" spans="1:4" x14ac:dyDescent="0.35">
      <c r="A113" s="57"/>
      <c r="B113" s="57"/>
      <c r="C113" s="57"/>
      <c r="D113" s="57"/>
    </row>
    <row r="114" spans="1:4" x14ac:dyDescent="0.35">
      <c r="A114" s="57"/>
      <c r="B114" s="57"/>
      <c r="C114" s="57"/>
      <c r="D114" s="57"/>
    </row>
    <row r="115" spans="1:4" x14ac:dyDescent="0.35">
      <c r="A115" s="57"/>
      <c r="B115" s="57"/>
      <c r="C115" s="57"/>
      <c r="D115" s="57"/>
    </row>
    <row r="116" spans="1:4" x14ac:dyDescent="0.35">
      <c r="A116" s="56"/>
      <c r="B116" s="56"/>
      <c r="C116" s="56"/>
      <c r="D116" s="56"/>
    </row>
    <row r="117" spans="1:4" x14ac:dyDescent="0.35">
      <c r="A117" s="56"/>
      <c r="B117" s="56"/>
      <c r="C117" s="56"/>
      <c r="D117" s="56"/>
    </row>
    <row r="118" spans="1:4" x14ac:dyDescent="0.35">
      <c r="A118" s="56"/>
      <c r="B118" s="56"/>
      <c r="C118" s="56"/>
      <c r="D118" s="56"/>
    </row>
  </sheetData>
  <mergeCells count="33">
    <mergeCell ref="A101:D101"/>
    <mergeCell ref="A100:D100"/>
    <mergeCell ref="A97:D97"/>
    <mergeCell ref="A98:D98"/>
    <mergeCell ref="A99:D99"/>
    <mergeCell ref="A89:D89"/>
    <mergeCell ref="A3:D3"/>
    <mergeCell ref="A87:D87"/>
    <mergeCell ref="A88:D88"/>
    <mergeCell ref="A96:D96"/>
    <mergeCell ref="A90:D90"/>
    <mergeCell ref="A91:D91"/>
    <mergeCell ref="A92:D92"/>
    <mergeCell ref="A93:D93"/>
    <mergeCell ref="A94:D94"/>
    <mergeCell ref="A95:D95"/>
    <mergeCell ref="A107:D107"/>
    <mergeCell ref="A108:D108"/>
    <mergeCell ref="A109:D109"/>
    <mergeCell ref="A110:D110"/>
    <mergeCell ref="A102:D102"/>
    <mergeCell ref="A103:D103"/>
    <mergeCell ref="A104:D104"/>
    <mergeCell ref="A105:D105"/>
    <mergeCell ref="A106:D106"/>
    <mergeCell ref="A116:D116"/>
    <mergeCell ref="A117:D117"/>
    <mergeCell ref="A118:D118"/>
    <mergeCell ref="A111:D111"/>
    <mergeCell ref="A112:D112"/>
    <mergeCell ref="A113:D113"/>
    <mergeCell ref="A114:D114"/>
    <mergeCell ref="A115:D115"/>
  </mergeCells>
  <pageMargins left="0.95" right="0.7" top="0.75" bottom="0.75" header="0.3" footer="0.3"/>
  <pageSetup paperSize="17" scale="78" orientation="portrait" horizontalDpi="1200" verticalDpi="1200" r:id="rId1"/>
  <headerFooter>
    <oddFooter>&amp;C&amp;P of &amp;N</oddFooter>
  </headerFooter>
  <ignoredErrors>
    <ignoredError sqref="D16"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B61B6D73CEFE4BBE31050695399EE4" ma:contentTypeVersion="16" ma:contentTypeDescription="Create a new document." ma:contentTypeScope="" ma:versionID="48dc8944c6059785b04c9c07d0335d03">
  <xsd:schema xmlns:xsd="http://www.w3.org/2001/XMLSchema" xmlns:xs="http://www.w3.org/2001/XMLSchema" xmlns:p="http://schemas.microsoft.com/office/2006/metadata/properties" xmlns:ns2="41fe7613-ad30-4660-a1ea-5b41979d92cc" xmlns:ns3="2beaef9f-cf1f-479f-a374-c737fe2c05cb" xmlns:ns4="460b40b1-8940-426a-956a-a1941f8155cd" targetNamespace="http://schemas.microsoft.com/office/2006/metadata/properties" ma:root="true" ma:fieldsID="5b9aeabc8497fb2eac34fb6f0e771c43" ns2:_="" ns3:_="" ns4:_="">
    <xsd:import namespace="41fe7613-ad30-4660-a1ea-5b41979d92cc"/>
    <xsd:import namespace="2beaef9f-cf1f-479f-a374-c737fe2c05cb"/>
    <xsd:import namespace="460b40b1-8940-426a-956a-a1941f8155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ObjectDetectorVersions" minOccurs="0"/>
                <xsd:element ref="ns2:MediaServiceLocation" minOccurs="0"/>
                <xsd:element ref="ns2:lcf76f155ced4ddcb4097134ff3c332f" minOccurs="0"/>
                <xsd:element ref="ns3:TaxCatchAll"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fe7613-ad30-4660-a1ea-5b41979d92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8191451-e717-4045-927b-fb009344d2c2}" ma:internalName="TaxCatchAll" ma:showField="CatchAllData" ma:web="460b40b1-8940-426a-956a-a1941f8155c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0b40b1-8940-426a-956a-a1941f8155cd"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1fe7613-ad30-4660-a1ea-5b41979d92cc">
      <Terms xmlns="http://schemas.microsoft.com/office/infopath/2007/PartnerControls"/>
    </lcf76f155ced4ddcb4097134ff3c332f>
    <TaxCatchAll xmlns="2beaef9f-cf1f-479f-a374-c737fe2c05cb" xsi:nil="true"/>
  </documentManagement>
</p:properties>
</file>

<file path=customXml/itemProps1.xml><?xml version="1.0" encoding="utf-8"?>
<ds:datastoreItem xmlns:ds="http://schemas.openxmlformats.org/officeDocument/2006/customXml" ds:itemID="{7CF3A79E-8E12-412D-B2B2-0E37B016BB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fe7613-ad30-4660-a1ea-5b41979d92cc"/>
    <ds:schemaRef ds:uri="2beaef9f-cf1f-479f-a374-c737fe2c05cb"/>
    <ds:schemaRef ds:uri="460b40b1-8940-426a-956a-a1941f815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A15934-035F-4E09-8B04-C794AB8BFB4F}">
  <ds:schemaRefs>
    <ds:schemaRef ds:uri="http://schemas.microsoft.com/sharepoint/v3/contenttype/forms"/>
  </ds:schemaRefs>
</ds:datastoreItem>
</file>

<file path=customXml/itemProps3.xml><?xml version="1.0" encoding="utf-8"?>
<ds:datastoreItem xmlns:ds="http://schemas.openxmlformats.org/officeDocument/2006/customXml" ds:itemID="{97D0F6A4-6FCA-4124-96A1-029C4A182AC8}">
  <ds:schemaRefs>
    <ds:schemaRef ds:uri="308dc21f-8940-46b7-9ee9-f86b439897b1"/>
    <ds:schemaRef ds:uri="http://www.w3.org/XML/1998/namespace"/>
    <ds:schemaRef ds:uri="cc811197-5a73-4d86-a206-c117da05ddaa"/>
    <ds:schemaRef ds:uri="http://purl.org/dc/dcmitype/"/>
    <ds:schemaRef ds:uri="http://schemas.microsoft.com/office/2006/metadata/properties"/>
    <ds:schemaRef ds:uri="6e990388-25d0-4212-86c6-d82dabd65f94"/>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sharepoint/v3"/>
    <ds:schemaRef ds:uri="41fe7613-ad30-4660-a1ea-5b41979d92cc"/>
    <ds:schemaRef ds:uri="2beaef9f-cf1f-479f-a374-c737fe2c05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Proposed Allocation Plan</vt:lpstr>
      <vt:lpstr>'Proposed Allocation Plan'!Print_Titles</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Allocation Plan</dc:title>
  <dc:subject/>
  <dc:creator>Smith, Andrea</dc:creator>
  <cp:keywords/>
  <dc:description/>
  <cp:lastModifiedBy>Ritzen, Bruce</cp:lastModifiedBy>
  <cp:revision/>
  <cp:lastPrinted>2025-03-26T15:10:10Z</cp:lastPrinted>
  <dcterms:created xsi:type="dcterms:W3CDTF">2025-01-17T13:47:25Z</dcterms:created>
  <dcterms:modified xsi:type="dcterms:W3CDTF">2025-03-27T17:25:33Z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0x01010035B61B6D73CEFE4BBE31050695399EE4</vt:lpwstr>
  </property>
  <property fmtid="{D5CDD505-2E9C-101B-9397-08002B2CF9AE}" pid="5" name="MediaServiceImageTags">
    <vt:lpwstr/>
  </property>
</Properties>
</file>