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3185" windowHeight="7440" activeTab="0"/>
  </bookViews>
  <sheets>
    <sheet name="fiscal note 2009 Sep Svc Chng" sheetId="1" r:id="rId1"/>
  </sheets>
  <definedNames>
    <definedName name="FIVE">#REF!</definedName>
    <definedName name="FOUR">#REF!</definedName>
    <definedName name="ONE">#REF!</definedName>
    <definedName name="_xlnm.Print_Area" localSheetId="0">'fiscal note 2009 Sep Svc Chng'!$A$1:$F$54</definedName>
    <definedName name="SUM">#REF!</definedName>
  </definedNames>
  <calcPr fullCalcOnLoad="1"/>
</workbook>
</file>

<file path=xl/sharedStrings.xml><?xml version="1.0" encoding="utf-8"?>
<sst xmlns="http://schemas.openxmlformats.org/spreadsheetml/2006/main" count="53" uniqueCount="36">
  <si>
    <t>Artic Diesel</t>
  </si>
  <si>
    <t>Standard Diesel</t>
  </si>
  <si>
    <t>FISCAL NOTE</t>
  </si>
  <si>
    <t>Affected Agencies:  Transit</t>
  </si>
  <si>
    <t xml:space="preserve">Note Reviewed By:  </t>
  </si>
  <si>
    <t xml:space="preserve">  Impact of the above legislation on the fiscal affairs of King County is estimated to be:</t>
  </si>
  <si>
    <t>Revenue to:</t>
  </si>
  <si>
    <t>Fund Title</t>
  </si>
  <si>
    <t>Fund Code</t>
  </si>
  <si>
    <t>Revenue  Source</t>
  </si>
  <si>
    <t>Public Transportation</t>
  </si>
  <si>
    <t>Fare Rev</t>
  </si>
  <si>
    <t>TOTAL</t>
  </si>
  <si>
    <t>Expenditures from:</t>
  </si>
  <si>
    <t>Department</t>
  </si>
  <si>
    <t>Transit</t>
  </si>
  <si>
    <t>Expenditures by Categories:</t>
  </si>
  <si>
    <t>Salaries &amp; Benefits</t>
  </si>
  <si>
    <t>Supplies and Services</t>
  </si>
  <si>
    <t>Capital Outlay</t>
  </si>
  <si>
    <t>Other</t>
  </si>
  <si>
    <t>Assumptions:</t>
  </si>
  <si>
    <t>Net Hours</t>
  </si>
  <si>
    <t>Salaries and benefits in each year's marginal cost are as follows, by fleet type:</t>
  </si>
  <si>
    <t>Ordinance/Motion No.:  2009-XXXX</t>
  </si>
  <si>
    <t>Standard Trolley</t>
  </si>
  <si>
    <t>Small Bus (30')</t>
  </si>
  <si>
    <t>Hybrid</t>
  </si>
  <si>
    <t>DART</t>
  </si>
  <si>
    <t>New fare paying ridership is estimated at 22 riders per added service hour, with an average fare of $0.888 per ride.</t>
  </si>
  <si>
    <t>Partnerships</t>
  </si>
  <si>
    <t>Note Prepared By:  Mike Wold &amp; Ruth Kinchen</t>
  </si>
  <si>
    <t>Title:  2009 September Service Change</t>
  </si>
  <si>
    <t>This note does not include funding of the South Lake Union Streetcar, beginning in September 2009.</t>
  </si>
  <si>
    <t>Hours changes in 2009, 2010, and 2011 are based on the same daily hours, operated for 72 weekdays,  14 Saturdays, and 19 Sunday/Holidays in 2009, 254 weekdays (229 starting with Feb10),  52 Saturdays (47 starting with Feb10), and 59 Sunday/holidays (53 starting with Feb10) in 2010, and 255 weekdays, 53 Saturdays, and 57 Sunday/holidays in 2011.</t>
  </si>
  <si>
    <t>The 2009 marginal cost is based on the adopted 2009 budget.   Cost growth in 2010 and 2011 is assumed to be 5.04% and 4.23%, respectively, consistent with detailed costing done for Sound Transit billing.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</si>
</sst>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  <numFmt numFmtId="174" formatCode="0_)"/>
    <numFmt numFmtId="175" formatCode="0.0%"/>
    <numFmt numFmtId="176" formatCode="_-* #,##0.0_-;\-* #,##0.0_-;_-* &quot;-&quot;??_-;_-@_-"/>
    <numFmt numFmtId="177" formatCode="_-* #,##0_-;\-* #,##0_-;_-* &quot;-&quot;??_-;_-@_-"/>
    <numFmt numFmtId="178" formatCode="0.000"/>
    <numFmt numFmtId="179" formatCode="0.0"/>
    <numFmt numFmtId="180" formatCode="mm/dd/yy_)"/>
    <numFmt numFmtId="181" formatCode="General_)"/>
    <numFmt numFmtId="182" formatCode="_(&quot;$&quot;* #,##0.000_);_(&quot;$&quot;* \(#,##0.000\);_(&quot;$&quot;* &quot;-&quot;??_);_(@_)"/>
    <numFmt numFmtId="183" formatCode="_(&quot;$&quot;* #,##0.0000_);_(&quot;$&quot;* \(#,##0.0000\);_(&quot;$&quot;* &quot;-&quot;??_);_(@_)"/>
    <numFmt numFmtId="184" formatCode="_(&quot;$&quot;* #,##0.00000_);_(&quot;$&quot;* \(#,##0.00000\);_(&quot;$&quot;* &quot;-&quot;??_);_(@_)"/>
    <numFmt numFmtId="185" formatCode="_(&quot;$&quot;* #,##0.000000_);_(&quot;$&quot;* \(#,##0.000000\);_(&quot;$&quot;* &quot;-&quot;??_);_(@_)"/>
    <numFmt numFmtId="186" formatCode="_(&quot;$&quot;* #,##0.0000000_);_(&quot;$&quot;* \(#,##0.0000000\);_(&quot;$&quot;* &quot;-&quot;??_);_(@_)"/>
    <numFmt numFmtId="187" formatCode="_(&quot;$&quot;* #,##0.0_);_(&quot;$&quot;* \(#,##0.0\);_(&quot;$&quot;* &quot;-&quot;??_);_(@_)"/>
    <numFmt numFmtId="188" formatCode="_(&quot;$&quot;* #,##0_);_(&quot;$&quot;* \(#,##0\);_(&quot;$&quot;* &quot;-&quot;??_);_(@_)"/>
    <numFmt numFmtId="189" formatCode="0.000%"/>
    <numFmt numFmtId="190" formatCode="0000"/>
    <numFmt numFmtId="191" formatCode="&quot;$&quot;#,##0"/>
    <numFmt numFmtId="192" formatCode="&quot;$&quot;#,##0.00"/>
    <numFmt numFmtId="193" formatCode="0.0000"/>
    <numFmt numFmtId="194" formatCode="&quot;$&quot;#,##0.000"/>
    <numFmt numFmtId="195" formatCode="0.0_);\(0.0\)"/>
    <numFmt numFmtId="196" formatCode="&quot;$&quot;#,##0.0000"/>
    <numFmt numFmtId="197" formatCode="#,##0.0_);[Red]\(#,##0.0\)"/>
    <numFmt numFmtId="198" formatCode="#,##0.000_);[Red]\(#,##0.000\)"/>
    <numFmt numFmtId="199" formatCode="#,##0.0000_);[Red]\(#,##0.0000\)"/>
  </numFmts>
  <fonts count="12">
    <font>
      <sz val="10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.5"/>
      <name val="Arial"/>
      <family val="2"/>
    </font>
    <font>
      <b/>
      <sz val="12"/>
      <name val="Arial"/>
      <family val="2"/>
    </font>
    <font>
      <b/>
      <sz val="10.5"/>
      <name val="Arial"/>
      <family val="2"/>
    </font>
    <font>
      <sz val="10.5"/>
      <name val="Univers"/>
      <family val="2"/>
    </font>
    <font>
      <b/>
      <i/>
      <sz val="10"/>
      <name val="Arial"/>
      <family val="2"/>
    </font>
    <font>
      <b/>
      <sz val="8"/>
      <name val="Arial"/>
      <family val="2"/>
    </font>
    <font>
      <sz val="7"/>
      <name val="Small Fonts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21" applyFont="1" applyAlignment="1">
      <alignment/>
      <protection/>
    </xf>
    <xf numFmtId="0" fontId="4" fillId="0" borderId="0" xfId="21" applyFont="1" applyAlignment="1">
      <alignment/>
      <protection/>
    </xf>
    <xf numFmtId="0" fontId="5" fillId="0" borderId="0" xfId="21" applyFont="1" applyAlignment="1">
      <alignment horizontal="centerContinuous"/>
      <protection/>
    </xf>
    <xf numFmtId="0" fontId="0" fillId="0" borderId="0" xfId="21" applyAlignment="1">
      <alignment/>
      <protection/>
    </xf>
    <xf numFmtId="0" fontId="0" fillId="0" borderId="0" xfId="21">
      <alignment/>
      <protection/>
    </xf>
    <xf numFmtId="0" fontId="1" fillId="0" borderId="0" xfId="21" applyFont="1" applyAlignment="1">
      <alignment horizontal="left"/>
      <protection/>
    </xf>
    <xf numFmtId="0" fontId="4" fillId="0" borderId="0" xfId="21" applyFont="1" applyAlignment="1">
      <alignment horizontal="centerContinuous"/>
      <protection/>
    </xf>
    <xf numFmtId="0" fontId="0" fillId="0" borderId="0" xfId="21" applyAlignment="1">
      <alignment horizontal="centerContinuous"/>
      <protection/>
    </xf>
    <xf numFmtId="0" fontId="4" fillId="0" borderId="1" xfId="21" applyFont="1" applyBorder="1" applyAlignment="1">
      <alignment horizontal="centerContinuous"/>
      <protection/>
    </xf>
    <xf numFmtId="0" fontId="4" fillId="0" borderId="2" xfId="21" applyFont="1" applyBorder="1" applyAlignment="1">
      <alignment horizontal="centerContinuous"/>
      <protection/>
    </xf>
    <xf numFmtId="0" fontId="4" fillId="0" borderId="0" xfId="21" applyFont="1" applyBorder="1" applyAlignment="1">
      <alignment horizontal="centerContinuous"/>
      <protection/>
    </xf>
    <xf numFmtId="0" fontId="4" fillId="0" borderId="3" xfId="21" applyFont="1" applyBorder="1">
      <alignment/>
      <protection/>
    </xf>
    <xf numFmtId="0" fontId="4" fillId="0" borderId="0" xfId="21" applyFont="1" applyBorder="1" applyAlignment="1">
      <alignment horizontal="left"/>
      <protection/>
    </xf>
    <xf numFmtId="0" fontId="0" fillId="0" borderId="0" xfId="21" applyFont="1">
      <alignment/>
      <protection/>
    </xf>
    <xf numFmtId="0" fontId="4" fillId="0" borderId="0" xfId="21" applyFont="1" applyBorder="1">
      <alignment/>
      <protection/>
    </xf>
    <xf numFmtId="0" fontId="4" fillId="0" borderId="4" xfId="21" applyFont="1" applyBorder="1">
      <alignment/>
      <protection/>
    </xf>
    <xf numFmtId="0" fontId="4" fillId="0" borderId="5" xfId="21" applyFont="1" applyBorder="1">
      <alignment/>
      <protection/>
    </xf>
    <xf numFmtId="0" fontId="4" fillId="0" borderId="6" xfId="21" applyFont="1" applyBorder="1">
      <alignment/>
      <protection/>
    </xf>
    <xf numFmtId="0" fontId="4" fillId="0" borderId="7" xfId="21" applyFont="1" applyBorder="1">
      <alignment/>
      <protection/>
    </xf>
    <xf numFmtId="0" fontId="4" fillId="0" borderId="0" xfId="21" applyFont="1">
      <alignment/>
      <protection/>
    </xf>
    <xf numFmtId="0" fontId="0" fillId="0" borderId="0" xfId="21" applyAlignment="1">
      <alignment horizontal="left"/>
      <protection/>
    </xf>
    <xf numFmtId="0" fontId="6" fillId="0" borderId="0" xfId="21" applyFont="1">
      <alignment/>
      <protection/>
    </xf>
    <xf numFmtId="0" fontId="6" fillId="0" borderId="8" xfId="21" applyFont="1" applyBorder="1" applyAlignment="1">
      <alignment/>
      <protection/>
    </xf>
    <xf numFmtId="0" fontId="6" fillId="0" borderId="9" xfId="21" applyFont="1" applyBorder="1" applyAlignment="1">
      <alignment horizontal="center" wrapText="1"/>
      <protection/>
    </xf>
    <xf numFmtId="0" fontId="6" fillId="0" borderId="9" xfId="21" applyFont="1" applyBorder="1" applyAlignment="1">
      <alignment horizontal="center"/>
      <protection/>
    </xf>
    <xf numFmtId="0" fontId="6" fillId="0" borderId="10" xfId="21" applyFont="1" applyBorder="1" applyAlignment="1">
      <alignment horizontal="center"/>
      <protection/>
    </xf>
    <xf numFmtId="0" fontId="6" fillId="0" borderId="11" xfId="21" applyFont="1" applyBorder="1" applyAlignment="1">
      <alignment horizontal="center"/>
      <protection/>
    </xf>
    <xf numFmtId="0" fontId="4" fillId="0" borderId="12" xfId="21" applyFont="1" applyBorder="1" applyAlignment="1">
      <alignment wrapText="1"/>
      <protection/>
    </xf>
    <xf numFmtId="190" fontId="4" fillId="0" borderId="13" xfId="21" applyNumberFormat="1" applyFont="1" applyBorder="1">
      <alignment/>
      <protection/>
    </xf>
    <xf numFmtId="0" fontId="4" fillId="0" borderId="13" xfId="21" applyFont="1" applyBorder="1" applyAlignment="1">
      <alignment horizontal="center" wrapText="1"/>
      <protection/>
    </xf>
    <xf numFmtId="191" fontId="4" fillId="0" borderId="14" xfId="21" applyNumberFormat="1" applyFont="1" applyFill="1" applyBorder="1">
      <alignment/>
      <protection/>
    </xf>
    <xf numFmtId="191" fontId="4" fillId="0" borderId="15" xfId="21" applyNumberFormat="1" applyFont="1" applyFill="1" applyBorder="1">
      <alignment/>
      <protection/>
    </xf>
    <xf numFmtId="191" fontId="0" fillId="0" borderId="0" xfId="21" applyNumberFormat="1">
      <alignment/>
      <protection/>
    </xf>
    <xf numFmtId="3" fontId="4" fillId="0" borderId="13" xfId="21" applyNumberFormat="1" applyFont="1" applyBorder="1" applyAlignment="1">
      <alignment horizontal="right"/>
      <protection/>
    </xf>
    <xf numFmtId="3" fontId="4" fillId="0" borderId="14" xfId="21" applyNumberFormat="1" applyFont="1" applyBorder="1" applyAlignment="1">
      <alignment horizontal="right"/>
      <protection/>
    </xf>
    <xf numFmtId="3" fontId="4" fillId="0" borderId="15" xfId="21" applyNumberFormat="1" applyFont="1" applyBorder="1" applyAlignment="1">
      <alignment horizontal="right"/>
      <protection/>
    </xf>
    <xf numFmtId="0" fontId="4" fillId="0" borderId="16" xfId="21" applyFont="1" applyBorder="1">
      <alignment/>
      <protection/>
    </xf>
    <xf numFmtId="0" fontId="4" fillId="0" borderId="17" xfId="21" applyFont="1" applyBorder="1">
      <alignment/>
      <protection/>
    </xf>
    <xf numFmtId="191" fontId="6" fillId="0" borderId="17" xfId="21" applyNumberFormat="1" applyFont="1" applyBorder="1">
      <alignment/>
      <protection/>
    </xf>
    <xf numFmtId="191" fontId="6" fillId="0" borderId="18" xfId="21" applyNumberFormat="1" applyFont="1" applyBorder="1">
      <alignment/>
      <protection/>
    </xf>
    <xf numFmtId="3" fontId="4" fillId="0" borderId="0" xfId="21" applyNumberFormat="1" applyFont="1">
      <alignment/>
      <protection/>
    </xf>
    <xf numFmtId="0" fontId="6" fillId="0" borderId="0" xfId="21" applyFont="1" applyBorder="1">
      <alignment/>
      <protection/>
    </xf>
    <xf numFmtId="190" fontId="4" fillId="0" borderId="13" xfId="21" applyNumberFormat="1" applyFont="1" applyBorder="1" applyAlignment="1">
      <alignment horizontal="center" wrapText="1"/>
      <protection/>
    </xf>
    <xf numFmtId="191" fontId="4" fillId="0" borderId="14" xfId="21" applyNumberFormat="1" applyFont="1" applyBorder="1">
      <alignment/>
      <protection/>
    </xf>
    <xf numFmtId="191" fontId="4" fillId="0" borderId="15" xfId="21" applyNumberFormat="1" applyFont="1" applyBorder="1">
      <alignment/>
      <protection/>
    </xf>
    <xf numFmtId="0" fontId="4" fillId="0" borderId="12" xfId="21" applyFont="1" applyBorder="1">
      <alignment/>
      <protection/>
    </xf>
    <xf numFmtId="190" fontId="4" fillId="0" borderId="13" xfId="21" applyNumberFormat="1" applyFont="1" applyBorder="1" applyAlignment="1">
      <alignment horizontal="right"/>
      <protection/>
    </xf>
    <xf numFmtId="190" fontId="4" fillId="0" borderId="13" xfId="21" applyNumberFormat="1" applyFont="1" applyBorder="1" applyAlignment="1">
      <alignment horizontal="center"/>
      <protection/>
    </xf>
    <xf numFmtId="3" fontId="4" fillId="0" borderId="14" xfId="21" applyNumberFormat="1" applyFont="1" applyBorder="1">
      <alignment/>
      <protection/>
    </xf>
    <xf numFmtId="173" fontId="0" fillId="0" borderId="13" xfId="15" applyNumberFormat="1" applyBorder="1" applyAlignment="1">
      <alignment/>
    </xf>
    <xf numFmtId="173" fontId="0" fillId="0" borderId="15" xfId="15" applyNumberFormat="1" applyBorder="1" applyAlignment="1">
      <alignment/>
    </xf>
    <xf numFmtId="191" fontId="6" fillId="0" borderId="19" xfId="17" applyNumberFormat="1" applyFont="1" applyBorder="1" applyAlignment="1">
      <alignment horizontal="right"/>
    </xf>
    <xf numFmtId="191" fontId="6" fillId="0" borderId="18" xfId="17" applyNumberFormat="1" applyFont="1" applyBorder="1" applyAlignment="1">
      <alignment horizontal="right"/>
    </xf>
    <xf numFmtId="3" fontId="7" fillId="0" borderId="0" xfId="21" applyNumberFormat="1" applyFont="1" applyBorder="1">
      <alignment/>
      <protection/>
    </xf>
    <xf numFmtId="0" fontId="4" fillId="0" borderId="8" xfId="21" applyFont="1" applyBorder="1">
      <alignment/>
      <protection/>
    </xf>
    <xf numFmtId="0" fontId="4" fillId="0" borderId="20" xfId="21" applyFont="1" applyBorder="1" applyAlignment="1">
      <alignment horizontal="center"/>
      <protection/>
    </xf>
    <xf numFmtId="0" fontId="4" fillId="0" borderId="21" xfId="21" applyFont="1" applyBorder="1" applyAlignment="1">
      <alignment horizontal="center"/>
      <protection/>
    </xf>
    <xf numFmtId="0" fontId="0" fillId="0" borderId="0" xfId="21" applyBorder="1">
      <alignment/>
      <protection/>
    </xf>
    <xf numFmtId="0" fontId="4" fillId="0" borderId="22" xfId="21" applyFont="1" applyBorder="1" applyAlignment="1">
      <alignment horizontal="center"/>
      <protection/>
    </xf>
    <xf numFmtId="0" fontId="4" fillId="0" borderId="23" xfId="21" applyFont="1" applyBorder="1" applyAlignment="1">
      <alignment horizontal="center"/>
      <protection/>
    </xf>
    <xf numFmtId="0" fontId="4" fillId="0" borderId="22" xfId="21" applyFont="1" applyBorder="1">
      <alignment/>
      <protection/>
    </xf>
    <xf numFmtId="0" fontId="4" fillId="0" borderId="23" xfId="21" applyFont="1" applyBorder="1">
      <alignment/>
      <protection/>
    </xf>
    <xf numFmtId="191" fontId="4" fillId="0" borderId="13" xfId="15" applyNumberFormat="1" applyFont="1" applyBorder="1" applyAlignment="1">
      <alignment/>
    </xf>
    <xf numFmtId="191" fontId="4" fillId="0" borderId="14" xfId="15" applyNumberFormat="1" applyFont="1" applyBorder="1" applyAlignment="1">
      <alignment/>
    </xf>
    <xf numFmtId="191" fontId="4" fillId="0" borderId="15" xfId="15" applyNumberFormat="1" applyFont="1" applyBorder="1" applyAlignment="1">
      <alignment/>
    </xf>
    <xf numFmtId="3" fontId="0" fillId="0" borderId="0" xfId="21" applyNumberFormat="1" applyBorder="1">
      <alignment/>
      <protection/>
    </xf>
    <xf numFmtId="191" fontId="4" fillId="0" borderId="13" xfId="21" applyNumberFormat="1" applyFont="1" applyBorder="1">
      <alignment/>
      <protection/>
    </xf>
    <xf numFmtId="191" fontId="0" fillId="0" borderId="0" xfId="21" applyNumberFormat="1" applyFont="1" applyBorder="1">
      <alignment/>
      <protection/>
    </xf>
    <xf numFmtId="0" fontId="4" fillId="0" borderId="24" xfId="21" applyFont="1" applyBorder="1">
      <alignment/>
      <protection/>
    </xf>
    <xf numFmtId="0" fontId="4" fillId="0" borderId="25" xfId="21" applyFont="1" applyBorder="1">
      <alignment/>
      <protection/>
    </xf>
    <xf numFmtId="3" fontId="0" fillId="0" borderId="0" xfId="21" applyNumberFormat="1">
      <alignment/>
      <protection/>
    </xf>
    <xf numFmtId="0" fontId="8" fillId="0" borderId="20" xfId="21" applyFont="1" applyBorder="1">
      <alignment/>
      <protection/>
    </xf>
    <xf numFmtId="0" fontId="4" fillId="0" borderId="20" xfId="21" applyFont="1" applyBorder="1">
      <alignment/>
      <protection/>
    </xf>
    <xf numFmtId="0" fontId="9" fillId="0" borderId="2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 vertical="center" wrapText="1"/>
    </xf>
    <xf numFmtId="3" fontId="1" fillId="0" borderId="0" xfId="21" applyNumberFormat="1" applyFont="1" applyBorder="1" applyAlignment="1">
      <alignment horizontal="right" vertical="center" wrapText="1"/>
      <protection/>
    </xf>
    <xf numFmtId="0" fontId="1" fillId="0" borderId="26" xfId="0" applyFont="1" applyBorder="1" applyAlignment="1">
      <alignment horizontal="left" vertical="center" wrapText="1"/>
    </xf>
    <xf numFmtId="3" fontId="1" fillId="0" borderId="26" xfId="21" applyNumberFormat="1" applyFont="1" applyBorder="1" applyAlignment="1">
      <alignment horizontal="right" vertical="center" wrapText="1"/>
      <protection/>
    </xf>
    <xf numFmtId="0" fontId="11" fillId="0" borderId="26" xfId="0" applyFont="1" applyBorder="1" applyAlignment="1">
      <alignment horizontal="left" vertical="center" wrapText="1"/>
    </xf>
    <xf numFmtId="0" fontId="9" fillId="0" borderId="26" xfId="21" applyFont="1" applyBorder="1" applyAlignment="1">
      <alignment horizontal="left" vertical="center" wrapText="1"/>
      <protection/>
    </xf>
    <xf numFmtId="3" fontId="9" fillId="0" borderId="26" xfId="21" applyNumberFormat="1" applyFont="1" applyBorder="1" applyAlignment="1">
      <alignment horizontal="right" vertical="center" wrapText="1"/>
      <protection/>
    </xf>
    <xf numFmtId="192" fontId="1" fillId="0" borderId="0" xfId="21" applyNumberFormat="1" applyFont="1" applyBorder="1" applyAlignment="1">
      <alignment horizontal="right" vertical="center"/>
      <protection/>
    </xf>
    <xf numFmtId="192" fontId="1" fillId="0" borderId="27" xfId="21" applyNumberFormat="1" applyFont="1" applyBorder="1" applyAlignment="1">
      <alignment horizontal="right" vertical="center"/>
      <protection/>
    </xf>
    <xf numFmtId="192" fontId="1" fillId="0" borderId="26" xfId="21" applyNumberFormat="1" applyFont="1" applyBorder="1" applyAlignment="1">
      <alignment horizontal="right" vertical="center"/>
      <protection/>
    </xf>
    <xf numFmtId="0" fontId="1" fillId="0" borderId="27" xfId="0" applyFont="1" applyBorder="1" applyAlignment="1">
      <alignment horizontal="left" vertical="center" wrapText="1"/>
    </xf>
    <xf numFmtId="3" fontId="1" fillId="0" borderId="27" xfId="21" applyNumberFormat="1" applyFont="1" applyBorder="1" applyAlignment="1">
      <alignment horizontal="right" vertical="center" wrapText="1"/>
      <protection/>
    </xf>
    <xf numFmtId="0" fontId="4" fillId="0" borderId="28" xfId="21" applyFont="1" applyBorder="1" applyAlignment="1">
      <alignment horizontal="left"/>
      <protection/>
    </xf>
    <xf numFmtId="0" fontId="0" fillId="0" borderId="1" xfId="0" applyBorder="1" applyAlignment="1">
      <alignment/>
    </xf>
    <xf numFmtId="0" fontId="4" fillId="0" borderId="4" xfId="21" applyFont="1" applyBorder="1" applyAlignment="1">
      <alignment horizontal="left"/>
      <protection/>
    </xf>
    <xf numFmtId="0" fontId="0" fillId="0" borderId="0" xfId="0" applyAlignment="1">
      <alignment/>
    </xf>
    <xf numFmtId="0" fontId="1" fillId="0" borderId="0" xfId="21" applyFont="1" applyAlignment="1">
      <alignment horizontal="left"/>
      <protection/>
    </xf>
    <xf numFmtId="0" fontId="1" fillId="0" borderId="0" xfId="21" applyFont="1" applyAlignment="1">
      <alignment horizontal="left" wrapText="1"/>
      <protection/>
    </xf>
    <xf numFmtId="0" fontId="4" fillId="0" borderId="4" xfId="21" applyFont="1" applyBorder="1" applyAlignment="1">
      <alignment/>
      <protection/>
    </xf>
    <xf numFmtId="0" fontId="10" fillId="0" borderId="27" xfId="21" applyFont="1" applyBorder="1" applyAlignment="1">
      <alignment horizontal="left" vertical="center" wrapText="1"/>
      <protection/>
    </xf>
    <xf numFmtId="0" fontId="0" fillId="0" borderId="27" xfId="0" applyBorder="1" applyAlignment="1">
      <alignment horizontal="left" vertical="center" wrapText="1"/>
    </xf>
    <xf numFmtId="0" fontId="10" fillId="0" borderId="0" xfId="21" applyFont="1" applyBorder="1" applyAlignment="1">
      <alignment horizontal="left" vertical="center" wrapText="1"/>
      <protection/>
    </xf>
    <xf numFmtId="0" fontId="0" fillId="0" borderId="0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0" fillId="0" borderId="27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26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IP Correction Fiscal Not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5"/>
  <sheetViews>
    <sheetView tabSelected="1" workbookViewId="0" topLeftCell="A31">
      <selection activeCell="H39" sqref="H39"/>
    </sheetView>
  </sheetViews>
  <sheetFormatPr defaultColWidth="9.140625" defaultRowHeight="12.75"/>
  <cols>
    <col min="1" max="1" width="22.421875" style="5" customWidth="1"/>
    <col min="2" max="2" width="6.421875" style="5" bestFit="1" customWidth="1"/>
    <col min="3" max="3" width="13.7109375" style="5" customWidth="1"/>
    <col min="4" max="4" width="13.57421875" style="5" customWidth="1"/>
    <col min="5" max="5" width="13.7109375" style="5" customWidth="1"/>
    <col min="6" max="6" width="14.140625" style="5" customWidth="1"/>
    <col min="7" max="16384" width="9.140625" style="5" customWidth="1"/>
  </cols>
  <sheetData>
    <row r="1" spans="1:8" ht="15.75">
      <c r="A1" s="1"/>
      <c r="B1" s="2"/>
      <c r="C1" s="3" t="s">
        <v>2</v>
      </c>
      <c r="D1" s="2"/>
      <c r="E1" s="2"/>
      <c r="F1" s="2"/>
      <c r="G1" s="4"/>
      <c r="H1" s="4"/>
    </row>
    <row r="2" spans="1:7" ht="14.25" thickBot="1">
      <c r="A2" s="6"/>
      <c r="B2" s="7"/>
      <c r="C2" s="7"/>
      <c r="D2" s="7"/>
      <c r="E2" s="7"/>
      <c r="F2" s="7"/>
      <c r="G2" s="8"/>
    </row>
    <row r="3" spans="1:7" ht="18" customHeight="1" thickTop="1">
      <c r="A3" s="87" t="s">
        <v>24</v>
      </c>
      <c r="B3" s="88"/>
      <c r="C3" s="88"/>
      <c r="D3" s="9"/>
      <c r="E3" s="9"/>
      <c r="F3" s="10"/>
      <c r="G3" s="8"/>
    </row>
    <row r="4" spans="1:7" ht="18" customHeight="1">
      <c r="A4" s="89" t="s">
        <v>32</v>
      </c>
      <c r="B4" s="90"/>
      <c r="C4" s="90"/>
      <c r="D4" s="11"/>
      <c r="E4" s="11"/>
      <c r="F4" s="12"/>
      <c r="G4" s="8"/>
    </row>
    <row r="5" spans="1:6" ht="18" customHeight="1">
      <c r="A5" s="93" t="s">
        <v>3</v>
      </c>
      <c r="B5" s="90"/>
      <c r="C5" s="13"/>
      <c r="D5" s="14"/>
      <c r="E5" s="15"/>
      <c r="F5" s="12"/>
    </row>
    <row r="6" spans="1:6" ht="18" customHeight="1">
      <c r="A6" s="16" t="s">
        <v>31</v>
      </c>
      <c r="B6" s="15"/>
      <c r="C6" s="15"/>
      <c r="D6" s="15"/>
      <c r="E6" s="15"/>
      <c r="F6" s="12"/>
    </row>
    <row r="7" spans="1:6" ht="18" customHeight="1" thickBot="1">
      <c r="A7" s="17" t="s">
        <v>4</v>
      </c>
      <c r="B7" s="18"/>
      <c r="C7" s="18"/>
      <c r="D7" s="18"/>
      <c r="E7" s="18"/>
      <c r="F7" s="19"/>
    </row>
    <row r="8" spans="1:7" ht="18" customHeight="1" thickTop="1">
      <c r="A8" s="20"/>
      <c r="B8" s="20"/>
      <c r="C8" s="15"/>
      <c r="D8" s="15"/>
      <c r="E8" s="15"/>
      <c r="F8" s="15"/>
      <c r="G8" s="21"/>
    </row>
    <row r="9" spans="1:6" ht="18" customHeight="1">
      <c r="A9" s="15" t="s">
        <v>5</v>
      </c>
      <c r="B9" s="20"/>
      <c r="C9" s="20"/>
      <c r="D9" s="20"/>
      <c r="E9" s="20"/>
      <c r="F9" s="20"/>
    </row>
    <row r="10" spans="1:7" ht="18" customHeight="1" thickBot="1">
      <c r="A10" s="22" t="s">
        <v>6</v>
      </c>
      <c r="B10" s="20"/>
      <c r="C10" s="20"/>
      <c r="D10" s="20"/>
      <c r="E10" s="20"/>
      <c r="F10" s="20"/>
      <c r="G10" s="21"/>
    </row>
    <row r="11" spans="1:6" ht="27">
      <c r="A11" s="23" t="s">
        <v>7</v>
      </c>
      <c r="B11" s="24" t="s">
        <v>8</v>
      </c>
      <c r="C11" s="24" t="s">
        <v>9</v>
      </c>
      <c r="D11" s="25">
        <v>2009</v>
      </c>
      <c r="E11" s="26">
        <f>D11+1</f>
        <v>2010</v>
      </c>
      <c r="F11" s="27">
        <f>E11+1</f>
        <v>2011</v>
      </c>
    </row>
    <row r="12" spans="1:6" ht="13.5">
      <c r="A12" s="28" t="s">
        <v>10</v>
      </c>
      <c r="B12" s="29">
        <v>4640</v>
      </c>
      <c r="C12" s="30" t="s">
        <v>11</v>
      </c>
      <c r="D12" s="31">
        <f>ROUND(SUM(D32:D38)*22*0.888,2)</f>
        <v>131535.24</v>
      </c>
      <c r="E12" s="31">
        <f>ROUND(SUM(E32:E38)*22*0.888,2)</f>
        <v>443432.36</v>
      </c>
      <c r="F12" s="32">
        <f>ROUND(SUM(F32:F38)*22*0.888,2)</f>
        <v>443131.83</v>
      </c>
    </row>
    <row r="13" spans="1:7" ht="13.5">
      <c r="A13" s="28" t="s">
        <v>10</v>
      </c>
      <c r="B13" s="29">
        <v>4640</v>
      </c>
      <c r="C13" s="30" t="s">
        <v>30</v>
      </c>
      <c r="D13" s="31">
        <v>188855.68</v>
      </c>
      <c r="E13" s="31">
        <v>701971.47</v>
      </c>
      <c r="F13" s="32">
        <v>735240.7</v>
      </c>
      <c r="G13" s="33"/>
    </row>
    <row r="14" spans="1:6" ht="13.5">
      <c r="A14" s="28"/>
      <c r="B14" s="29"/>
      <c r="C14" s="30"/>
      <c r="D14" s="34"/>
      <c r="E14" s="35"/>
      <c r="F14" s="36"/>
    </row>
    <row r="15" spans="1:6" ht="18" customHeight="1" thickBot="1">
      <c r="A15" s="37" t="s">
        <v>12</v>
      </c>
      <c r="B15" s="38"/>
      <c r="C15" s="38"/>
      <c r="D15" s="39">
        <f>SUM(D12:D14)</f>
        <v>320390.92</v>
      </c>
      <c r="E15" s="39">
        <f>SUM(E12:E14)</f>
        <v>1145403.83</v>
      </c>
      <c r="F15" s="40">
        <f>SUM(F12:F14)</f>
        <v>1178372.53</v>
      </c>
    </row>
    <row r="16" spans="1:6" ht="18" customHeight="1">
      <c r="A16" s="20"/>
      <c r="B16" s="20"/>
      <c r="C16" s="20"/>
      <c r="D16" s="41"/>
      <c r="E16" s="41"/>
      <c r="F16" s="41"/>
    </row>
    <row r="17" spans="1:6" ht="18" customHeight="1" thickBot="1">
      <c r="A17" s="42" t="s">
        <v>13</v>
      </c>
      <c r="B17" s="15"/>
      <c r="C17" s="20"/>
      <c r="D17" s="20"/>
      <c r="E17" s="20"/>
      <c r="F17" s="20"/>
    </row>
    <row r="18" spans="1:6" ht="27">
      <c r="A18" s="23" t="s">
        <v>7</v>
      </c>
      <c r="B18" s="24" t="s">
        <v>8</v>
      </c>
      <c r="C18" s="24" t="s">
        <v>14</v>
      </c>
      <c r="D18" s="25">
        <f>D11</f>
        <v>2009</v>
      </c>
      <c r="E18" s="26">
        <f>D18+1</f>
        <v>2010</v>
      </c>
      <c r="F18" s="27">
        <f>E18+1</f>
        <v>2011</v>
      </c>
    </row>
    <row r="19" spans="1:6" ht="13.5">
      <c r="A19" s="28" t="s">
        <v>10</v>
      </c>
      <c r="B19" s="29">
        <v>4640</v>
      </c>
      <c r="C19" s="43" t="s">
        <v>15</v>
      </c>
      <c r="D19" s="44">
        <f>ROUND((D33*D41)+(D34*D42)+(D35*D43)+(D36*D44)+(D37*D45)+(D38*D46),2)</f>
        <v>487366.54</v>
      </c>
      <c r="E19" s="44">
        <f>ROUND((E33*E41)+(E34*E42)+(E35*E43)+(E36*E44)+(E37*E45)+(E38*E46),2)</f>
        <v>1302274.55</v>
      </c>
      <c r="F19" s="45">
        <f>ROUND((F33*F41)+(F34*F42)+(F35*F43)+(F36*F44)+(F37*F45)+(F38*F46),2)</f>
        <v>1307452.12</v>
      </c>
    </row>
    <row r="20" spans="1:6" ht="18" customHeight="1">
      <c r="A20" s="46"/>
      <c r="B20" s="47"/>
      <c r="C20" s="48"/>
      <c r="D20" s="49"/>
      <c r="E20" s="50"/>
      <c r="F20" s="45"/>
    </row>
    <row r="21" spans="1:6" ht="18" customHeight="1">
      <c r="A21" s="46"/>
      <c r="B21" s="47"/>
      <c r="C21" s="48"/>
      <c r="D21" s="49"/>
      <c r="E21" s="50"/>
      <c r="F21" s="51"/>
    </row>
    <row r="22" spans="1:7" ht="18" customHeight="1" thickBot="1">
      <c r="A22" s="37" t="s">
        <v>12</v>
      </c>
      <c r="B22" s="38"/>
      <c r="C22" s="38"/>
      <c r="D22" s="52">
        <f>SUM(D19:D21)</f>
        <v>487366.54</v>
      </c>
      <c r="E22" s="52">
        <f>SUM(E19:E21)</f>
        <v>1302274.55</v>
      </c>
      <c r="F22" s="53">
        <f>SUM(F19:F21)</f>
        <v>1307452.12</v>
      </c>
      <c r="G22" s="54"/>
    </row>
    <row r="23" spans="1:6" ht="18" customHeight="1">
      <c r="A23" s="20"/>
      <c r="B23" s="20"/>
      <c r="C23" s="20"/>
      <c r="D23" s="41"/>
      <c r="E23" s="41"/>
      <c r="F23" s="41"/>
    </row>
    <row r="24" spans="1:6" ht="18" customHeight="1" thickBot="1">
      <c r="A24" s="42" t="s">
        <v>16</v>
      </c>
      <c r="B24" s="15"/>
      <c r="C24" s="15"/>
      <c r="D24" s="20"/>
      <c r="E24" s="20"/>
      <c r="F24" s="20"/>
    </row>
    <row r="25" spans="1:8" ht="18" customHeight="1">
      <c r="A25" s="55"/>
      <c r="B25" s="56"/>
      <c r="C25" s="57"/>
      <c r="D25" s="25">
        <f>D18</f>
        <v>2009</v>
      </c>
      <c r="E25" s="26">
        <f>D25+1</f>
        <v>2010</v>
      </c>
      <c r="F25" s="27">
        <f>E25+1</f>
        <v>2011</v>
      </c>
      <c r="G25" s="58"/>
      <c r="H25" s="58"/>
    </row>
    <row r="26" spans="1:8" ht="18" customHeight="1">
      <c r="A26" s="46" t="s">
        <v>17</v>
      </c>
      <c r="B26" s="59"/>
      <c r="C26" s="60"/>
      <c r="D26" s="44">
        <f>ROUND(D33*D48+D34*D49+D35*D50+D36*D51+D37*D52,2)</f>
        <v>243021.94</v>
      </c>
      <c r="E26" s="44">
        <f>ROUND(E33*E48+E34*E49+E35*E50+E36*E51+E37*E52,2)</f>
        <v>518871.89</v>
      </c>
      <c r="F26" s="45">
        <f>ROUND(F33*F48+F34*F49+F35*F50+F36*F51+F37*F52,2)</f>
        <v>500275.12</v>
      </c>
      <c r="G26" s="58"/>
      <c r="H26" s="58"/>
    </row>
    <row r="27" spans="1:8" ht="18" customHeight="1">
      <c r="A27" s="46" t="s">
        <v>18</v>
      </c>
      <c r="B27" s="61"/>
      <c r="C27" s="62"/>
      <c r="D27" s="63">
        <f>+D22-D26</f>
        <v>244344.59999999998</v>
      </c>
      <c r="E27" s="64">
        <f>+E22-E26</f>
        <v>783402.66</v>
      </c>
      <c r="F27" s="65">
        <f>+F22-F26</f>
        <v>807177.0000000001</v>
      </c>
      <c r="G27" s="66"/>
      <c r="H27" s="66"/>
    </row>
    <row r="28" spans="1:8" ht="18" customHeight="1">
      <c r="A28" s="46" t="s">
        <v>19</v>
      </c>
      <c r="B28" s="61"/>
      <c r="C28" s="62"/>
      <c r="D28" s="44"/>
      <c r="E28" s="44"/>
      <c r="F28" s="45"/>
      <c r="G28" s="66"/>
      <c r="H28" s="66"/>
    </row>
    <row r="29" spans="1:6" ht="18" customHeight="1">
      <c r="A29" s="46" t="s">
        <v>20</v>
      </c>
      <c r="B29" s="61"/>
      <c r="C29" s="62"/>
      <c r="D29" s="67"/>
      <c r="E29" s="68"/>
      <c r="F29" s="45"/>
    </row>
    <row r="30" spans="1:8" ht="18" customHeight="1" thickBot="1">
      <c r="A30" s="37" t="s">
        <v>12</v>
      </c>
      <c r="B30" s="69"/>
      <c r="C30" s="70"/>
      <c r="D30" s="39">
        <f>SUM(D26:D29)</f>
        <v>487366.54</v>
      </c>
      <c r="E30" s="39">
        <f>SUM(E26:E29)</f>
        <v>1302274.55</v>
      </c>
      <c r="F30" s="40">
        <f>SUM(F26:F29)</f>
        <v>1307452.12</v>
      </c>
      <c r="G30" s="71"/>
      <c r="H30" s="71"/>
    </row>
    <row r="31" spans="1:8" ht="18" customHeight="1">
      <c r="A31" s="72" t="s">
        <v>21</v>
      </c>
      <c r="B31" s="73"/>
      <c r="C31" s="73"/>
      <c r="D31" s="74">
        <f>D25</f>
        <v>2009</v>
      </c>
      <c r="E31" s="74">
        <f>D31+1</f>
        <v>2010</v>
      </c>
      <c r="F31" s="74">
        <f>E31+1</f>
        <v>2011</v>
      </c>
      <c r="G31" s="71"/>
      <c r="H31" s="71"/>
    </row>
    <row r="32" spans="1:8" ht="15" customHeight="1">
      <c r="A32" s="94" t="s">
        <v>34</v>
      </c>
      <c r="B32" s="95"/>
      <c r="C32" s="85"/>
      <c r="D32" s="86"/>
      <c r="E32" s="86"/>
      <c r="F32" s="86"/>
      <c r="G32" s="71"/>
      <c r="H32" s="71"/>
    </row>
    <row r="33" spans="1:8" ht="15" customHeight="1">
      <c r="A33" s="96"/>
      <c r="B33" s="97"/>
      <c r="C33" s="75" t="s">
        <v>25</v>
      </c>
      <c r="D33" s="76">
        <v>3032.3</v>
      </c>
      <c r="E33" s="76">
        <v>13756.933333333334</v>
      </c>
      <c r="F33" s="76">
        <v>14175.033333333333</v>
      </c>
      <c r="G33" s="71"/>
      <c r="H33" s="71"/>
    </row>
    <row r="34" spans="1:8" ht="15" customHeight="1">
      <c r="A34" s="96"/>
      <c r="B34" s="97"/>
      <c r="C34" s="75" t="s">
        <v>26</v>
      </c>
      <c r="D34" s="76">
        <v>718.5333333333331</v>
      </c>
      <c r="E34" s="76">
        <v>11878.383333333335</v>
      </c>
      <c r="F34" s="76">
        <v>12898.566666666666</v>
      </c>
      <c r="G34" s="71"/>
      <c r="H34" s="71"/>
    </row>
    <row r="35" spans="1:8" ht="15" customHeight="1">
      <c r="A35" s="97"/>
      <c r="B35" s="97"/>
      <c r="C35" s="75" t="s">
        <v>1</v>
      </c>
      <c r="D35" s="76">
        <v>3873.55</v>
      </c>
      <c r="E35" s="76">
        <v>23574.2</v>
      </c>
      <c r="F35" s="76">
        <v>24674.41666666667</v>
      </c>
      <c r="G35" s="71"/>
      <c r="H35" s="71"/>
    </row>
    <row r="36" spans="1:8" ht="15" customHeight="1">
      <c r="A36" s="97"/>
      <c r="B36" s="97"/>
      <c r="C36" s="75" t="s">
        <v>0</v>
      </c>
      <c r="D36" s="76">
        <v>14009.533333333333</v>
      </c>
      <c r="E36" s="76">
        <v>65588.03333333334</v>
      </c>
      <c r="F36" s="76">
        <v>67518.66666666667</v>
      </c>
      <c r="G36" s="71"/>
      <c r="H36" s="71"/>
    </row>
    <row r="37" spans="1:7" ht="15" customHeight="1">
      <c r="A37" s="97"/>
      <c r="B37" s="97"/>
      <c r="C37" s="75" t="s">
        <v>27</v>
      </c>
      <c r="D37" s="76">
        <v>-17093.516666666666</v>
      </c>
      <c r="E37" s="76">
        <v>-99900.5</v>
      </c>
      <c r="F37" s="76">
        <v>-104435.91666666666</v>
      </c>
      <c r="G37" s="71"/>
    </row>
    <row r="38" spans="1:7" ht="15" customHeight="1">
      <c r="A38" s="98"/>
      <c r="B38" s="98"/>
      <c r="C38" s="77" t="s">
        <v>28</v>
      </c>
      <c r="D38" s="78">
        <v>2192.5666666666666</v>
      </c>
      <c r="E38" s="78">
        <v>7801.166666666666</v>
      </c>
      <c r="F38" s="78">
        <v>7852.066666666667</v>
      </c>
      <c r="G38" s="71"/>
    </row>
    <row r="39" spans="1:6" ht="16.5" customHeight="1">
      <c r="A39" s="79" t="s">
        <v>22</v>
      </c>
      <c r="B39" s="79"/>
      <c r="C39" s="80"/>
      <c r="D39" s="81">
        <f>SUM(D32:D38)</f>
        <v>6732.966666666664</v>
      </c>
      <c r="E39" s="81">
        <f>SUM(E32:E38)</f>
        <v>22698.21666666668</v>
      </c>
      <c r="F39" s="81">
        <f>SUM(F32:F38)</f>
        <v>22682.833333333358</v>
      </c>
    </row>
    <row r="40" spans="1:6" ht="16.5" customHeight="1">
      <c r="A40" s="99" t="s">
        <v>35</v>
      </c>
      <c r="B40" s="99"/>
      <c r="C40" s="85"/>
      <c r="D40" s="83"/>
      <c r="E40" s="83"/>
      <c r="F40" s="83"/>
    </row>
    <row r="41" spans="1:6" ht="16.5" customHeight="1">
      <c r="A41" s="100"/>
      <c r="B41" s="100"/>
      <c r="C41" s="75" t="s">
        <v>25</v>
      </c>
      <c r="D41" s="82">
        <v>76.96839972523726</v>
      </c>
      <c r="E41" s="82">
        <v>80.84760707138922</v>
      </c>
      <c r="F41" s="82">
        <v>84.26746085050898</v>
      </c>
    </row>
    <row r="42" spans="1:6" ht="16.5" customHeight="1">
      <c r="A42" s="100"/>
      <c r="B42" s="100"/>
      <c r="C42" s="75" t="s">
        <v>26</v>
      </c>
      <c r="D42" s="82">
        <v>78.71994060851361</v>
      </c>
      <c r="E42" s="82">
        <v>82.68742561518269</v>
      </c>
      <c r="F42" s="82">
        <v>86.18510371870492</v>
      </c>
    </row>
    <row r="43" spans="1:6" ht="16.5" customHeight="1">
      <c r="A43" s="100"/>
      <c r="B43" s="100"/>
      <c r="C43" s="75" t="s">
        <v>1</v>
      </c>
      <c r="D43" s="82">
        <v>86.58067831921339</v>
      </c>
      <c r="E43" s="82">
        <v>90.94434450650175</v>
      </c>
      <c r="F43" s="82">
        <v>94.79129027912677</v>
      </c>
    </row>
    <row r="44" spans="1:6" ht="16.5" customHeight="1">
      <c r="A44" s="100"/>
      <c r="B44" s="100"/>
      <c r="C44" s="75" t="s">
        <v>0</v>
      </c>
      <c r="D44" s="82">
        <v>99.17686671190127</v>
      </c>
      <c r="E44" s="82">
        <v>104.1753807941811</v>
      </c>
      <c r="F44" s="82">
        <v>108.58199940177495</v>
      </c>
    </row>
    <row r="45" spans="1:6" ht="16.5" customHeight="1">
      <c r="A45" s="100"/>
      <c r="B45" s="100"/>
      <c r="C45" s="75" t="s">
        <v>27</v>
      </c>
      <c r="D45" s="82">
        <v>98.91008164184397</v>
      </c>
      <c r="E45" s="82">
        <v>103.89514975659291</v>
      </c>
      <c r="F45" s="82">
        <v>108.28991459129679</v>
      </c>
    </row>
    <row r="46" spans="1:6" ht="16.5" customHeight="1">
      <c r="A46" s="101"/>
      <c r="B46" s="101"/>
      <c r="C46" s="77" t="s">
        <v>28</v>
      </c>
      <c r="D46" s="84">
        <v>74.49592699818346</v>
      </c>
      <c r="E46" s="84">
        <v>78.2505217188919</v>
      </c>
      <c r="F46" s="84">
        <v>81.56051878760103</v>
      </c>
    </row>
    <row r="47" spans="1:6" ht="12.75">
      <c r="A47" s="102" t="s">
        <v>23</v>
      </c>
      <c r="B47" s="103"/>
      <c r="C47" s="85"/>
      <c r="D47" s="82"/>
      <c r="E47" s="82"/>
      <c r="F47" s="82"/>
    </row>
    <row r="48" spans="1:6" ht="12.75">
      <c r="A48" s="102"/>
      <c r="B48" s="103"/>
      <c r="C48" s="75" t="s">
        <v>25</v>
      </c>
      <c r="D48" s="82">
        <f aca="true" t="shared" si="0" ref="D48:F49">0.75*D41</f>
        <v>57.72629979392795</v>
      </c>
      <c r="E48" s="82">
        <f t="shared" si="0"/>
        <v>60.63570530354191</v>
      </c>
      <c r="F48" s="82">
        <f t="shared" si="0"/>
        <v>63.20059563788173</v>
      </c>
    </row>
    <row r="49" spans="1:6" ht="12.75">
      <c r="A49" s="102"/>
      <c r="B49" s="103"/>
      <c r="C49" s="75" t="s">
        <v>26</v>
      </c>
      <c r="D49" s="82">
        <f t="shared" si="0"/>
        <v>59.03995545638521</v>
      </c>
      <c r="E49" s="82">
        <f t="shared" si="0"/>
        <v>62.01556921138702</v>
      </c>
      <c r="F49" s="82">
        <f t="shared" si="0"/>
        <v>64.6388277890287</v>
      </c>
    </row>
    <row r="50" spans="1:6" ht="12.75">
      <c r="A50" s="102"/>
      <c r="B50" s="103"/>
      <c r="C50" s="75" t="s">
        <v>1</v>
      </c>
      <c r="D50" s="82">
        <f aca="true" t="shared" si="1" ref="D50:F52">0.75*D43</f>
        <v>64.93550873941004</v>
      </c>
      <c r="E50" s="82">
        <f t="shared" si="1"/>
        <v>68.20825837987631</v>
      </c>
      <c r="F50" s="82">
        <f t="shared" si="1"/>
        <v>71.09346770934508</v>
      </c>
    </row>
    <row r="51" spans="1:6" ht="12.75">
      <c r="A51" s="103"/>
      <c r="B51" s="103"/>
      <c r="C51" s="75" t="s">
        <v>0</v>
      </c>
      <c r="D51" s="82">
        <f t="shared" si="1"/>
        <v>74.38265003392596</v>
      </c>
      <c r="E51" s="82">
        <f t="shared" si="1"/>
        <v>78.13153559563582</v>
      </c>
      <c r="F51" s="82">
        <f t="shared" si="1"/>
        <v>81.43649955133121</v>
      </c>
    </row>
    <row r="52" spans="1:6" ht="12.75">
      <c r="A52" s="98"/>
      <c r="B52" s="98"/>
      <c r="C52" s="77" t="s">
        <v>27</v>
      </c>
      <c r="D52" s="84">
        <f t="shared" si="1"/>
        <v>74.18256123138298</v>
      </c>
      <c r="E52" s="84">
        <f t="shared" si="1"/>
        <v>77.92136231744469</v>
      </c>
      <c r="F52" s="84">
        <f t="shared" si="1"/>
        <v>81.2174359434726</v>
      </c>
    </row>
    <row r="53" spans="1:6" ht="12.75" customHeight="1">
      <c r="A53" s="92" t="s">
        <v>29</v>
      </c>
      <c r="B53" s="92"/>
      <c r="C53" s="92"/>
      <c r="D53" s="92"/>
      <c r="E53" s="92"/>
      <c r="F53" s="92"/>
    </row>
    <row r="54" spans="1:6" ht="15" customHeight="1">
      <c r="A54" s="92" t="s">
        <v>33</v>
      </c>
      <c r="B54" s="92"/>
      <c r="C54" s="92"/>
      <c r="D54" s="92"/>
      <c r="E54" s="92"/>
      <c r="F54" s="92"/>
    </row>
    <row r="55" spans="1:6" ht="12.75">
      <c r="A55" s="91"/>
      <c r="B55" s="91"/>
      <c r="C55" s="91"/>
      <c r="D55" s="91"/>
      <c r="E55" s="91"/>
      <c r="F55" s="91"/>
    </row>
  </sheetData>
  <mergeCells count="9">
    <mergeCell ref="A3:C3"/>
    <mergeCell ref="A4:C4"/>
    <mergeCell ref="A55:F55"/>
    <mergeCell ref="A54:F54"/>
    <mergeCell ref="A53:F53"/>
    <mergeCell ref="A5:B5"/>
    <mergeCell ref="A32:B38"/>
    <mergeCell ref="A40:B46"/>
    <mergeCell ref="A47:B52"/>
  </mergeCells>
  <printOptions horizontalCentered="1"/>
  <pageMargins left="0.5" right="0.5" top="0.52" bottom="0.82" header="0.23" footer="0.5"/>
  <pageSetup fitToHeight="1" fitToWidth="1" horizontalDpi="600" verticalDpi="600" orientation="portrait" scale="78" r:id="rId1"/>
  <headerFooter alignWithMargins="0"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Transit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WoldM</dc:creator>
  <cp:keywords/>
  <dc:description/>
  <cp:lastModifiedBy>harriss</cp:lastModifiedBy>
  <cp:lastPrinted>2009-03-09T21:13:17Z</cp:lastPrinted>
  <dcterms:created xsi:type="dcterms:W3CDTF">2008-03-11T23:48:05Z</dcterms:created>
  <dcterms:modified xsi:type="dcterms:W3CDTF">2009-04-22T15:47:00Z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