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5480" windowHeight="11640" firstSheet="1" activeTab="1"/>
  </bookViews>
  <sheets>
    <sheet name="Overview" sheetId="1" state="hidden" r:id="rId1"/>
    <sheet name="Overview_Regional" sheetId="2" r:id="rId2"/>
    <sheet name="sheet two" sheetId="3" r:id="rId3"/>
  </sheets>
  <definedNames>
    <definedName name="_xlnm.Print_Area" localSheetId="0">'Overview'!$A$1:$H$60</definedName>
    <definedName name="_xlnm.Print_Area" localSheetId="1">'Overview_Regional'!$A$1:$I$76</definedName>
    <definedName name="_xlnm.Print_Titles" localSheetId="0">'Overview'!$A:$A,'Overview'!$1:$3</definedName>
    <definedName name="_xlnm.Print_Titles" localSheetId="1">'Overview_Regional'!$A:$A,'Overview_Regional'!$1:$3</definedName>
  </definedNames>
  <calcPr fullCalcOnLoad="1"/>
</workbook>
</file>

<file path=xl/sharedStrings.xml><?xml version="1.0" encoding="utf-8"?>
<sst xmlns="http://schemas.openxmlformats.org/spreadsheetml/2006/main" count="95" uniqueCount="74">
  <si>
    <t>2016 Proposed</t>
  </si>
  <si>
    <t>2010 - 2016  Proposed</t>
  </si>
  <si>
    <t xml:space="preserve">   City Reserves </t>
  </si>
  <si>
    <t>City Revenue Total</t>
  </si>
  <si>
    <t xml:space="preserve">   Criminal Justice - King County</t>
  </si>
  <si>
    <t xml:space="preserve">   Specified Purposes - Cities</t>
  </si>
  <si>
    <t xml:space="preserve">   Specified Purposes - King County</t>
  </si>
  <si>
    <t xml:space="preserve">      Replacing Existing Funding</t>
  </si>
  <si>
    <t xml:space="preserve">      Funding For New Costs</t>
  </si>
  <si>
    <t>Total Criminal Justice / Fire Protection</t>
  </si>
  <si>
    <t>Total Specified Purposes</t>
  </si>
  <si>
    <t>Total County Expenditures</t>
  </si>
  <si>
    <t>Total City Expenditures</t>
  </si>
  <si>
    <t>Total For New Costs</t>
  </si>
  <si>
    <t>Total Offset Of Existing Funding</t>
  </si>
  <si>
    <t xml:space="preserve">   Available For New Costs</t>
  </si>
  <si>
    <t>King County Revenue Total</t>
  </si>
  <si>
    <t xml:space="preserve">   Portion Dedicated to Criminal Justice</t>
  </si>
  <si>
    <t xml:space="preserve">   Portion Dedicated to Criminal Justice Or Fire Protection</t>
  </si>
  <si>
    <t xml:space="preserve">   Criminal Justice and Fire Protection - Cities</t>
  </si>
  <si>
    <t>2014 Proposed</t>
  </si>
  <si>
    <t>2015 Proposed</t>
  </si>
  <si>
    <t xml:space="preserve">      Portion Available To Offset Existing Funds</t>
  </si>
  <si>
    <t xml:space="preserve">      Portion To Be Received By County</t>
  </si>
  <si>
    <t>City Revenue</t>
  </si>
  <si>
    <t xml:space="preserve">      Portion Required For Criminal Justice Or Fire Protection</t>
  </si>
  <si>
    <t>King County Revenue</t>
  </si>
  <si>
    <t xml:space="preserve">   Available To Offset Existing Funds</t>
  </si>
  <si>
    <t>Contingency</t>
  </si>
  <si>
    <t>TOTAL EXPENDITURES</t>
  </si>
  <si>
    <t xml:space="preserve">   Seattle Reserves *</t>
  </si>
  <si>
    <t>* Seattle Medic One programs are backed by the city General Fund, which provides reserve coverage.</t>
  </si>
  <si>
    <t>2008-2013 Total</t>
  </si>
  <si>
    <t>RESERVES AND DESIGNATIONS</t>
  </si>
  <si>
    <t>TOTAL RESERVES AND DESIGNATIONS</t>
  </si>
  <si>
    <t xml:space="preserve">       Projected King County EMS Levy</t>
  </si>
  <si>
    <t xml:space="preserve">   Projected Net King County Property Taxes</t>
  </si>
  <si>
    <t>Total Advanced Life Support Services</t>
  </si>
  <si>
    <t>Total Basic Life Support Services</t>
  </si>
  <si>
    <t>Regional Services/Strategic Initiatives</t>
  </si>
  <si>
    <t xml:space="preserve">       Projected Seattle EMS Levy</t>
  </si>
  <si>
    <t xml:space="preserve">       Projected Seattle Undercollection</t>
  </si>
  <si>
    <t xml:space="preserve">       Projected Seattle Assessed Valuation</t>
  </si>
  <si>
    <t xml:space="preserve">       Projected Non-Seattle Assessed Valuation</t>
  </si>
  <si>
    <t>TOTAL REVENUE</t>
  </si>
  <si>
    <t xml:space="preserve">   Advanced Life Support Services -- Seattle</t>
  </si>
  <si>
    <t xml:space="preserve">   Basic Life Support Services -- Seattle</t>
  </si>
  <si>
    <t>Seattle Revenue</t>
  </si>
  <si>
    <t xml:space="preserve">   Projected Seattle Other Revenue</t>
  </si>
  <si>
    <t xml:space="preserve">   King County Reserves</t>
  </si>
  <si>
    <t xml:space="preserve">   King County</t>
  </si>
  <si>
    <t xml:space="preserve">   Seattle</t>
  </si>
  <si>
    <t xml:space="preserve">       Countywide EMS Levy</t>
  </si>
  <si>
    <t xml:space="preserve">       Proportion</t>
  </si>
  <si>
    <t xml:space="preserve">       Projected Undercollection</t>
  </si>
  <si>
    <t xml:space="preserve">   Projected King County Other Revenue</t>
  </si>
  <si>
    <t>King County Revenue</t>
  </si>
  <si>
    <t xml:space="preserve">   Advanced Life Support Services -- King County</t>
  </si>
  <si>
    <t xml:space="preserve">   Basic Life Support Services -- King County</t>
  </si>
  <si>
    <t>EXPENDITURES</t>
  </si>
  <si>
    <t>REVENUES</t>
  </si>
  <si>
    <t>2008 Proposed</t>
  </si>
  <si>
    <t>2009 Proposed</t>
  </si>
  <si>
    <t>2010 Proposed</t>
  </si>
  <si>
    <t>2011 Proposed</t>
  </si>
  <si>
    <t>2012 Proposed</t>
  </si>
  <si>
    <t>2013 Proposed</t>
  </si>
  <si>
    <t xml:space="preserve">       Countywide Assessed Value</t>
  </si>
  <si>
    <t>EMERGENCY MEDICAL SERVICES LEVY REGIONAL OVERVIEW</t>
  </si>
  <si>
    <t xml:space="preserve">   Projected Net Seattle Property Taxes</t>
  </si>
  <si>
    <t xml:space="preserve">   Portion Dedicated to Human Services</t>
  </si>
  <si>
    <t xml:space="preserve">   Portion Dedicated to Public Health</t>
  </si>
  <si>
    <t xml:space="preserve">   Remainder For General Purposes</t>
  </si>
  <si>
    <t>SAFE AND STRONG COMMUNITIES SALES TAX REGIONAL OVERVIEW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</si>
</sst>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000_);[Red]\(#,##0.0000\)"/>
    <numFmt numFmtId="167" formatCode="0000"/>
    <numFmt numFmtId="168" formatCode="#,##0.0"/>
    <numFmt numFmtId="169" formatCode="0.0000"/>
    <numFmt numFmtId="170" formatCode="#,##0;#,##0\-"/>
    <numFmt numFmtId="171" formatCode="#,##0.00;#,##0.00\-"/>
    <numFmt numFmtId="172" formatCode="0.00_);\(0.00\)"/>
    <numFmt numFmtId="173" formatCode="m/d/yyyy;@"/>
    <numFmt numFmtId="174" formatCode="#,##0.0_);[Red]\(#,##0.0\)"/>
    <numFmt numFmtId="175" formatCode="_(* #,##0.0_);_(* \(#,##0.0\);_(* &quot;-&quot;??_);_(@_)"/>
    <numFmt numFmtId="176" formatCode="#,##0.0000000000_);[Red]\(#,##0.0000000000\)"/>
    <numFmt numFmtId="177" formatCode="#,##0.000000000_);[Red]\(#,##0.000000000\)"/>
    <numFmt numFmtId="178" formatCode="#,##0.00000000000_);[Red]\(#,##0.00000000000\)"/>
    <numFmt numFmtId="179" formatCode="#,##0.000000000000_);[Red]\(#,##0.000000000000\)"/>
    <numFmt numFmtId="180" formatCode="#,##0.0000000000000_);[Red]\(#,##0.0000000000000\)"/>
    <numFmt numFmtId="181" formatCode="#,##0.00000000_);[Red]\(#,##0.00000000\)"/>
    <numFmt numFmtId="182" formatCode="#,##0.0000000_);[Red]\(#,##0.0000000\)"/>
    <numFmt numFmtId="183" formatCode="#,##0.000000_);[Red]\(#,##0.000000\)"/>
    <numFmt numFmtId="184" formatCode="#,##0.00000_);[Red]\(#,##0.00000\)"/>
    <numFmt numFmtId="185" formatCode="#,##0.00000000000000_);[Red]\(#,##0.00000000000000\)"/>
    <numFmt numFmtId="186" formatCode="#,##0.000000000000000_);[Red]\(#,##0.000000000000000\)"/>
    <numFmt numFmtId="187" formatCode="#,##0.0000000000000000_);[Red]\(#,##0.0000000000000000\)"/>
    <numFmt numFmtId="188" formatCode="#,##0.00000000000000000_);[Red]\(#,##0.00000000000000000\)"/>
    <numFmt numFmtId="189" formatCode="mmmm\ yyyy"/>
    <numFmt numFmtId="190" formatCode="0.000%"/>
    <numFmt numFmtId="191" formatCode="&quot;$&quot;#,##0.00"/>
    <numFmt numFmtId="192" formatCode="&quot;$&quot;#,##0.000"/>
    <numFmt numFmtId="193" formatCode="0.00%\ "/>
    <numFmt numFmtId="194" formatCode="&quot;$&quot;#,##0"/>
  </numFmts>
  <fonts count="57">
    <font>
      <sz val="10"/>
      <name val="Arial"/>
      <family val="0"/>
    </font>
    <font>
      <b/>
      <sz val="10"/>
      <name val="Arial"/>
      <family val="0"/>
    </font>
    <font>
      <sz val="12"/>
      <name val="Arial MT"/>
      <family val="0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20"/>
      <color indexed="12"/>
      <name val="Arial"/>
      <family val="0"/>
    </font>
    <font>
      <u val="single"/>
      <sz val="20"/>
      <color indexed="61"/>
      <name val="Arial"/>
      <family val="0"/>
    </font>
    <font>
      <sz val="10"/>
      <name val="Arial Narrow"/>
      <family val="0"/>
    </font>
    <font>
      <b/>
      <sz val="9"/>
      <name val="Arial Narrow"/>
      <family val="0"/>
    </font>
    <font>
      <sz val="9"/>
      <name val="Arial Narrow"/>
      <family val="2"/>
    </font>
    <font>
      <sz val="8"/>
      <name val="Arial Narrow"/>
      <family val="0"/>
    </font>
    <font>
      <sz val="5"/>
      <name val="Arial"/>
      <family val="0"/>
    </font>
    <font>
      <sz val="8"/>
      <name val="Verdana"/>
      <family val="0"/>
    </font>
    <font>
      <i/>
      <sz val="9"/>
      <name val="Arial"/>
      <family val="0"/>
    </font>
    <font>
      <i/>
      <sz val="9"/>
      <name val="Arial Narrow"/>
      <family val="0"/>
    </font>
    <font>
      <i/>
      <sz val="10"/>
      <name val="Arial Narrow"/>
      <family val="0"/>
    </font>
    <font>
      <b/>
      <sz val="12"/>
      <name val="Arial"/>
      <family val="0"/>
    </font>
    <font>
      <sz val="10"/>
      <color indexed="8"/>
      <name val="Arial Narrow"/>
      <family val="0"/>
    </font>
    <font>
      <b/>
      <i/>
      <sz val="9"/>
      <name val="Arial Narrow"/>
      <family val="0"/>
    </font>
    <font>
      <i/>
      <sz val="8"/>
      <color indexed="8"/>
      <name val="Arial Narrow"/>
      <family val="0"/>
    </font>
    <font>
      <i/>
      <sz val="8"/>
      <name val="Arial Narro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38" fontId="1" fillId="0" borderId="10" xfId="57" applyNumberFormat="1" applyFont="1" applyFill="1" applyBorder="1" applyAlignment="1">
      <alignment horizontal="left"/>
      <protection/>
    </xf>
    <xf numFmtId="38" fontId="1" fillId="0" borderId="0" xfId="57" applyNumberFormat="1" applyFont="1" applyFill="1" applyBorder="1" applyAlignment="1">
      <alignment horizontal="left"/>
      <protection/>
    </xf>
    <xf numFmtId="38" fontId="1" fillId="0" borderId="11" xfId="57" applyNumberFormat="1" applyFont="1" applyFill="1" applyBorder="1" applyAlignment="1">
      <alignment horizontal="left"/>
      <protection/>
    </xf>
    <xf numFmtId="38" fontId="4" fillId="0" borderId="12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38" fontId="3" fillId="0" borderId="0" xfId="57" applyNumberFormat="1" applyFont="1" applyFill="1" applyBorder="1" applyAlignment="1">
      <alignment horizontal="left"/>
      <protection/>
    </xf>
    <xf numFmtId="38" fontId="4" fillId="0" borderId="10" xfId="57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38" fontId="4" fillId="0" borderId="0" xfId="57" applyNumberFormat="1" applyFont="1" applyFill="1" applyBorder="1" applyAlignment="1">
      <alignment horizontal="left"/>
      <protection/>
    </xf>
    <xf numFmtId="38" fontId="4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38" fontId="10" fillId="0" borderId="0" xfId="42" applyNumberFormat="1" applyFont="1" applyFill="1" applyBorder="1" applyAlignment="1">
      <alignment horizontal="right"/>
    </xf>
    <xf numFmtId="38" fontId="11" fillId="0" borderId="10" xfId="42" applyNumberFormat="1" applyFont="1" applyFill="1" applyBorder="1" applyAlignment="1">
      <alignment horizontal="right"/>
    </xf>
    <xf numFmtId="38" fontId="11" fillId="0" borderId="0" xfId="42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38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38" fontId="11" fillId="0" borderId="0" xfId="42" applyNumberFormat="1" applyFont="1" applyFill="1" applyBorder="1" applyAlignment="1">
      <alignment/>
    </xf>
    <xf numFmtId="38" fontId="11" fillId="0" borderId="0" xfId="42" applyNumberFormat="1" applyFont="1" applyFill="1" applyAlignment="1">
      <alignment/>
    </xf>
    <xf numFmtId="38" fontId="10" fillId="0" borderId="10" xfId="58" applyNumberFormat="1" applyFont="1" applyFill="1" applyBorder="1">
      <alignment/>
      <protection/>
    </xf>
    <xf numFmtId="38" fontId="10" fillId="0" borderId="0" xfId="58" applyNumberFormat="1" applyFont="1" applyFill="1" applyBorder="1">
      <alignment/>
      <protection/>
    </xf>
    <xf numFmtId="38" fontId="11" fillId="0" borderId="0" xfId="57" applyNumberFormat="1" applyFont="1" applyFill="1" applyBorder="1" applyAlignment="1">
      <alignment horizontal="right"/>
      <protection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38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38" fontId="12" fillId="0" borderId="0" xfId="0" applyNumberFormat="1" applyFont="1" applyAlignment="1">
      <alignment/>
    </xf>
    <xf numFmtId="38" fontId="12" fillId="0" borderId="0" xfId="42" applyNumberFormat="1" applyFont="1" applyFill="1" applyBorder="1" applyAlignment="1">
      <alignment horizontal="right"/>
    </xf>
    <xf numFmtId="10" fontId="12" fillId="0" borderId="0" xfId="61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38" fontId="3" fillId="0" borderId="0" xfId="57" applyNumberFormat="1" applyFont="1" applyFill="1" applyBorder="1" applyAlignment="1" applyProtection="1">
      <alignment horizontal="left"/>
      <protection/>
    </xf>
    <xf numFmtId="38" fontId="3" fillId="0" borderId="12" xfId="57" applyNumberFormat="1" applyFont="1" applyFill="1" applyBorder="1" applyAlignment="1">
      <alignment horizontal="left"/>
      <protection/>
    </xf>
    <xf numFmtId="165" fontId="13" fillId="0" borderId="0" xfId="42" applyNumberFormat="1" applyFont="1" applyAlignment="1">
      <alignment/>
    </xf>
    <xf numFmtId="38" fontId="0" fillId="0" borderId="0" xfId="0" applyNumberFormat="1" applyAlignment="1">
      <alignment/>
    </xf>
    <xf numFmtId="38" fontId="9" fillId="0" borderId="0" xfId="0" applyNumberFormat="1" applyFont="1" applyAlignment="1">
      <alignment/>
    </xf>
    <xf numFmtId="38" fontId="9" fillId="0" borderId="0" xfId="0" applyNumberFormat="1" applyFont="1" applyBorder="1" applyAlignment="1">
      <alignment/>
    </xf>
    <xf numFmtId="38" fontId="9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8" fontId="0" fillId="0" borderId="0" xfId="57" applyNumberFormat="1" applyFont="1" applyFill="1" applyBorder="1" applyAlignment="1" quotePrefix="1">
      <alignment horizontal="left"/>
      <protection/>
    </xf>
    <xf numFmtId="38" fontId="4" fillId="0" borderId="0" xfId="57" applyNumberFormat="1" applyFont="1" applyFill="1" applyBorder="1" applyAlignment="1" applyProtection="1">
      <alignment horizontal="left"/>
      <protection/>
    </xf>
    <xf numFmtId="38" fontId="10" fillId="0" borderId="0" xfId="0" applyNumberFormat="1" applyFont="1" applyAlignment="1">
      <alignment/>
    </xf>
    <xf numFmtId="0" fontId="3" fillId="0" borderId="0" xfId="0" applyFont="1" applyAlignment="1">
      <alignment/>
    </xf>
    <xf numFmtId="38" fontId="5" fillId="0" borderId="0" xfId="57" applyNumberFormat="1" applyFont="1" applyFill="1" applyBorder="1" applyAlignment="1">
      <alignment horizontal="lef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65" fontId="5" fillId="0" borderId="0" xfId="42" applyNumberFormat="1" applyFont="1" applyAlignment="1">
      <alignment/>
    </xf>
    <xf numFmtId="43" fontId="5" fillId="0" borderId="0" xfId="42" applyFont="1" applyAlignment="1">
      <alignment/>
    </xf>
    <xf numFmtId="38" fontId="5" fillId="0" borderId="0" xfId="57" applyNumberFormat="1" applyFont="1" applyFill="1" applyBorder="1" applyAlignment="1" applyProtection="1">
      <alignment horizontal="left"/>
      <protection/>
    </xf>
    <xf numFmtId="0" fontId="12" fillId="0" borderId="0" xfId="0" applyFont="1" applyAlignment="1">
      <alignment/>
    </xf>
    <xf numFmtId="38" fontId="12" fillId="0" borderId="0" xfId="57" applyNumberFormat="1" applyFont="1" applyFill="1" applyBorder="1" applyAlignment="1">
      <alignment horizontal="left"/>
      <protection/>
    </xf>
    <xf numFmtId="37" fontId="11" fillId="0" borderId="0" xfId="58" applyNumberFormat="1" applyFont="1" applyFill="1">
      <alignment/>
      <protection/>
    </xf>
    <xf numFmtId="37" fontId="11" fillId="0" borderId="0" xfId="42" applyNumberFormat="1" applyFont="1" applyFill="1" applyBorder="1" applyAlignment="1">
      <alignment horizontal="right"/>
    </xf>
    <xf numFmtId="37" fontId="11" fillId="0" borderId="0" xfId="0" applyNumberFormat="1" applyFont="1" applyBorder="1" applyAlignment="1">
      <alignment/>
    </xf>
    <xf numFmtId="37" fontId="11" fillId="0" borderId="0" xfId="0" applyNumberFormat="1" applyFont="1" applyFill="1" applyBorder="1" applyAlignment="1">
      <alignment/>
    </xf>
    <xf numFmtId="37" fontId="11" fillId="0" borderId="0" xfId="57" applyNumberFormat="1" applyFont="1" applyFill="1" applyBorder="1" applyAlignment="1">
      <alignment horizontal="right"/>
      <protection/>
    </xf>
    <xf numFmtId="37" fontId="11" fillId="0" borderId="0" xfId="0" applyNumberFormat="1" applyFont="1" applyAlignment="1">
      <alignment/>
    </xf>
    <xf numFmtId="37" fontId="11" fillId="0" borderId="0" xfId="0" applyNumberFormat="1" applyFont="1" applyFill="1" applyAlignment="1">
      <alignment/>
    </xf>
    <xf numFmtId="37" fontId="11" fillId="0" borderId="0" xfId="58" applyNumberFormat="1" applyFont="1" applyFill="1" applyBorder="1">
      <alignment/>
      <protection/>
    </xf>
    <xf numFmtId="37" fontId="11" fillId="0" borderId="0" xfId="57" applyNumberFormat="1" applyFont="1" applyFill="1" applyBorder="1">
      <alignment/>
      <protection/>
    </xf>
    <xf numFmtId="37" fontId="11" fillId="0" borderId="0" xfId="57" applyNumberFormat="1" applyFont="1" applyFill="1">
      <alignment/>
      <protection/>
    </xf>
    <xf numFmtId="37" fontId="10" fillId="0" borderId="10" xfId="0" applyNumberFormat="1" applyFont="1" applyBorder="1" applyAlignment="1">
      <alignment/>
    </xf>
    <xf numFmtId="37" fontId="11" fillId="0" borderId="10" xfId="0" applyNumberFormat="1" applyFont="1" applyBorder="1" applyAlignment="1">
      <alignment/>
    </xf>
    <xf numFmtId="37" fontId="11" fillId="0" borderId="10" xfId="0" applyNumberFormat="1" applyFont="1" applyFill="1" applyBorder="1" applyAlignment="1">
      <alignment/>
    </xf>
    <xf numFmtId="37" fontId="12" fillId="0" borderId="0" xfId="0" applyNumberFormat="1" applyFont="1" applyAlignment="1">
      <alignment/>
    </xf>
    <xf numFmtId="37" fontId="12" fillId="0" borderId="0" xfId="42" applyNumberFormat="1" applyFont="1" applyFill="1" applyBorder="1" applyAlignment="1">
      <alignment horizontal="right"/>
    </xf>
    <xf numFmtId="37" fontId="10" fillId="0" borderId="0" xfId="42" applyNumberFormat="1" applyFont="1" applyFill="1" applyBorder="1" applyAlignment="1">
      <alignment horizontal="right"/>
    </xf>
    <xf numFmtId="37" fontId="10" fillId="0" borderId="0" xfId="58" applyNumberFormat="1" applyFont="1" applyFill="1" applyBorder="1">
      <alignment/>
      <protection/>
    </xf>
    <xf numFmtId="37" fontId="10" fillId="0" borderId="0" xfId="0" applyNumberFormat="1" applyFont="1" applyBorder="1" applyAlignment="1">
      <alignment/>
    </xf>
    <xf numFmtId="37" fontId="10" fillId="0" borderId="0" xfId="0" applyNumberFormat="1" applyFont="1" applyFill="1" applyBorder="1" applyAlignment="1">
      <alignment/>
    </xf>
    <xf numFmtId="9" fontId="12" fillId="0" borderId="0" xfId="61" applyFont="1" applyFill="1" applyBorder="1" applyAlignment="1">
      <alignment horizontal="right"/>
    </xf>
    <xf numFmtId="0" fontId="0" fillId="0" borderId="0" xfId="0" applyFont="1" applyAlignment="1">
      <alignment/>
    </xf>
    <xf numFmtId="38" fontId="15" fillId="0" borderId="0" xfId="57" applyNumberFormat="1" applyFont="1" applyFill="1" applyBorder="1" applyAlignment="1">
      <alignment horizontal="left"/>
      <protection/>
    </xf>
    <xf numFmtId="37" fontId="16" fillId="0" borderId="0" xfId="42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38" fontId="10" fillId="0" borderId="12" xfId="0" applyNumberFormat="1" applyFont="1" applyBorder="1" applyAlignment="1">
      <alignment horizontal="center" wrapText="1"/>
    </xf>
    <xf numFmtId="38" fontId="10" fillId="0" borderId="12" xfId="0" applyNumberFormat="1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7" fontId="9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57" applyNumberFormat="1" applyFont="1" applyFill="1" applyBorder="1" applyAlignment="1" quotePrefix="1">
      <alignment horizontal="left"/>
      <protection/>
    </xf>
    <xf numFmtId="0" fontId="18" fillId="0" borderId="12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94" fontId="12" fillId="0" borderId="0" xfId="44" applyNumberFormat="1" applyFont="1" applyAlignment="1">
      <alignment/>
    </xf>
    <xf numFmtId="0" fontId="19" fillId="0" borderId="0" xfId="0" applyFont="1" applyFill="1" applyAlignment="1">
      <alignment/>
    </xf>
    <xf numFmtId="38" fontId="10" fillId="0" borderId="13" xfId="0" applyNumberFormat="1" applyFont="1" applyBorder="1" applyAlignment="1">
      <alignment horizontal="center" wrapText="1"/>
    </xf>
    <xf numFmtId="0" fontId="9" fillId="0" borderId="13" xfId="0" applyFont="1" applyBorder="1" applyAlignment="1">
      <alignment horizontal="left" wrapText="1"/>
    </xf>
    <xf numFmtId="38" fontId="20" fillId="0" borderId="14" xfId="0" applyNumberFormat="1" applyFont="1" applyBorder="1" applyAlignment="1">
      <alignment horizontal="center" wrapText="1"/>
    </xf>
    <xf numFmtId="3" fontId="21" fillId="0" borderId="15" xfId="0" applyNumberFormat="1" applyFont="1" applyBorder="1" applyAlignment="1">
      <alignment/>
    </xf>
    <xf numFmtId="0" fontId="22" fillId="0" borderId="15" xfId="0" applyFont="1" applyBorder="1" applyAlignment="1">
      <alignment/>
    </xf>
    <xf numFmtId="3" fontId="21" fillId="0" borderId="16" xfId="0" applyNumberFormat="1" applyFont="1" applyBorder="1" applyAlignment="1">
      <alignment/>
    </xf>
    <xf numFmtId="3" fontId="12" fillId="0" borderId="0" xfId="44" applyNumberFormat="1" applyFont="1" applyAlignment="1">
      <alignment/>
    </xf>
    <xf numFmtId="0" fontId="6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tai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zoomScale="200" zoomScaleNormal="200" zoomScaleSheetLayoutView="85" zoomScalePageLayoutView="0" workbookViewId="0" topLeftCell="A1">
      <pane xSplit="1" ySplit="3" topLeftCell="B3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8" sqref="B48"/>
    </sheetView>
  </sheetViews>
  <sheetFormatPr defaultColWidth="11.421875" defaultRowHeight="12.75"/>
  <cols>
    <col min="1" max="1" width="33.140625" style="44" customWidth="1"/>
    <col min="2" max="2" width="9.140625" style="5" customWidth="1"/>
    <col min="3" max="7" width="9.140625" style="0" customWidth="1"/>
    <col min="8" max="8" width="9.140625" style="8" customWidth="1"/>
    <col min="9" max="9" width="11.7109375" style="0" customWidth="1"/>
    <col min="10" max="10" width="14.7109375" style="0" customWidth="1"/>
  </cols>
  <sheetData>
    <row r="1" spans="1:8" ht="15">
      <c r="A1" s="100" t="s">
        <v>68</v>
      </c>
      <c r="B1" s="100"/>
      <c r="C1" s="100"/>
      <c r="D1" s="100"/>
      <c r="E1" s="100"/>
      <c r="F1" s="100"/>
      <c r="G1" s="100"/>
      <c r="H1" s="100"/>
    </row>
    <row r="2" spans="2:5" ht="12.75">
      <c r="B2" s="11"/>
      <c r="E2" s="8"/>
    </row>
    <row r="3" spans="2:8" ht="36">
      <c r="B3" s="4" t="s">
        <v>61</v>
      </c>
      <c r="C3" s="4" t="s">
        <v>62</v>
      </c>
      <c r="D3" s="4" t="s">
        <v>63</v>
      </c>
      <c r="E3" s="10" t="s">
        <v>64</v>
      </c>
      <c r="F3" s="4" t="s">
        <v>65</v>
      </c>
      <c r="G3" s="10" t="s">
        <v>66</v>
      </c>
      <c r="H3" s="10" t="s">
        <v>32</v>
      </c>
    </row>
    <row r="4" spans="1:8" ht="13.5">
      <c r="A4" s="1" t="s">
        <v>60</v>
      </c>
      <c r="B4" s="15"/>
      <c r="C4" s="15"/>
      <c r="D4" s="15"/>
      <c r="E4" s="15"/>
      <c r="F4" s="15"/>
      <c r="G4" s="15"/>
      <c r="H4" s="15"/>
    </row>
    <row r="5" spans="1:8" s="50" customFormat="1" ht="12.75">
      <c r="A5" s="49"/>
      <c r="B5" s="33"/>
      <c r="C5" s="33"/>
      <c r="D5" s="33"/>
      <c r="E5" s="33"/>
      <c r="F5" s="33"/>
      <c r="G5" s="33"/>
      <c r="H5" s="33"/>
    </row>
    <row r="6" spans="1:8" s="50" customFormat="1" ht="12.75">
      <c r="A6" s="49" t="s">
        <v>67</v>
      </c>
      <c r="B6" s="33">
        <v>324331973569.54095</v>
      </c>
      <c r="C6" s="33">
        <v>350278531455.10425</v>
      </c>
      <c r="D6" s="33">
        <v>378300813971.51263</v>
      </c>
      <c r="E6" s="33">
        <v>406673375019.37604</v>
      </c>
      <c r="F6" s="33">
        <v>434327164520.6936</v>
      </c>
      <c r="G6" s="33">
        <v>461472612303.23694</v>
      </c>
      <c r="H6" s="33"/>
    </row>
    <row r="7" spans="1:10" s="50" customFormat="1" ht="12.75">
      <c r="A7" s="49" t="s">
        <v>52</v>
      </c>
      <c r="B7" s="33">
        <v>97763712.4828623</v>
      </c>
      <c r="C7" s="33">
        <v>100548085.663124</v>
      </c>
      <c r="D7" s="33">
        <v>103371999.90969147</v>
      </c>
      <c r="E7" s="33">
        <v>106275212.85116284</v>
      </c>
      <c r="F7" s="33">
        <v>109259998.95099539</v>
      </c>
      <c r="G7" s="33">
        <v>112328587.96562326</v>
      </c>
      <c r="H7" s="33"/>
      <c r="I7" s="51"/>
      <c r="J7" s="52"/>
    </row>
    <row r="8" spans="1:8" s="50" customFormat="1" ht="12.75">
      <c r="A8" s="49"/>
      <c r="B8" s="33"/>
      <c r="C8" s="33"/>
      <c r="D8" s="35"/>
      <c r="E8" s="36"/>
      <c r="F8" s="35"/>
      <c r="G8" s="36"/>
      <c r="H8" s="36"/>
    </row>
    <row r="9" spans="1:8" s="50" customFormat="1" ht="12.75">
      <c r="A9" s="49" t="s">
        <v>42</v>
      </c>
      <c r="B9" s="33">
        <v>115397316196.04268</v>
      </c>
      <c r="C9" s="33">
        <v>124839268610.59915</v>
      </c>
      <c r="D9" s="33">
        <v>135015560506.43286</v>
      </c>
      <c r="E9" s="33">
        <v>145263729556.92114</v>
      </c>
      <c r="F9" s="33">
        <v>155228528599.6959</v>
      </c>
      <c r="G9" s="33">
        <v>164930311637.17688</v>
      </c>
      <c r="H9" s="33"/>
    </row>
    <row r="10" spans="1:8" s="50" customFormat="1" ht="12.75">
      <c r="A10" s="49" t="s">
        <v>53</v>
      </c>
      <c r="B10" s="34">
        <f aca="true" t="shared" si="0" ref="B10:G10">B9/B6</f>
        <v>0.3558</v>
      </c>
      <c r="C10" s="34">
        <f t="shared" si="0"/>
        <v>0.3564</v>
      </c>
      <c r="D10" s="34">
        <f t="shared" si="0"/>
        <v>0.3569</v>
      </c>
      <c r="E10" s="34">
        <f t="shared" si="0"/>
        <v>0.3572000000000001</v>
      </c>
      <c r="F10" s="34">
        <f t="shared" si="0"/>
        <v>0.3574</v>
      </c>
      <c r="G10" s="34">
        <f t="shared" si="0"/>
        <v>0.3574</v>
      </c>
      <c r="H10" s="34"/>
    </row>
    <row r="11" spans="1:10" s="50" customFormat="1" ht="12.75">
      <c r="A11" s="49" t="s">
        <v>40</v>
      </c>
      <c r="B11" s="33">
        <v>34784328.90140241</v>
      </c>
      <c r="C11" s="33">
        <v>35835337.73033739</v>
      </c>
      <c r="D11" s="33">
        <v>36893466.76776888</v>
      </c>
      <c r="E11" s="33">
        <v>37961506.030435376</v>
      </c>
      <c r="F11" s="33">
        <v>39049523.62508575</v>
      </c>
      <c r="G11" s="33">
        <v>40146237.33891375</v>
      </c>
      <c r="H11" s="33"/>
      <c r="I11" s="51"/>
      <c r="J11" s="53"/>
    </row>
    <row r="12" spans="1:10" s="50" customFormat="1" ht="12.75">
      <c r="A12" s="49" t="s">
        <v>41</v>
      </c>
      <c r="B12" s="70">
        <v>-347843.2890140241</v>
      </c>
      <c r="C12" s="70">
        <v>-358353.3773033739</v>
      </c>
      <c r="D12" s="70">
        <v>-368934.6676776888</v>
      </c>
      <c r="E12" s="70">
        <v>-379615.06030435377</v>
      </c>
      <c r="F12" s="70">
        <v>-390495.2362508575</v>
      </c>
      <c r="G12" s="70">
        <v>-401462.37338913756</v>
      </c>
      <c r="H12" s="32"/>
      <c r="I12" s="51"/>
      <c r="J12" s="53"/>
    </row>
    <row r="13" spans="1:10" s="50" customFormat="1" ht="12.75">
      <c r="A13" s="49"/>
      <c r="B13" s="33"/>
      <c r="C13" s="33"/>
      <c r="D13" s="33"/>
      <c r="E13" s="33"/>
      <c r="F13" s="33"/>
      <c r="G13" s="33"/>
      <c r="H13" s="33"/>
      <c r="I13" s="51"/>
      <c r="J13" s="53"/>
    </row>
    <row r="14" spans="1:8" s="48" customFormat="1" ht="13.5">
      <c r="A14" s="37" t="s">
        <v>69</v>
      </c>
      <c r="B14" s="19">
        <v>34436485.61238838</v>
      </c>
      <c r="C14" s="19">
        <v>35476984.35303401</v>
      </c>
      <c r="D14" s="19">
        <v>36524532.1000912</v>
      </c>
      <c r="E14" s="19">
        <v>37581890.970131025</v>
      </c>
      <c r="F14" s="19">
        <v>38659028.38883489</v>
      </c>
      <c r="G14" s="19">
        <v>39744774.965524614</v>
      </c>
      <c r="H14" s="19">
        <f>SUM(B14:G14)</f>
        <v>222423696.3900041</v>
      </c>
    </row>
    <row r="15" spans="1:8" s="48" customFormat="1" ht="13.5">
      <c r="A15" s="37" t="s">
        <v>48</v>
      </c>
      <c r="B15" s="29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 s="48" customFormat="1" ht="13.5">
      <c r="A16" s="37"/>
      <c r="B16" s="16"/>
      <c r="C16" s="16"/>
      <c r="D16" s="20"/>
      <c r="E16" s="21"/>
      <c r="F16" s="20"/>
      <c r="G16" s="21"/>
      <c r="H16" s="21"/>
    </row>
    <row r="17" spans="1:8" s="48" customFormat="1" ht="13.5">
      <c r="A17" s="46" t="s">
        <v>47</v>
      </c>
      <c r="B17" s="14">
        <f aca="true" t="shared" si="1" ref="B17:G17">B14+B15</f>
        <v>34436485.61238838</v>
      </c>
      <c r="C17" s="14">
        <f t="shared" si="1"/>
        <v>35476984.35303401</v>
      </c>
      <c r="D17" s="14">
        <f t="shared" si="1"/>
        <v>36524532.1000912</v>
      </c>
      <c r="E17" s="14">
        <f t="shared" si="1"/>
        <v>37581890.970131025</v>
      </c>
      <c r="F17" s="14">
        <f t="shared" si="1"/>
        <v>38659028.38883489</v>
      </c>
      <c r="G17" s="14">
        <f t="shared" si="1"/>
        <v>39744774.965524614</v>
      </c>
      <c r="H17" s="14">
        <f>SUM(B17:G17)</f>
        <v>222423696.3900041</v>
      </c>
    </row>
    <row r="18" spans="1:8" s="50" customFormat="1" ht="12.75">
      <c r="A18" s="54"/>
      <c r="B18" s="33"/>
      <c r="C18" s="33"/>
      <c r="D18" s="35"/>
      <c r="E18" s="36"/>
      <c r="F18" s="35"/>
      <c r="G18" s="36"/>
      <c r="H18" s="36"/>
    </row>
    <row r="19" spans="1:8" s="50" customFormat="1" ht="12.75">
      <c r="A19" s="49" t="s">
        <v>43</v>
      </c>
      <c r="B19" s="33">
        <f aca="true" t="shared" si="2" ref="B19:G19">B6-B9</f>
        <v>208934657373.4983</v>
      </c>
      <c r="C19" s="33">
        <f t="shared" si="2"/>
        <v>225439262844.5051</v>
      </c>
      <c r="D19" s="33">
        <f t="shared" si="2"/>
        <v>243285253465.07977</v>
      </c>
      <c r="E19" s="33">
        <f t="shared" si="2"/>
        <v>261409645462.4549</v>
      </c>
      <c r="F19" s="33">
        <f t="shared" si="2"/>
        <v>279098635920.9977</v>
      </c>
      <c r="G19" s="33">
        <f t="shared" si="2"/>
        <v>296542300666.06006</v>
      </c>
      <c r="H19" s="33"/>
    </row>
    <row r="20" spans="1:8" s="50" customFormat="1" ht="12.75">
      <c r="A20" s="49" t="s">
        <v>53</v>
      </c>
      <c r="B20" s="34">
        <f aca="true" t="shared" si="3" ref="B20:G20">1-B10</f>
        <v>0.6442</v>
      </c>
      <c r="C20" s="34">
        <f t="shared" si="3"/>
        <v>0.6436</v>
      </c>
      <c r="D20" s="34">
        <f t="shared" si="3"/>
        <v>0.6431</v>
      </c>
      <c r="E20" s="34">
        <f t="shared" si="3"/>
        <v>0.6427999999999999</v>
      </c>
      <c r="F20" s="34">
        <f t="shared" si="3"/>
        <v>0.6426000000000001</v>
      </c>
      <c r="G20" s="34">
        <f t="shared" si="3"/>
        <v>0.6426000000000001</v>
      </c>
      <c r="H20" s="34"/>
    </row>
    <row r="21" spans="1:8" s="50" customFormat="1" ht="12.75">
      <c r="A21" s="49" t="s">
        <v>35</v>
      </c>
      <c r="B21" s="33">
        <v>62979383.58145989</v>
      </c>
      <c r="C21" s="33">
        <v>64712747.932786606</v>
      </c>
      <c r="D21" s="33">
        <v>66478533.141922586</v>
      </c>
      <c r="E21" s="33">
        <v>68313706.82072747</v>
      </c>
      <c r="F21" s="33">
        <v>70210475.32590964</v>
      </c>
      <c r="G21" s="33">
        <v>72182350.6267095</v>
      </c>
      <c r="H21" s="33"/>
    </row>
    <row r="22" spans="1:8" s="50" customFormat="1" ht="12.75">
      <c r="A22" s="49" t="s">
        <v>54</v>
      </c>
      <c r="B22" s="71">
        <v>-629793.8358145988</v>
      </c>
      <c r="C22" s="71">
        <v>-647127.4793278661</v>
      </c>
      <c r="D22" s="71">
        <v>-664785.3314192259</v>
      </c>
      <c r="E22" s="71">
        <v>-683137.0682072747</v>
      </c>
      <c r="F22" s="71">
        <v>-702104.7532590964</v>
      </c>
      <c r="G22" s="71">
        <v>-721823.5062670951</v>
      </c>
      <c r="H22" s="33"/>
    </row>
    <row r="23" spans="1:8" s="50" customFormat="1" ht="12.75">
      <c r="A23" s="49"/>
      <c r="B23" s="33"/>
      <c r="C23" s="33"/>
      <c r="D23" s="35"/>
      <c r="E23" s="36"/>
      <c r="F23" s="35"/>
      <c r="G23" s="36"/>
      <c r="H23" s="36"/>
    </row>
    <row r="24" spans="1:8" s="48" customFormat="1" ht="13.5">
      <c r="A24" s="37" t="s">
        <v>36</v>
      </c>
      <c r="B24" s="16">
        <v>62349589.74564529</v>
      </c>
      <c r="C24" s="16">
        <v>64065620.45345874</v>
      </c>
      <c r="D24" s="16">
        <v>65813747.810503356</v>
      </c>
      <c r="E24" s="16">
        <v>67630569.75252019</v>
      </c>
      <c r="F24" s="16">
        <v>69508370.57265055</v>
      </c>
      <c r="G24" s="16">
        <v>71460527.1204424</v>
      </c>
      <c r="H24" s="16">
        <f>SUM(B24:G24)</f>
        <v>400828425.4552205</v>
      </c>
    </row>
    <row r="25" spans="1:8" s="48" customFormat="1" ht="13.5">
      <c r="A25" s="37" t="s">
        <v>55</v>
      </c>
      <c r="B25" s="19" t="e">
        <f>#REF!+#REF!+#REF!+#REF!+#REF!+#REF!</f>
        <v>#REF!</v>
      </c>
      <c r="C25" s="19" t="e">
        <f>#REF!+#REF!+#REF!+#REF!+#REF!+#REF!</f>
        <v>#REF!</v>
      </c>
      <c r="D25" s="19" t="e">
        <f>#REF!+#REF!+#REF!+#REF!+#REF!+#REF!</f>
        <v>#REF!</v>
      </c>
      <c r="E25" s="19" t="e">
        <f>#REF!+#REF!+#REF!+#REF!+#REF!+#REF!</f>
        <v>#REF!</v>
      </c>
      <c r="F25" s="19" t="e">
        <f>#REF!+#REF!+#REF!+#REF!+#REF!+#REF!</f>
        <v>#REF!</v>
      </c>
      <c r="G25" s="19" t="e">
        <f>#REF!+#REF!+#REF!+#REF!+#REF!+#REF!</f>
        <v>#REF!</v>
      </c>
      <c r="H25" s="16" t="e">
        <f>SUM(B25:G25)</f>
        <v>#REF!</v>
      </c>
    </row>
    <row r="26" spans="1:8" s="48" customFormat="1" ht="13.5">
      <c r="A26" s="37"/>
      <c r="B26" s="19"/>
      <c r="C26" s="19"/>
      <c r="D26" s="19"/>
      <c r="E26" s="19"/>
      <c r="F26" s="19"/>
      <c r="G26" s="19"/>
      <c r="H26" s="19"/>
    </row>
    <row r="27" spans="1:8" s="48" customFormat="1" ht="13.5">
      <c r="A27" s="46" t="s">
        <v>56</v>
      </c>
      <c r="B27" s="47" t="e">
        <f>B24+B25</f>
        <v>#REF!</v>
      </c>
      <c r="C27" s="47" t="e">
        <f aca="true" t="shared" si="4" ref="C27:H27">C24+C25</f>
        <v>#REF!</v>
      </c>
      <c r="D27" s="47" t="e">
        <f t="shared" si="4"/>
        <v>#REF!</v>
      </c>
      <c r="E27" s="47" t="e">
        <f t="shared" si="4"/>
        <v>#REF!</v>
      </c>
      <c r="F27" s="47" t="e">
        <f t="shared" si="4"/>
        <v>#REF!</v>
      </c>
      <c r="G27" s="47" t="e">
        <f t="shared" si="4"/>
        <v>#REF!</v>
      </c>
      <c r="H27" s="47" t="e">
        <f t="shared" si="4"/>
        <v>#REF!</v>
      </c>
    </row>
    <row r="28" spans="1:8" s="48" customFormat="1" ht="13.5">
      <c r="A28" s="6"/>
      <c r="B28" s="22"/>
      <c r="C28" s="23"/>
      <c r="D28" s="17"/>
      <c r="E28" s="18"/>
      <c r="F28" s="17"/>
      <c r="G28" s="18"/>
      <c r="H28" s="18"/>
    </row>
    <row r="29" spans="1:9" ht="13.5">
      <c r="A29" s="1" t="s">
        <v>44</v>
      </c>
      <c r="B29" s="24" t="e">
        <f>B17+B27</f>
        <v>#REF!</v>
      </c>
      <c r="C29" s="24" t="e">
        <f aca="true" t="shared" si="5" ref="C29:H29">C17+C27</f>
        <v>#REF!</v>
      </c>
      <c r="D29" s="24" t="e">
        <f t="shared" si="5"/>
        <v>#REF!</v>
      </c>
      <c r="E29" s="24" t="e">
        <f t="shared" si="5"/>
        <v>#REF!</v>
      </c>
      <c r="F29" s="24" t="e">
        <f t="shared" si="5"/>
        <v>#REF!</v>
      </c>
      <c r="G29" s="24" t="e">
        <f t="shared" si="5"/>
        <v>#REF!</v>
      </c>
      <c r="H29" s="24" t="e">
        <f t="shared" si="5"/>
        <v>#REF!</v>
      </c>
      <c r="I29" s="40"/>
    </row>
    <row r="30" spans="1:10" ht="13.5">
      <c r="A30" s="2"/>
      <c r="B30" s="25"/>
      <c r="C30" s="25"/>
      <c r="D30" s="25"/>
      <c r="E30" s="25"/>
      <c r="F30" s="25"/>
      <c r="G30" s="25"/>
      <c r="H30" s="25"/>
      <c r="J30" s="39"/>
    </row>
    <row r="31" spans="1:8" ht="13.5">
      <c r="A31" s="45"/>
      <c r="B31" s="26"/>
      <c r="C31" s="26"/>
      <c r="D31" s="17"/>
      <c r="E31" s="18"/>
      <c r="F31" s="17"/>
      <c r="G31" s="18"/>
      <c r="H31" s="18"/>
    </row>
    <row r="32" spans="1:8" ht="13.5">
      <c r="A32" s="1" t="s">
        <v>59</v>
      </c>
      <c r="B32" s="15"/>
      <c r="C32" s="15"/>
      <c r="D32" s="27"/>
      <c r="E32" s="28"/>
      <c r="F32" s="27"/>
      <c r="G32" s="28"/>
      <c r="H32" s="28"/>
    </row>
    <row r="33" spans="1:8" ht="13.5">
      <c r="A33" s="6"/>
      <c r="B33" s="16"/>
      <c r="C33" s="16"/>
      <c r="D33" s="16"/>
      <c r="E33" s="16"/>
      <c r="F33" s="16"/>
      <c r="G33" s="16"/>
      <c r="H33" s="16"/>
    </row>
    <row r="34" spans="1:8" ht="13.5">
      <c r="A34" s="6" t="s">
        <v>45</v>
      </c>
      <c r="B34" s="58">
        <v>-15645574.921068</v>
      </c>
      <c r="C34" s="58">
        <v>-17525330.3248541</v>
      </c>
      <c r="D34" s="58">
        <v>-19695935.7136596</v>
      </c>
      <c r="E34" s="58">
        <v>-20585543.7979834</v>
      </c>
      <c r="F34" s="58">
        <v>-21536851.7016854</v>
      </c>
      <c r="G34" s="58">
        <v>-22544739.1253906</v>
      </c>
      <c r="H34" s="58">
        <f>SUM(B34:G34)</f>
        <v>-117533975.5846411</v>
      </c>
    </row>
    <row r="35" spans="1:8" ht="13.5">
      <c r="A35" s="6" t="s">
        <v>57</v>
      </c>
      <c r="B35" s="58" t="e">
        <f>#REF!</f>
        <v>#REF!</v>
      </c>
      <c r="C35" s="58" t="e">
        <f>#REF!</f>
        <v>#REF!</v>
      </c>
      <c r="D35" s="58" t="e">
        <f>#REF!</f>
        <v>#REF!</v>
      </c>
      <c r="E35" s="58" t="e">
        <f>#REF!</f>
        <v>#REF!</v>
      </c>
      <c r="F35" s="58" t="e">
        <f>#REF!</f>
        <v>#REF!</v>
      </c>
      <c r="G35" s="58" t="e">
        <f>#REF!</f>
        <v>#REF!</v>
      </c>
      <c r="H35" s="58" t="e">
        <f>SUM(B35:G35)</f>
        <v>#REF!</v>
      </c>
    </row>
    <row r="36" spans="1:8" ht="13.5">
      <c r="A36" s="6"/>
      <c r="B36" s="58"/>
      <c r="C36" s="58"/>
      <c r="D36" s="58"/>
      <c r="E36" s="58"/>
      <c r="F36" s="58"/>
      <c r="G36" s="58"/>
      <c r="H36" s="58"/>
    </row>
    <row r="37" spans="1:8" ht="13.5">
      <c r="A37" s="9" t="s">
        <v>37</v>
      </c>
      <c r="B37" s="72" t="e">
        <f>B34+B35</f>
        <v>#REF!</v>
      </c>
      <c r="C37" s="72" t="e">
        <f aca="true" t="shared" si="6" ref="C37:H37">C34+C35</f>
        <v>#REF!</v>
      </c>
      <c r="D37" s="72" t="e">
        <f t="shared" si="6"/>
        <v>#REF!</v>
      </c>
      <c r="E37" s="72" t="e">
        <f t="shared" si="6"/>
        <v>#REF!</v>
      </c>
      <c r="F37" s="72" t="e">
        <f t="shared" si="6"/>
        <v>#REF!</v>
      </c>
      <c r="G37" s="72" t="e">
        <f t="shared" si="6"/>
        <v>#REF!</v>
      </c>
      <c r="H37" s="72" t="e">
        <f t="shared" si="6"/>
        <v>#REF!</v>
      </c>
    </row>
    <row r="38" spans="1:15" ht="13.5">
      <c r="A38" s="6"/>
      <c r="B38" s="58"/>
      <c r="C38" s="58"/>
      <c r="D38" s="58"/>
      <c r="E38" s="58"/>
      <c r="F38" s="58"/>
      <c r="G38" s="58"/>
      <c r="H38" s="58"/>
      <c r="J38" s="40"/>
      <c r="K38" s="40"/>
      <c r="L38" s="40"/>
      <c r="M38" s="40"/>
      <c r="N38" s="40"/>
      <c r="O38" s="40"/>
    </row>
    <row r="39" spans="1:8" ht="13.5">
      <c r="A39" s="6" t="s">
        <v>46</v>
      </c>
      <c r="B39" s="64">
        <v>-16555056</v>
      </c>
      <c r="C39" s="57">
        <v>-15594641.8532467</v>
      </c>
      <c r="D39" s="57">
        <v>-14339011.4972486</v>
      </c>
      <c r="E39" s="57">
        <v>-14422522.1525696</v>
      </c>
      <c r="F39" s="57">
        <v>-14460818.7096789</v>
      </c>
      <c r="G39" s="57">
        <v>-14448580.3364993</v>
      </c>
      <c r="H39" s="57">
        <f>SUM(B39:G39)</f>
        <v>-89820630.5492431</v>
      </c>
    </row>
    <row r="40" spans="1:8" ht="13.5">
      <c r="A40" s="6" t="s">
        <v>58</v>
      </c>
      <c r="B40" s="64" t="e">
        <f>#REF!</f>
        <v>#REF!</v>
      </c>
      <c r="C40" s="64" t="e">
        <f>#REF!</f>
        <v>#REF!</v>
      </c>
      <c r="D40" s="64" t="e">
        <f>#REF!</f>
        <v>#REF!</v>
      </c>
      <c r="E40" s="64" t="e">
        <f>#REF!</f>
        <v>#REF!</v>
      </c>
      <c r="F40" s="64" t="e">
        <f>#REF!</f>
        <v>#REF!</v>
      </c>
      <c r="G40" s="64" t="e">
        <f>#REF!</f>
        <v>#REF!</v>
      </c>
      <c r="H40" s="57" t="e">
        <f>SUM(B40:G40)</f>
        <v>#REF!</v>
      </c>
    </row>
    <row r="41" spans="1:8" ht="13.5">
      <c r="A41" s="6"/>
      <c r="B41" s="64"/>
      <c r="C41" s="57"/>
      <c r="D41" s="57"/>
      <c r="E41" s="57"/>
      <c r="F41" s="57"/>
      <c r="G41" s="57"/>
      <c r="H41" s="57"/>
    </row>
    <row r="42" spans="1:8" ht="13.5">
      <c r="A42" s="9" t="s">
        <v>38</v>
      </c>
      <c r="B42" s="73" t="e">
        <f aca="true" t="shared" si="7" ref="B42:G42">B40+B39</f>
        <v>#REF!</v>
      </c>
      <c r="C42" s="73" t="e">
        <f t="shared" si="7"/>
        <v>#REF!</v>
      </c>
      <c r="D42" s="73" t="e">
        <f t="shared" si="7"/>
        <v>#REF!</v>
      </c>
      <c r="E42" s="73" t="e">
        <f t="shared" si="7"/>
        <v>#REF!</v>
      </c>
      <c r="F42" s="73" t="e">
        <f t="shared" si="7"/>
        <v>#REF!</v>
      </c>
      <c r="G42" s="73" t="e">
        <f t="shared" si="7"/>
        <v>#REF!</v>
      </c>
      <c r="H42" s="73" t="e">
        <f>SUM(B42:G42)</f>
        <v>#REF!</v>
      </c>
    </row>
    <row r="43" spans="1:8" ht="13.5">
      <c r="A43" s="6"/>
      <c r="B43" s="58"/>
      <c r="C43" s="58"/>
      <c r="D43" s="58"/>
      <c r="E43" s="58"/>
      <c r="F43" s="58"/>
      <c r="G43" s="58"/>
      <c r="H43" s="58"/>
    </row>
    <row r="44" spans="1:8" ht="13.5">
      <c r="A44" s="9" t="s">
        <v>39</v>
      </c>
      <c r="B44" s="74" t="e">
        <f>#REF!+#REF!</f>
        <v>#REF!</v>
      </c>
      <c r="C44" s="74" t="e">
        <f>#REF!+#REF!</f>
        <v>#REF!</v>
      </c>
      <c r="D44" s="74" t="e">
        <f>#REF!+#REF!</f>
        <v>#REF!</v>
      </c>
      <c r="E44" s="74" t="e">
        <f>#REF!+#REF!</f>
        <v>#REF!</v>
      </c>
      <c r="F44" s="74" t="e">
        <f>#REF!+#REF!</f>
        <v>#REF!</v>
      </c>
      <c r="G44" s="74" t="e">
        <f>#REF!+#REF!</f>
        <v>#REF!</v>
      </c>
      <c r="H44" s="75" t="e">
        <f>SUM(B44:G44)</f>
        <v>#REF!</v>
      </c>
    </row>
    <row r="45" spans="1:8" ht="13.5">
      <c r="A45" s="6"/>
      <c r="B45" s="61"/>
      <c r="C45" s="61"/>
      <c r="D45" s="61"/>
      <c r="E45" s="61"/>
      <c r="F45" s="61"/>
      <c r="G45" s="61"/>
      <c r="H45" s="61"/>
    </row>
    <row r="46" spans="1:8" ht="13.5">
      <c r="A46" s="9" t="s">
        <v>28</v>
      </c>
      <c r="B46" s="74" t="e">
        <f>B47+B48</f>
        <v>#REF!</v>
      </c>
      <c r="C46" s="74" t="e">
        <f aca="true" t="shared" si="8" ref="C46:H46">C47+C48</f>
        <v>#REF!</v>
      </c>
      <c r="D46" s="74" t="e">
        <f t="shared" si="8"/>
        <v>#REF!</v>
      </c>
      <c r="E46" s="74" t="e">
        <f t="shared" si="8"/>
        <v>#REF!</v>
      </c>
      <c r="F46" s="74" t="e">
        <f t="shared" si="8"/>
        <v>#REF!</v>
      </c>
      <c r="G46" s="74" t="e">
        <f t="shared" si="8"/>
        <v>#REF!</v>
      </c>
      <c r="H46" s="74">
        <f t="shared" si="8"/>
        <v>-35218839.63671198</v>
      </c>
    </row>
    <row r="47" spans="1:8" ht="13.5">
      <c r="A47" s="6" t="s">
        <v>51</v>
      </c>
      <c r="B47" s="59">
        <v>-2235854.74289612</v>
      </c>
      <c r="C47" s="59">
        <v>-2357011.821899206</v>
      </c>
      <c r="D47" s="59">
        <v>-2489584.78909179</v>
      </c>
      <c r="E47" s="59">
        <v>-2573825.04944699</v>
      </c>
      <c r="F47" s="59">
        <v>-2661357.588635637</v>
      </c>
      <c r="G47" s="59">
        <v>-2751455.538110123</v>
      </c>
      <c r="H47" s="59">
        <v>-15069089.530079866</v>
      </c>
    </row>
    <row r="48" spans="1:8" ht="13.5">
      <c r="A48" s="6" t="s">
        <v>50</v>
      </c>
      <c r="B48" s="59" t="e">
        <f>#REF!+#REF!+#REF!</f>
        <v>#REF!</v>
      </c>
      <c r="C48" s="59" t="e">
        <f>#REF!+#REF!+#REF!</f>
        <v>#REF!</v>
      </c>
      <c r="D48" s="59" t="e">
        <f>#REF!+#REF!+#REF!</f>
        <v>#REF!</v>
      </c>
      <c r="E48" s="59" t="e">
        <f>#REF!+#REF!+#REF!</f>
        <v>#REF!</v>
      </c>
      <c r="F48" s="59" t="e">
        <f>#REF!+#REF!+#REF!</f>
        <v>#REF!</v>
      </c>
      <c r="G48" s="59" t="e">
        <f>#REF!+#REF!+#REF!</f>
        <v>#REF!</v>
      </c>
      <c r="H48" s="59">
        <v>-20149750.106632113</v>
      </c>
    </row>
    <row r="49" spans="1:8" ht="13.5">
      <c r="A49" s="38"/>
      <c r="B49" s="65"/>
      <c r="C49" s="66"/>
      <c r="D49" s="62"/>
      <c r="E49" s="63"/>
      <c r="F49" s="62"/>
      <c r="G49" s="63"/>
      <c r="H49" s="63"/>
    </row>
    <row r="50" spans="1:9" ht="13.5">
      <c r="A50" s="1" t="s">
        <v>29</v>
      </c>
      <c r="B50" s="67" t="e">
        <f aca="true" t="shared" si="9" ref="B50:G50">B37+B42+B44+B46</f>
        <v>#REF!</v>
      </c>
      <c r="C50" s="67" t="e">
        <f t="shared" si="9"/>
        <v>#REF!</v>
      </c>
      <c r="D50" s="67" t="e">
        <f t="shared" si="9"/>
        <v>#REF!</v>
      </c>
      <c r="E50" s="67" t="e">
        <f t="shared" si="9"/>
        <v>#REF!</v>
      </c>
      <c r="F50" s="67" t="e">
        <f t="shared" si="9"/>
        <v>#REF!</v>
      </c>
      <c r="G50" s="67" t="e">
        <f t="shared" si="9"/>
        <v>#REF!</v>
      </c>
      <c r="H50" s="67" t="e">
        <f>SUM(B50:G50)</f>
        <v>#REF!</v>
      </c>
      <c r="I50" s="29"/>
    </row>
    <row r="51" spans="1:8" ht="13.5">
      <c r="A51" s="3"/>
      <c r="B51" s="59"/>
      <c r="C51" s="62"/>
      <c r="D51" s="62"/>
      <c r="E51" s="63"/>
      <c r="F51" s="62"/>
      <c r="G51" s="63"/>
      <c r="H51" s="63"/>
    </row>
    <row r="52" spans="1:8" ht="13.5">
      <c r="A52" s="2"/>
      <c r="B52" s="59"/>
      <c r="C52" s="62"/>
      <c r="D52" s="62"/>
      <c r="E52" s="63"/>
      <c r="F52" s="62"/>
      <c r="G52" s="63"/>
      <c r="H52" s="63"/>
    </row>
    <row r="53" spans="1:8" ht="13.5">
      <c r="A53" s="1" t="s">
        <v>33</v>
      </c>
      <c r="B53" s="68"/>
      <c r="C53" s="68"/>
      <c r="D53" s="68"/>
      <c r="E53" s="69"/>
      <c r="F53" s="68"/>
      <c r="G53" s="69"/>
      <c r="H53" s="69"/>
    </row>
    <row r="54" spans="1:8" ht="13.5">
      <c r="A54" s="6"/>
      <c r="B54" s="59"/>
      <c r="C54" s="59"/>
      <c r="D54" s="59"/>
      <c r="E54" s="60"/>
      <c r="F54" s="59"/>
      <c r="G54" s="60"/>
      <c r="H54" s="60"/>
    </row>
    <row r="55" spans="1:8" ht="13.5">
      <c r="A55" s="6" t="s">
        <v>30</v>
      </c>
      <c r="B55" s="59">
        <v>0</v>
      </c>
      <c r="C55" s="59">
        <v>0</v>
      </c>
      <c r="D55" s="59">
        <v>0</v>
      </c>
      <c r="E55" s="59">
        <v>0</v>
      </c>
      <c r="F55" s="59">
        <v>0</v>
      </c>
      <c r="G55" s="59">
        <v>0</v>
      </c>
      <c r="H55" s="59"/>
    </row>
    <row r="56" spans="1:8" ht="13.5">
      <c r="A56" s="6" t="s">
        <v>49</v>
      </c>
      <c r="B56" s="59" t="e">
        <f>#REF!</f>
        <v>#REF!</v>
      </c>
      <c r="C56" s="59" t="e">
        <f>#REF!</f>
        <v>#REF!</v>
      </c>
      <c r="D56" s="59" t="e">
        <f>#REF!</f>
        <v>#REF!</v>
      </c>
      <c r="E56" s="59" t="e">
        <f>#REF!</f>
        <v>#REF!</v>
      </c>
      <c r="F56" s="59" t="e">
        <f>#REF!</f>
        <v>#REF!</v>
      </c>
      <c r="G56" s="59" t="e">
        <f>#REF!</f>
        <v>#REF!</v>
      </c>
      <c r="H56" s="59"/>
    </row>
    <row r="57" spans="1:8" ht="13.5">
      <c r="A57" s="6"/>
      <c r="B57" s="59"/>
      <c r="C57" s="59"/>
      <c r="D57" s="59"/>
      <c r="E57" s="60"/>
      <c r="F57" s="59"/>
      <c r="G57" s="60"/>
      <c r="H57" s="60"/>
    </row>
    <row r="58" spans="1:8" ht="13.5">
      <c r="A58" s="7" t="s">
        <v>34</v>
      </c>
      <c r="B58" s="67" t="e">
        <f aca="true" t="shared" si="10" ref="B58:G58">SUM(B53:B57)</f>
        <v>#REF!</v>
      </c>
      <c r="C58" s="67" t="e">
        <f t="shared" si="10"/>
        <v>#REF!</v>
      </c>
      <c r="D58" s="67" t="e">
        <f t="shared" si="10"/>
        <v>#REF!</v>
      </c>
      <c r="E58" s="67" t="e">
        <f t="shared" si="10"/>
        <v>#REF!</v>
      </c>
      <c r="F58" s="67" t="e">
        <f t="shared" si="10"/>
        <v>#REF!</v>
      </c>
      <c r="G58" s="67" t="e">
        <f t="shared" si="10"/>
        <v>#REF!</v>
      </c>
      <c r="H58" s="67"/>
    </row>
    <row r="59" spans="2:8" ht="12.75">
      <c r="B59" s="31"/>
      <c r="C59" s="12"/>
      <c r="D59" s="12"/>
      <c r="E59" s="13"/>
      <c r="F59" s="12"/>
      <c r="G59" s="12"/>
      <c r="H59" s="13"/>
    </row>
    <row r="60" spans="1:8" ht="13.5">
      <c r="A60" s="56" t="s">
        <v>31</v>
      </c>
      <c r="B60" s="42"/>
      <c r="C60" s="42"/>
      <c r="D60" s="42"/>
      <c r="E60" s="43"/>
      <c r="F60" s="43"/>
      <c r="G60" s="43"/>
      <c r="H60" s="43"/>
    </row>
    <row r="61" spans="2:8" ht="12.75">
      <c r="B61" s="42"/>
      <c r="C61" s="41"/>
      <c r="D61" s="41"/>
      <c r="E61" s="43"/>
      <c r="F61" s="41"/>
      <c r="G61" s="41"/>
      <c r="H61" s="43"/>
    </row>
    <row r="62" spans="2:8" ht="12.75">
      <c r="B62" s="31"/>
      <c r="C62" s="12"/>
      <c r="D62" s="12"/>
      <c r="E62" s="13"/>
      <c r="F62" s="12"/>
      <c r="G62" s="12"/>
      <c r="H62" s="13"/>
    </row>
    <row r="63" spans="2:8" ht="12.75">
      <c r="B63" s="31"/>
      <c r="C63" s="12"/>
      <c r="D63" s="12"/>
      <c r="E63" s="13"/>
      <c r="F63" s="12"/>
      <c r="G63" s="12"/>
      <c r="H63" s="13"/>
    </row>
    <row r="64" spans="2:8" ht="12.75">
      <c r="B64" s="31"/>
      <c r="C64" s="12"/>
      <c r="D64" s="12"/>
      <c r="E64" s="13"/>
      <c r="F64" s="12"/>
      <c r="G64" s="12"/>
      <c r="H64" s="13"/>
    </row>
    <row r="65" spans="2:8" ht="12.75">
      <c r="B65" s="31"/>
      <c r="C65" s="12"/>
      <c r="D65" s="12"/>
      <c r="E65" s="13"/>
      <c r="F65" s="12"/>
      <c r="G65" s="12"/>
      <c r="H65" s="13"/>
    </row>
    <row r="66" spans="2:8" ht="12.75">
      <c r="B66" s="31"/>
      <c r="C66" s="12"/>
      <c r="D66" s="12"/>
      <c r="E66" s="13"/>
      <c r="F66" s="12"/>
      <c r="G66" s="12"/>
      <c r="H66" s="13"/>
    </row>
    <row r="67" spans="2:8" ht="12.75">
      <c r="B67" s="31"/>
      <c r="C67" s="12"/>
      <c r="D67" s="12"/>
      <c r="E67" s="13"/>
      <c r="F67" s="12"/>
      <c r="G67" s="12"/>
      <c r="H67" s="13"/>
    </row>
    <row r="68" spans="2:8" ht="12.75">
      <c r="B68" s="31"/>
      <c r="C68" s="12"/>
      <c r="D68" s="12"/>
      <c r="E68" s="13"/>
      <c r="F68" s="12"/>
      <c r="G68" s="12"/>
      <c r="H68" s="13"/>
    </row>
    <row r="69" spans="2:8" ht="12.75">
      <c r="B69" s="31"/>
      <c r="C69" s="12"/>
      <c r="D69" s="12"/>
      <c r="E69" s="13"/>
      <c r="F69" s="12"/>
      <c r="G69" s="12"/>
      <c r="H69" s="13"/>
    </row>
    <row r="70" spans="2:8" ht="12.75">
      <c r="B70" s="31"/>
      <c r="C70" s="12"/>
      <c r="D70" s="12"/>
      <c r="E70" s="13"/>
      <c r="F70" s="12"/>
      <c r="G70" s="12"/>
      <c r="H70" s="13"/>
    </row>
    <row r="71" spans="2:8" ht="12.75">
      <c r="B71" s="31"/>
      <c r="C71" s="12"/>
      <c r="D71" s="12"/>
      <c r="E71" s="13"/>
      <c r="F71" s="12"/>
      <c r="G71" s="12"/>
      <c r="H71" s="13"/>
    </row>
    <row r="72" spans="2:8" ht="12.75">
      <c r="B72" s="31"/>
      <c r="C72" s="12"/>
      <c r="D72" s="12"/>
      <c r="E72" s="13"/>
      <c r="F72" s="12"/>
      <c r="G72" s="12"/>
      <c r="H72" s="13"/>
    </row>
    <row r="73" spans="2:8" ht="12.75">
      <c r="B73" s="31"/>
      <c r="C73" s="12"/>
      <c r="D73" s="12"/>
      <c r="E73" s="13"/>
      <c r="F73" s="12"/>
      <c r="G73" s="12"/>
      <c r="H73" s="13"/>
    </row>
    <row r="74" spans="2:8" ht="12.75">
      <c r="B74" s="31"/>
      <c r="C74" s="12"/>
      <c r="D74" s="12"/>
      <c r="E74" s="13"/>
      <c r="F74" s="12"/>
      <c r="G74" s="12"/>
      <c r="H74" s="13"/>
    </row>
    <row r="75" spans="2:8" ht="12.75">
      <c r="B75" s="31"/>
      <c r="C75" s="12"/>
      <c r="D75" s="12"/>
      <c r="E75" s="13"/>
      <c r="F75" s="12"/>
      <c r="G75" s="12"/>
      <c r="H75" s="13"/>
    </row>
    <row r="76" ht="12.75">
      <c r="E76" s="8"/>
    </row>
    <row r="77" ht="12.75">
      <c r="E77" s="8"/>
    </row>
    <row r="78" ht="12.75">
      <c r="E78" s="8"/>
    </row>
    <row r="79" ht="12.75">
      <c r="E79" s="8"/>
    </row>
    <row r="80" ht="12.75">
      <c r="E80" s="8"/>
    </row>
    <row r="81" ht="12.75">
      <c r="E81" s="8"/>
    </row>
    <row r="82" ht="12.75">
      <c r="E82" s="8"/>
    </row>
    <row r="83" ht="12.75">
      <c r="E83" s="8"/>
    </row>
    <row r="84" ht="12.75">
      <c r="E84" s="8"/>
    </row>
    <row r="85" ht="12.75">
      <c r="E85" s="8"/>
    </row>
    <row r="86" ht="12.75">
      <c r="E86" s="8"/>
    </row>
    <row r="87" ht="12.75">
      <c r="E87" s="8"/>
    </row>
    <row r="88" ht="12.75">
      <c r="E88" s="8"/>
    </row>
    <row r="89" ht="12.75">
      <c r="E89" s="8"/>
    </row>
    <row r="90" ht="12.75">
      <c r="E90" s="8"/>
    </row>
    <row r="91" ht="12.75">
      <c r="E91" s="8"/>
    </row>
    <row r="92" ht="12.75">
      <c r="E92" s="8"/>
    </row>
    <row r="93" ht="12.75">
      <c r="E93" s="8"/>
    </row>
    <row r="94" ht="12.75">
      <c r="E94" s="8"/>
    </row>
    <row r="95" ht="12.75">
      <c r="E95" s="8"/>
    </row>
    <row r="96" ht="12.75">
      <c r="E96" s="8"/>
    </row>
    <row r="97" ht="12.75">
      <c r="E97" s="8"/>
    </row>
    <row r="98" ht="12.75">
      <c r="E98" s="8"/>
    </row>
    <row r="99" ht="12.75">
      <c r="E99" s="8"/>
    </row>
    <row r="100" ht="12.75">
      <c r="E100" s="8"/>
    </row>
    <row r="101" ht="12.75">
      <c r="E101" s="8"/>
    </row>
    <row r="102" ht="12.75">
      <c r="E102" s="8"/>
    </row>
    <row r="103" ht="12.75">
      <c r="E103" s="8"/>
    </row>
    <row r="104" ht="12.75">
      <c r="E104" s="8"/>
    </row>
    <row r="105" ht="12.75">
      <c r="E105" s="8"/>
    </row>
    <row r="106" ht="12.75">
      <c r="E106" s="8"/>
    </row>
    <row r="107" ht="12.75">
      <c r="E107" s="8"/>
    </row>
    <row r="108" ht="12.75">
      <c r="E108" s="8"/>
    </row>
    <row r="109" ht="12.75">
      <c r="E109" s="8"/>
    </row>
    <row r="110" ht="12.75">
      <c r="E110" s="8"/>
    </row>
    <row r="111" ht="12.75">
      <c r="E111" s="8"/>
    </row>
    <row r="112" ht="12.75">
      <c r="E112" s="8"/>
    </row>
    <row r="113" ht="12.75">
      <c r="E113" s="8"/>
    </row>
    <row r="114" ht="12.75">
      <c r="E114" s="8"/>
    </row>
    <row r="115" ht="12.75">
      <c r="E115" s="8"/>
    </row>
    <row r="116" ht="12.75">
      <c r="E116" s="8"/>
    </row>
    <row r="117" ht="12.75">
      <c r="E117" s="8"/>
    </row>
    <row r="118" ht="12.75">
      <c r="E118" s="8"/>
    </row>
    <row r="119" ht="12.75">
      <c r="E119" s="8"/>
    </row>
    <row r="120" ht="12.75">
      <c r="E120" s="8"/>
    </row>
    <row r="121" ht="12.75">
      <c r="E121" s="8"/>
    </row>
    <row r="122" ht="12.75">
      <c r="E122" s="8"/>
    </row>
    <row r="123" ht="12.75">
      <c r="E123" s="8"/>
    </row>
    <row r="124" ht="12.75">
      <c r="E124" s="8"/>
    </row>
    <row r="125" ht="12.75">
      <c r="E125" s="8"/>
    </row>
    <row r="126" ht="12.75">
      <c r="E126" s="8"/>
    </row>
    <row r="127" ht="12.75">
      <c r="E127" s="8"/>
    </row>
  </sheetData>
  <sheetProtection/>
  <mergeCells count="1">
    <mergeCell ref="A1:H1"/>
  </mergeCells>
  <printOptions/>
  <pageMargins left="0.4" right="0.4" top="0.5" bottom="0.5" header="0.5" footer="0.5"/>
  <pageSetup fitToHeight="2" horizontalDpi="600" verticalDpi="600" orientation="portrait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5"/>
  <sheetViews>
    <sheetView tabSelected="1" zoomScale="130" zoomScaleNormal="130" zoomScaleSheetLayoutView="85"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H1"/>
    </sheetView>
  </sheetViews>
  <sheetFormatPr defaultColWidth="8.8515625" defaultRowHeight="12.75"/>
  <cols>
    <col min="1" max="1" width="39.8515625" style="77" bestFit="1" customWidth="1"/>
    <col min="2" max="2" width="8.28125" style="31" bestFit="1" customWidth="1"/>
    <col min="3" max="7" width="8.28125" style="12" bestFit="1" customWidth="1"/>
    <col min="8" max="8" width="8.28125" style="12" customWidth="1"/>
    <col min="9" max="9" width="14.28125" style="12" hidden="1" customWidth="1"/>
    <col min="10" max="10" width="9.8515625" style="12" bestFit="1" customWidth="1"/>
    <col min="11" max="16384" width="8.8515625" style="12" customWidth="1"/>
  </cols>
  <sheetData>
    <row r="1" spans="1:9" ht="15.75">
      <c r="A1" s="101" t="s">
        <v>73</v>
      </c>
      <c r="B1" s="101"/>
      <c r="C1" s="101"/>
      <c r="D1" s="101"/>
      <c r="E1" s="101"/>
      <c r="F1" s="101"/>
      <c r="G1" s="101"/>
      <c r="H1" s="101"/>
      <c r="I1" s="88"/>
    </row>
    <row r="2" spans="1:5" ht="12.75">
      <c r="A2" s="86"/>
      <c r="B2" s="80"/>
      <c r="E2" s="13"/>
    </row>
    <row r="3" spans="1:9" ht="27">
      <c r="A3" s="86"/>
      <c r="B3" s="81" t="s">
        <v>63</v>
      </c>
      <c r="C3" s="82" t="s">
        <v>64</v>
      </c>
      <c r="D3" s="81" t="s">
        <v>65</v>
      </c>
      <c r="E3" s="82" t="s">
        <v>66</v>
      </c>
      <c r="F3" s="81" t="s">
        <v>20</v>
      </c>
      <c r="G3" s="82" t="s">
        <v>21</v>
      </c>
      <c r="H3" s="82" t="s">
        <v>0</v>
      </c>
      <c r="I3" s="82" t="s">
        <v>1</v>
      </c>
    </row>
    <row r="4" spans="1:9" ht="13.5">
      <c r="A4" s="1" t="s">
        <v>60</v>
      </c>
      <c r="B4" s="15"/>
      <c r="C4" s="15"/>
      <c r="D4" s="15"/>
      <c r="E4" s="15"/>
      <c r="F4" s="15"/>
      <c r="G4" s="15"/>
      <c r="H4" s="15"/>
      <c r="I4" s="15"/>
    </row>
    <row r="5" spans="1:9" s="55" customFormat="1" ht="12.75">
      <c r="A5" s="49"/>
      <c r="B5" s="33"/>
      <c r="C5" s="33"/>
      <c r="D5" s="33"/>
      <c r="E5" s="33"/>
      <c r="F5" s="33"/>
      <c r="G5" s="33"/>
      <c r="H5" s="33"/>
      <c r="I5" s="33"/>
    </row>
    <row r="6" spans="1:9" s="55" customFormat="1" ht="12.75">
      <c r="A6" s="49" t="s">
        <v>23</v>
      </c>
      <c r="B6" s="76">
        <v>0.6</v>
      </c>
      <c r="C6" s="76">
        <v>0.6</v>
      </c>
      <c r="D6" s="76">
        <v>0.6</v>
      </c>
      <c r="E6" s="76">
        <v>0.6</v>
      </c>
      <c r="F6" s="76">
        <v>0.6</v>
      </c>
      <c r="G6" s="76">
        <v>0.6</v>
      </c>
      <c r="H6" s="76">
        <v>0.6</v>
      </c>
      <c r="I6" s="76">
        <f>G6</f>
        <v>0.6</v>
      </c>
    </row>
    <row r="7" spans="1:9" s="55" customFormat="1" ht="12.75">
      <c r="A7" s="49" t="s">
        <v>22</v>
      </c>
      <c r="B7" s="76">
        <v>1</v>
      </c>
      <c r="C7" s="76">
        <v>0.8</v>
      </c>
      <c r="D7" s="76">
        <v>0.6</v>
      </c>
      <c r="E7" s="76">
        <v>0.4</v>
      </c>
      <c r="F7" s="76">
        <v>0.2</v>
      </c>
      <c r="G7" s="76">
        <v>0</v>
      </c>
      <c r="H7" s="76">
        <v>0</v>
      </c>
      <c r="I7" s="76">
        <f>SUM(I13+I25)/I35</f>
        <v>0.3716336925566749</v>
      </c>
    </row>
    <row r="8" spans="1:9" s="55" customFormat="1" ht="12.75">
      <c r="A8" s="49" t="s">
        <v>25</v>
      </c>
      <c r="B8" s="76">
        <f>1/3</f>
        <v>0.3333333333333333</v>
      </c>
      <c r="C8" s="76">
        <f aca="true" t="shared" si="0" ref="C8:H8">1/3</f>
        <v>0.3333333333333333</v>
      </c>
      <c r="D8" s="76">
        <f t="shared" si="0"/>
        <v>0.3333333333333333</v>
      </c>
      <c r="E8" s="76">
        <f t="shared" si="0"/>
        <v>0.3333333333333333</v>
      </c>
      <c r="F8" s="76">
        <f t="shared" si="0"/>
        <v>0.3333333333333333</v>
      </c>
      <c r="G8" s="76">
        <f t="shared" si="0"/>
        <v>0.3333333333333333</v>
      </c>
      <c r="H8" s="76">
        <f t="shared" si="0"/>
        <v>0.3333333333333333</v>
      </c>
      <c r="I8" s="76">
        <f>G8</f>
        <v>0.3333333333333333</v>
      </c>
    </row>
    <row r="9" spans="1:9" s="55" customFormat="1" ht="12.75">
      <c r="A9" s="49"/>
      <c r="B9" s="76"/>
      <c r="C9" s="76"/>
      <c r="D9" s="76"/>
      <c r="E9" s="76"/>
      <c r="F9" s="76"/>
      <c r="G9" s="76"/>
      <c r="H9" s="76"/>
      <c r="I9" s="76"/>
    </row>
    <row r="10" spans="1:9" s="55" customFormat="1" ht="12.75">
      <c r="A10" s="49"/>
      <c r="B10" s="33"/>
      <c r="C10" s="33"/>
      <c r="D10" s="33"/>
      <c r="E10" s="33"/>
      <c r="F10" s="33"/>
      <c r="G10" s="33"/>
      <c r="H10" s="33"/>
      <c r="I10" s="33"/>
    </row>
    <row r="11" s="17" customFormat="1" ht="13.5">
      <c r="A11" s="46" t="s">
        <v>24</v>
      </c>
    </row>
    <row r="12" spans="1:9" s="55" customFormat="1" ht="12.75">
      <c r="A12" s="49"/>
      <c r="B12" s="33"/>
      <c r="C12" s="33"/>
      <c r="D12" s="33"/>
      <c r="E12" s="33"/>
      <c r="F12" s="33"/>
      <c r="G12" s="33"/>
      <c r="H12" s="33"/>
      <c r="I12" s="33"/>
    </row>
    <row r="13" spans="1:9" s="17" customFormat="1" ht="13.5">
      <c r="A13" s="6" t="s">
        <v>27</v>
      </c>
      <c r="B13" s="16">
        <f aca="true" t="shared" si="1" ref="B13:H13">B20*B7</f>
        <v>11897600</v>
      </c>
      <c r="C13" s="16">
        <f t="shared" si="1"/>
        <v>13467200</v>
      </c>
      <c r="D13" s="16">
        <f t="shared" si="1"/>
        <v>10575840</v>
      </c>
      <c r="E13" s="16">
        <f t="shared" si="1"/>
        <v>7505600</v>
      </c>
      <c r="F13" s="16">
        <f t="shared" si="1"/>
        <v>3949840</v>
      </c>
      <c r="G13" s="16">
        <f t="shared" si="1"/>
        <v>0</v>
      </c>
      <c r="H13" s="16">
        <f t="shared" si="1"/>
        <v>0</v>
      </c>
      <c r="I13" s="16">
        <f>SUM(B13:H13)</f>
        <v>47396080</v>
      </c>
    </row>
    <row r="14" spans="1:9" s="17" customFormat="1" ht="13.5">
      <c r="A14" s="6" t="s">
        <v>15</v>
      </c>
      <c r="B14" s="16">
        <f aca="true" t="shared" si="2" ref="B14:H14">B20-B13</f>
        <v>0</v>
      </c>
      <c r="C14" s="16">
        <f t="shared" si="2"/>
        <v>3366800</v>
      </c>
      <c r="D14" s="16">
        <f t="shared" si="2"/>
        <v>7050560</v>
      </c>
      <c r="E14" s="16">
        <f t="shared" si="2"/>
        <v>11258400</v>
      </c>
      <c r="F14" s="16">
        <f t="shared" si="2"/>
        <v>15799360</v>
      </c>
      <c r="G14" s="16">
        <f t="shared" si="2"/>
        <v>20786000</v>
      </c>
      <c r="H14" s="16">
        <f t="shared" si="2"/>
        <v>21877200</v>
      </c>
      <c r="I14" s="16">
        <f>SUM(B14:H14)</f>
        <v>80138320</v>
      </c>
    </row>
    <row r="15" spans="1:9" s="17" customFormat="1" ht="13.5">
      <c r="A15" s="6"/>
      <c r="B15" s="16"/>
      <c r="C15" s="16"/>
      <c r="D15" s="16"/>
      <c r="E15" s="16"/>
      <c r="F15" s="16"/>
      <c r="G15" s="16"/>
      <c r="H15" s="16"/>
      <c r="I15" s="16"/>
    </row>
    <row r="16" spans="1:9" s="17" customFormat="1" ht="13.5">
      <c r="A16" s="6" t="s">
        <v>18</v>
      </c>
      <c r="B16" s="16">
        <f aca="true" t="shared" si="3" ref="B16:H16">B20*B8</f>
        <v>3965866.6666666665</v>
      </c>
      <c r="C16" s="16">
        <f t="shared" si="3"/>
        <v>5611333.333333333</v>
      </c>
      <c r="D16" s="16">
        <f t="shared" si="3"/>
        <v>5875466.666666666</v>
      </c>
      <c r="E16" s="16">
        <f t="shared" si="3"/>
        <v>6254666.666666666</v>
      </c>
      <c r="F16" s="16">
        <f t="shared" si="3"/>
        <v>6583066.666666666</v>
      </c>
      <c r="G16" s="16">
        <f t="shared" si="3"/>
        <v>6928666.666666666</v>
      </c>
      <c r="H16" s="16">
        <f t="shared" si="3"/>
        <v>7292400</v>
      </c>
      <c r="I16" s="16">
        <f>SUM(B16:H16)</f>
        <v>42511466.666666664</v>
      </c>
    </row>
    <row r="17" spans="1:9" s="17" customFormat="1" ht="13.5">
      <c r="A17" s="6" t="s">
        <v>70</v>
      </c>
      <c r="B17" s="16">
        <f aca="true" t="shared" si="4" ref="B17:H17">B16</f>
        <v>3965866.6666666665</v>
      </c>
      <c r="C17" s="16">
        <f t="shared" si="4"/>
        <v>5611333.333333333</v>
      </c>
      <c r="D17" s="16">
        <f t="shared" si="4"/>
        <v>5875466.666666666</v>
      </c>
      <c r="E17" s="16">
        <f t="shared" si="4"/>
        <v>6254666.666666666</v>
      </c>
      <c r="F17" s="16">
        <f t="shared" si="4"/>
        <v>6583066.666666666</v>
      </c>
      <c r="G17" s="16">
        <f t="shared" si="4"/>
        <v>6928666.666666666</v>
      </c>
      <c r="H17" s="16">
        <f t="shared" si="4"/>
        <v>7292400</v>
      </c>
      <c r="I17" s="16">
        <f>SUM(B17:H17)</f>
        <v>42511466.666666664</v>
      </c>
    </row>
    <row r="18" spans="1:9" s="17" customFormat="1" ht="13.5">
      <c r="A18" s="6" t="s">
        <v>72</v>
      </c>
      <c r="B18" s="16">
        <f>B17</f>
        <v>3965866.6666666665</v>
      </c>
      <c r="C18" s="16">
        <f aca="true" t="shared" si="5" ref="C18:H18">C17</f>
        <v>5611333.333333333</v>
      </c>
      <c r="D18" s="16">
        <f t="shared" si="5"/>
        <v>5875466.666666666</v>
      </c>
      <c r="E18" s="16">
        <f t="shared" si="5"/>
        <v>6254666.666666666</v>
      </c>
      <c r="F18" s="16">
        <f t="shared" si="5"/>
        <v>6583066.666666666</v>
      </c>
      <c r="G18" s="16">
        <f t="shared" si="5"/>
        <v>6928666.666666666</v>
      </c>
      <c r="H18" s="16">
        <f t="shared" si="5"/>
        <v>7292400</v>
      </c>
      <c r="I18" s="16">
        <f>SUM(B18:H18)</f>
        <v>42511466.666666664</v>
      </c>
    </row>
    <row r="19" spans="1:9" s="17" customFormat="1" ht="13.5">
      <c r="A19" s="37"/>
      <c r="B19" s="16"/>
      <c r="C19" s="16"/>
      <c r="D19" s="20"/>
      <c r="E19" s="21"/>
      <c r="F19" s="20"/>
      <c r="G19" s="21"/>
      <c r="H19" s="21"/>
      <c r="I19" s="21"/>
    </row>
    <row r="20" spans="1:9" s="17" customFormat="1" ht="13.5">
      <c r="A20" s="46" t="s">
        <v>3</v>
      </c>
      <c r="B20" s="14">
        <f aca="true" t="shared" si="6" ref="B20:H20">(1-B6)*B35</f>
        <v>11897600</v>
      </c>
      <c r="C20" s="14">
        <f t="shared" si="6"/>
        <v>16834000</v>
      </c>
      <c r="D20" s="14">
        <f t="shared" si="6"/>
        <v>17626400</v>
      </c>
      <c r="E20" s="14">
        <f t="shared" si="6"/>
        <v>18764000</v>
      </c>
      <c r="F20" s="14">
        <f t="shared" si="6"/>
        <v>19749200</v>
      </c>
      <c r="G20" s="14">
        <f t="shared" si="6"/>
        <v>20786000</v>
      </c>
      <c r="H20" s="14">
        <f t="shared" si="6"/>
        <v>21877200</v>
      </c>
      <c r="I20" s="14">
        <f>SUM(B20:H20)</f>
        <v>127534400</v>
      </c>
    </row>
    <row r="21" spans="1:9" s="17" customFormat="1" ht="13.5">
      <c r="A21" s="46"/>
      <c r="B21" s="14"/>
      <c r="C21" s="14"/>
      <c r="D21" s="14"/>
      <c r="E21" s="14"/>
      <c r="F21" s="14"/>
      <c r="G21" s="14"/>
      <c r="H21" s="14"/>
      <c r="I21" s="14"/>
    </row>
    <row r="22" spans="1:9" s="55" customFormat="1" ht="12.75">
      <c r="A22" s="54"/>
      <c r="B22" s="33"/>
      <c r="C22" s="33"/>
      <c r="D22" s="35"/>
      <c r="E22" s="36"/>
      <c r="F22" s="35"/>
      <c r="G22" s="36"/>
      <c r="H22" s="36"/>
      <c r="I22" s="36"/>
    </row>
    <row r="23" spans="1:9" s="55" customFormat="1" ht="12.75">
      <c r="A23" s="46" t="s">
        <v>26</v>
      </c>
      <c r="B23" s="33"/>
      <c r="C23" s="33"/>
      <c r="D23" s="35"/>
      <c r="E23" s="36"/>
      <c r="F23" s="35"/>
      <c r="G23" s="36"/>
      <c r="H23" s="36"/>
      <c r="I23" s="36"/>
    </row>
    <row r="24" spans="1:9" s="55" customFormat="1" ht="12.75">
      <c r="A24" s="54"/>
      <c r="B24" s="33"/>
      <c r="C24" s="33"/>
      <c r="D24" s="35"/>
      <c r="E24" s="36"/>
      <c r="F24" s="35"/>
      <c r="G24" s="36"/>
      <c r="H24" s="36"/>
      <c r="I24" s="36"/>
    </row>
    <row r="25" spans="1:9" s="17" customFormat="1" ht="13.5">
      <c r="A25" s="6" t="s">
        <v>27</v>
      </c>
      <c r="B25" s="16">
        <f aca="true" t="shared" si="7" ref="B25:H25">B32*B7</f>
        <v>17846400</v>
      </c>
      <c r="C25" s="16">
        <f t="shared" si="7"/>
        <v>20200800</v>
      </c>
      <c r="D25" s="16">
        <f t="shared" si="7"/>
        <v>15863760</v>
      </c>
      <c r="E25" s="16">
        <f t="shared" si="7"/>
        <v>11258400</v>
      </c>
      <c r="F25" s="16">
        <f t="shared" si="7"/>
        <v>5924760</v>
      </c>
      <c r="G25" s="16">
        <f t="shared" si="7"/>
        <v>0</v>
      </c>
      <c r="H25" s="16">
        <f t="shared" si="7"/>
        <v>0</v>
      </c>
      <c r="I25" s="16">
        <f>SUM(B25:H25)</f>
        <v>71094120</v>
      </c>
    </row>
    <row r="26" spans="1:9" s="17" customFormat="1" ht="13.5">
      <c r="A26" s="6" t="s">
        <v>15</v>
      </c>
      <c r="B26" s="16">
        <f aca="true" t="shared" si="8" ref="B26:H26">B32-B25</f>
        <v>0</v>
      </c>
      <c r="C26" s="16">
        <f t="shared" si="8"/>
        <v>5050200</v>
      </c>
      <c r="D26" s="16">
        <f t="shared" si="8"/>
        <v>10575840</v>
      </c>
      <c r="E26" s="16">
        <f t="shared" si="8"/>
        <v>16887600</v>
      </c>
      <c r="F26" s="16">
        <f t="shared" si="8"/>
        <v>23699040</v>
      </c>
      <c r="G26" s="16">
        <f t="shared" si="8"/>
        <v>31179000</v>
      </c>
      <c r="H26" s="16">
        <f t="shared" si="8"/>
        <v>32815800</v>
      </c>
      <c r="I26" s="16">
        <f>SUM(B26:H26)</f>
        <v>120207480</v>
      </c>
    </row>
    <row r="27" spans="1:9" s="17" customFormat="1" ht="13.5">
      <c r="A27" s="6"/>
      <c r="B27" s="16"/>
      <c r="C27" s="16"/>
      <c r="D27" s="16"/>
      <c r="E27" s="16"/>
      <c r="F27" s="16"/>
      <c r="G27" s="16"/>
      <c r="H27" s="16"/>
      <c r="I27" s="16"/>
    </row>
    <row r="28" spans="1:9" s="17" customFormat="1" ht="13.5">
      <c r="A28" s="6" t="s">
        <v>17</v>
      </c>
      <c r="B28" s="58">
        <f aca="true" t="shared" si="9" ref="B28:H28">B32*B8</f>
        <v>5948800</v>
      </c>
      <c r="C28" s="58">
        <f t="shared" si="9"/>
        <v>8417000</v>
      </c>
      <c r="D28" s="58">
        <f t="shared" si="9"/>
        <v>8813200</v>
      </c>
      <c r="E28" s="58">
        <f t="shared" si="9"/>
        <v>9382000</v>
      </c>
      <c r="F28" s="58">
        <f t="shared" si="9"/>
        <v>9874600</v>
      </c>
      <c r="G28" s="58">
        <f t="shared" si="9"/>
        <v>10393000</v>
      </c>
      <c r="H28" s="58">
        <f t="shared" si="9"/>
        <v>10938600</v>
      </c>
      <c r="I28" s="58">
        <f>SUM(B28:H28)</f>
        <v>63767200</v>
      </c>
    </row>
    <row r="29" spans="1:9" s="17" customFormat="1" ht="13.5">
      <c r="A29" s="6" t="s">
        <v>70</v>
      </c>
      <c r="B29" s="58">
        <f>B28</f>
        <v>5948800</v>
      </c>
      <c r="C29" s="58">
        <f aca="true" t="shared" si="10" ref="C29:H30">C28</f>
        <v>8417000</v>
      </c>
      <c r="D29" s="58">
        <f t="shared" si="10"/>
        <v>8813200</v>
      </c>
      <c r="E29" s="58">
        <f t="shared" si="10"/>
        <v>9382000</v>
      </c>
      <c r="F29" s="58">
        <f t="shared" si="10"/>
        <v>9874600</v>
      </c>
      <c r="G29" s="58">
        <f t="shared" si="10"/>
        <v>10393000</v>
      </c>
      <c r="H29" s="58">
        <f t="shared" si="10"/>
        <v>10938600</v>
      </c>
      <c r="I29" s="58">
        <f>SUM(B29:H29)</f>
        <v>63767200</v>
      </c>
    </row>
    <row r="30" spans="1:9" s="17" customFormat="1" ht="13.5">
      <c r="A30" s="6" t="s">
        <v>71</v>
      </c>
      <c r="B30" s="58">
        <f>B29</f>
        <v>5948800</v>
      </c>
      <c r="C30" s="58">
        <f t="shared" si="10"/>
        <v>8417000</v>
      </c>
      <c r="D30" s="58">
        <f t="shared" si="10"/>
        <v>8813200</v>
      </c>
      <c r="E30" s="58">
        <f t="shared" si="10"/>
        <v>9382000</v>
      </c>
      <c r="F30" s="58">
        <f t="shared" si="10"/>
        <v>9874600</v>
      </c>
      <c r="G30" s="58">
        <f t="shared" si="10"/>
        <v>10393000</v>
      </c>
      <c r="H30" s="58">
        <f t="shared" si="10"/>
        <v>10938600</v>
      </c>
      <c r="I30" s="16">
        <f>SUM(B30:H30)</f>
        <v>63767200</v>
      </c>
    </row>
    <row r="31" spans="1:9" s="17" customFormat="1" ht="13.5">
      <c r="A31" s="37"/>
      <c r="B31" s="19"/>
      <c r="C31" s="19"/>
      <c r="D31" s="19"/>
      <c r="E31" s="19"/>
      <c r="F31" s="19"/>
      <c r="G31" s="19"/>
      <c r="H31" s="19"/>
      <c r="I31" s="19"/>
    </row>
    <row r="32" spans="1:9" s="17" customFormat="1" ht="13.5">
      <c r="A32" s="46" t="s">
        <v>16</v>
      </c>
      <c r="B32" s="47">
        <f aca="true" t="shared" si="11" ref="B32:H32">B35*B6</f>
        <v>17846400</v>
      </c>
      <c r="C32" s="47">
        <f t="shared" si="11"/>
        <v>25251000</v>
      </c>
      <c r="D32" s="47">
        <f t="shared" si="11"/>
        <v>26439600</v>
      </c>
      <c r="E32" s="47">
        <f t="shared" si="11"/>
        <v>28146000</v>
      </c>
      <c r="F32" s="47">
        <f t="shared" si="11"/>
        <v>29623800</v>
      </c>
      <c r="G32" s="47">
        <f t="shared" si="11"/>
        <v>31179000</v>
      </c>
      <c r="H32" s="47">
        <f t="shared" si="11"/>
        <v>32815800</v>
      </c>
      <c r="I32" s="47">
        <f>SUM(B32:H32)</f>
        <v>191301600</v>
      </c>
    </row>
    <row r="33" spans="1:9" s="17" customFormat="1" ht="13.5">
      <c r="A33" s="46"/>
      <c r="B33" s="47"/>
      <c r="C33" s="47"/>
      <c r="D33" s="47"/>
      <c r="E33" s="47"/>
      <c r="F33" s="47"/>
      <c r="G33" s="47"/>
      <c r="H33" s="47"/>
      <c r="I33" s="47"/>
    </row>
    <row r="34" spans="1:9" s="17" customFormat="1" ht="13.5">
      <c r="A34" s="6"/>
      <c r="B34" s="22"/>
      <c r="C34" s="23"/>
      <c r="E34" s="18"/>
      <c r="G34" s="18"/>
      <c r="H34" s="18"/>
      <c r="I34" s="18"/>
    </row>
    <row r="35" spans="1:9" ht="13.5">
      <c r="A35" s="1" t="s">
        <v>44</v>
      </c>
      <c r="B35" s="24">
        <v>29744000</v>
      </c>
      <c r="C35" s="24">
        <v>42085000</v>
      </c>
      <c r="D35" s="24">
        <v>44066000</v>
      </c>
      <c r="E35" s="24">
        <v>46910000</v>
      </c>
      <c r="F35" s="24">
        <v>49373000</v>
      </c>
      <c r="G35" s="24">
        <v>51965000</v>
      </c>
      <c r="H35" s="24">
        <v>54693000</v>
      </c>
      <c r="I35" s="24">
        <f>SUM(B35:H35)</f>
        <v>318836000</v>
      </c>
    </row>
    <row r="36" spans="1:9" ht="13.5">
      <c r="A36" s="2"/>
      <c r="B36" s="25"/>
      <c r="C36" s="25"/>
      <c r="D36" s="25"/>
      <c r="E36" s="25"/>
      <c r="F36" s="25"/>
      <c r="G36" s="25"/>
      <c r="H36" s="25"/>
      <c r="I36" s="25"/>
    </row>
    <row r="37" spans="1:9" ht="13.5" hidden="1">
      <c r="A37" s="87"/>
      <c r="B37" s="26"/>
      <c r="C37" s="26"/>
      <c r="D37" s="17"/>
      <c r="E37" s="18"/>
      <c r="F37" s="17"/>
      <c r="G37" s="18"/>
      <c r="H37" s="18"/>
      <c r="I37" s="18"/>
    </row>
    <row r="38" spans="1:9" ht="13.5" hidden="1">
      <c r="A38" s="1" t="s">
        <v>59</v>
      </c>
      <c r="B38" s="15"/>
      <c r="C38" s="15"/>
      <c r="D38" s="27"/>
      <c r="E38" s="28"/>
      <c r="F38" s="27"/>
      <c r="G38" s="28"/>
      <c r="H38" s="28"/>
      <c r="I38" s="28"/>
    </row>
    <row r="39" spans="1:9" ht="13.5" hidden="1">
      <c r="A39" s="6"/>
      <c r="B39" s="16"/>
      <c r="C39" s="16"/>
      <c r="D39" s="16"/>
      <c r="E39" s="16"/>
      <c r="F39" s="16"/>
      <c r="G39" s="16"/>
      <c r="H39" s="16"/>
      <c r="I39" s="16"/>
    </row>
    <row r="40" spans="1:9" ht="13.5" hidden="1">
      <c r="A40" s="6" t="s">
        <v>19</v>
      </c>
      <c r="B40" s="58">
        <f aca="true" t="shared" si="12" ref="B40:H40">-B16</f>
        <v>-3965866.6666666665</v>
      </c>
      <c r="C40" s="58">
        <f t="shared" si="12"/>
        <v>-5611333.333333333</v>
      </c>
      <c r="D40" s="58">
        <f t="shared" si="12"/>
        <v>-5875466.666666666</v>
      </c>
      <c r="E40" s="58">
        <f t="shared" si="12"/>
        <v>-6254666.666666666</v>
      </c>
      <c r="F40" s="58">
        <f t="shared" si="12"/>
        <v>-6583066.666666666</v>
      </c>
      <c r="G40" s="58">
        <f t="shared" si="12"/>
        <v>-6928666.666666666</v>
      </c>
      <c r="H40" s="58">
        <f t="shared" si="12"/>
        <v>-7292400</v>
      </c>
      <c r="I40" s="58">
        <f>SUM(B40:H40)</f>
        <v>-42511466.666666664</v>
      </c>
    </row>
    <row r="41" spans="1:9" s="55" customFormat="1" ht="12.75" hidden="1">
      <c r="A41" s="49" t="s">
        <v>7</v>
      </c>
      <c r="B41" s="71">
        <f aca="true" t="shared" si="13" ref="B41:H41">B40*B7</f>
        <v>-3965866.6666666665</v>
      </c>
      <c r="C41" s="71">
        <f t="shared" si="13"/>
        <v>-4489066.666666667</v>
      </c>
      <c r="D41" s="71">
        <f t="shared" si="13"/>
        <v>-3525279.9999999995</v>
      </c>
      <c r="E41" s="71">
        <f t="shared" si="13"/>
        <v>-2501866.6666666665</v>
      </c>
      <c r="F41" s="71">
        <f t="shared" si="13"/>
        <v>-1316613.3333333333</v>
      </c>
      <c r="G41" s="71">
        <f t="shared" si="13"/>
        <v>0</v>
      </c>
      <c r="H41" s="71">
        <f t="shared" si="13"/>
        <v>0</v>
      </c>
      <c r="I41" s="71">
        <f>SUM(B41:H41)</f>
        <v>-15798693.333333334</v>
      </c>
    </row>
    <row r="42" spans="1:9" s="55" customFormat="1" ht="12.75" hidden="1">
      <c r="A42" s="49" t="s">
        <v>8</v>
      </c>
      <c r="B42" s="71">
        <f>B40-B41</f>
        <v>0</v>
      </c>
      <c r="C42" s="71">
        <f aca="true" t="shared" si="14" ref="C42:H42">C40-C41</f>
        <v>-1122266.666666666</v>
      </c>
      <c r="D42" s="71">
        <f t="shared" si="14"/>
        <v>-2350186.6666666665</v>
      </c>
      <c r="E42" s="71">
        <f t="shared" si="14"/>
        <v>-3752799.9999999995</v>
      </c>
      <c r="F42" s="71">
        <f t="shared" si="14"/>
        <v>-5266453.333333333</v>
      </c>
      <c r="G42" s="71">
        <f t="shared" si="14"/>
        <v>-6928666.666666666</v>
      </c>
      <c r="H42" s="71">
        <f t="shared" si="14"/>
        <v>-7292400</v>
      </c>
      <c r="I42" s="71">
        <f>SUM(B42:H42)</f>
        <v>-26712773.33333333</v>
      </c>
    </row>
    <row r="43" spans="1:9" ht="13.5" hidden="1">
      <c r="A43" s="6"/>
      <c r="B43" s="58"/>
      <c r="C43" s="58"/>
      <c r="D43" s="58"/>
      <c r="E43" s="58"/>
      <c r="F43" s="58"/>
      <c r="G43" s="58"/>
      <c r="H43" s="58"/>
      <c r="I43" s="58"/>
    </row>
    <row r="44" spans="1:9" ht="13.5" hidden="1">
      <c r="A44" s="6" t="s">
        <v>4</v>
      </c>
      <c r="B44" s="58">
        <f aca="true" t="shared" si="15" ref="B44:H44">-B28</f>
        <v>-5948800</v>
      </c>
      <c r="C44" s="58">
        <f t="shared" si="15"/>
        <v>-8417000</v>
      </c>
      <c r="D44" s="58">
        <f t="shared" si="15"/>
        <v>-8813200</v>
      </c>
      <c r="E44" s="58">
        <f t="shared" si="15"/>
        <v>-9382000</v>
      </c>
      <c r="F44" s="58">
        <f t="shared" si="15"/>
        <v>-9874600</v>
      </c>
      <c r="G44" s="58">
        <f t="shared" si="15"/>
        <v>-10393000</v>
      </c>
      <c r="H44" s="58">
        <f t="shared" si="15"/>
        <v>-10938600</v>
      </c>
      <c r="I44" s="58">
        <f>SUM(B44:H44)</f>
        <v>-63767200</v>
      </c>
    </row>
    <row r="45" spans="1:9" s="55" customFormat="1" ht="12.75" hidden="1">
      <c r="A45" s="49" t="s">
        <v>7</v>
      </c>
      <c r="B45" s="71">
        <f aca="true" t="shared" si="16" ref="B45:H45">B44*B7</f>
        <v>-5948800</v>
      </c>
      <c r="C45" s="71">
        <f t="shared" si="16"/>
        <v>-6733600</v>
      </c>
      <c r="D45" s="71">
        <f t="shared" si="16"/>
        <v>-5287920</v>
      </c>
      <c r="E45" s="71">
        <f t="shared" si="16"/>
        <v>-3752800</v>
      </c>
      <c r="F45" s="71">
        <f t="shared" si="16"/>
        <v>-1974920</v>
      </c>
      <c r="G45" s="71">
        <f t="shared" si="16"/>
        <v>0</v>
      </c>
      <c r="H45" s="71">
        <f t="shared" si="16"/>
        <v>0</v>
      </c>
      <c r="I45" s="71">
        <f>SUM(B45:H45)</f>
        <v>-23698040</v>
      </c>
    </row>
    <row r="46" spans="1:9" s="55" customFormat="1" ht="12.75" hidden="1">
      <c r="A46" s="49" t="s">
        <v>8</v>
      </c>
      <c r="B46" s="71">
        <f>B44-B45</f>
        <v>0</v>
      </c>
      <c r="C46" s="71">
        <f aca="true" t="shared" si="17" ref="C46:H46">C44-C45</f>
        <v>-1683400</v>
      </c>
      <c r="D46" s="71">
        <f t="shared" si="17"/>
        <v>-3525280</v>
      </c>
      <c r="E46" s="71">
        <f t="shared" si="17"/>
        <v>-5629200</v>
      </c>
      <c r="F46" s="71">
        <f t="shared" si="17"/>
        <v>-7899680</v>
      </c>
      <c r="G46" s="71">
        <f t="shared" si="17"/>
        <v>-10393000</v>
      </c>
      <c r="H46" s="71">
        <f t="shared" si="17"/>
        <v>-10938600</v>
      </c>
      <c r="I46" s="71">
        <f>SUM(B46:H46)</f>
        <v>-40069160</v>
      </c>
    </row>
    <row r="47" spans="1:9" s="55" customFormat="1" ht="12.75" hidden="1">
      <c r="A47" s="49"/>
      <c r="B47" s="71"/>
      <c r="C47" s="71"/>
      <c r="D47" s="71"/>
      <c r="E47" s="71"/>
      <c r="F47" s="71"/>
      <c r="G47" s="71"/>
      <c r="H47" s="71"/>
      <c r="I47" s="71"/>
    </row>
    <row r="48" spans="1:9" s="30" customFormat="1" ht="13.5" hidden="1">
      <c r="A48" s="9" t="s">
        <v>9</v>
      </c>
      <c r="B48" s="72">
        <f aca="true" t="shared" si="18" ref="B48:H48">B44+B40</f>
        <v>-9914666.666666666</v>
      </c>
      <c r="C48" s="72">
        <f t="shared" si="18"/>
        <v>-14028333.333333332</v>
      </c>
      <c r="D48" s="72">
        <f t="shared" si="18"/>
        <v>-14688666.666666666</v>
      </c>
      <c r="E48" s="72">
        <f t="shared" si="18"/>
        <v>-15636666.666666666</v>
      </c>
      <c r="F48" s="72">
        <f t="shared" si="18"/>
        <v>-16457666.666666666</v>
      </c>
      <c r="G48" s="72">
        <f t="shared" si="18"/>
        <v>-17321666.666666664</v>
      </c>
      <c r="H48" s="72">
        <f t="shared" si="18"/>
        <v>-18231000</v>
      </c>
      <c r="I48" s="72">
        <f>SUM(B48:H48)</f>
        <v>-106278666.66666666</v>
      </c>
    </row>
    <row r="49" spans="1:9" s="17" customFormat="1" ht="13.5" hidden="1">
      <c r="A49" s="6"/>
      <c r="B49" s="58"/>
      <c r="C49" s="58"/>
      <c r="D49" s="58"/>
      <c r="E49" s="58"/>
      <c r="F49" s="58"/>
      <c r="G49" s="58"/>
      <c r="H49" s="58"/>
      <c r="I49" s="58"/>
    </row>
    <row r="50" spans="1:9" ht="13.5" hidden="1">
      <c r="A50" s="6"/>
      <c r="B50" s="58"/>
      <c r="C50" s="58"/>
      <c r="D50" s="58"/>
      <c r="E50" s="58"/>
      <c r="F50" s="58"/>
      <c r="G50" s="58"/>
      <c r="H50" s="58"/>
      <c r="I50" s="58"/>
    </row>
    <row r="51" spans="1:9" ht="13.5" hidden="1">
      <c r="A51" s="6" t="s">
        <v>5</v>
      </c>
      <c r="B51" s="58">
        <f aca="true" t="shared" si="19" ref="B51:H51">-B18</f>
        <v>-3965866.6666666665</v>
      </c>
      <c r="C51" s="58">
        <f t="shared" si="19"/>
        <v>-5611333.333333333</v>
      </c>
      <c r="D51" s="58">
        <f t="shared" si="19"/>
        <v>-5875466.666666666</v>
      </c>
      <c r="E51" s="58">
        <f t="shared" si="19"/>
        <v>-6254666.666666666</v>
      </c>
      <c r="F51" s="58">
        <f t="shared" si="19"/>
        <v>-6583066.666666666</v>
      </c>
      <c r="G51" s="58">
        <f t="shared" si="19"/>
        <v>-6928666.666666666</v>
      </c>
      <c r="H51" s="58">
        <f t="shared" si="19"/>
        <v>-7292400</v>
      </c>
      <c r="I51" s="58">
        <f>SUM(B51:H51)</f>
        <v>-42511466.666666664</v>
      </c>
    </row>
    <row r="52" spans="1:9" s="55" customFormat="1" ht="12.75" hidden="1">
      <c r="A52" s="49" t="s">
        <v>7</v>
      </c>
      <c r="B52" s="71">
        <f aca="true" t="shared" si="20" ref="B52:H52">-B13-B41</f>
        <v>-7931733.333333334</v>
      </c>
      <c r="C52" s="71">
        <f t="shared" si="20"/>
        <v>-8978133.333333332</v>
      </c>
      <c r="D52" s="71">
        <f t="shared" si="20"/>
        <v>-7050560</v>
      </c>
      <c r="E52" s="71">
        <f t="shared" si="20"/>
        <v>-5003733.333333334</v>
      </c>
      <c r="F52" s="71">
        <f t="shared" si="20"/>
        <v>-2633226.666666667</v>
      </c>
      <c r="G52" s="71">
        <f t="shared" si="20"/>
        <v>0</v>
      </c>
      <c r="H52" s="71">
        <f t="shared" si="20"/>
        <v>0</v>
      </c>
      <c r="I52" s="71">
        <f>SUM(B52:H52)</f>
        <v>-31597386.666666668</v>
      </c>
    </row>
    <row r="53" spans="1:9" s="55" customFormat="1" ht="12.75" hidden="1">
      <c r="A53" s="49" t="s">
        <v>8</v>
      </c>
      <c r="B53" s="71">
        <f>B51-B52</f>
        <v>3965866.6666666674</v>
      </c>
      <c r="C53" s="71">
        <f aca="true" t="shared" si="21" ref="C53:H53">C51-C52</f>
        <v>3366799.999999999</v>
      </c>
      <c r="D53" s="71">
        <f t="shared" si="21"/>
        <v>1175093.333333334</v>
      </c>
      <c r="E53" s="71">
        <f t="shared" si="21"/>
        <v>-1250933.333333332</v>
      </c>
      <c r="F53" s="71">
        <f t="shared" si="21"/>
        <v>-3949839.999999999</v>
      </c>
      <c r="G53" s="71">
        <f t="shared" si="21"/>
        <v>-6928666.666666666</v>
      </c>
      <c r="H53" s="71">
        <f t="shared" si="21"/>
        <v>-7292400</v>
      </c>
      <c r="I53" s="71">
        <f>SUM(B53:H53)</f>
        <v>-10914079.999999996</v>
      </c>
    </row>
    <row r="54" spans="1:9" ht="13.5" hidden="1">
      <c r="A54" s="6"/>
      <c r="B54" s="58"/>
      <c r="C54" s="58"/>
      <c r="D54" s="58"/>
      <c r="E54" s="58"/>
      <c r="F54" s="58"/>
      <c r="G54" s="58"/>
      <c r="H54" s="58"/>
      <c r="I54" s="58"/>
    </row>
    <row r="55" spans="1:9" ht="13.5" hidden="1">
      <c r="A55" s="6" t="s">
        <v>6</v>
      </c>
      <c r="B55" s="58">
        <f aca="true" t="shared" si="22" ref="B55:H55">-B30</f>
        <v>-5948800</v>
      </c>
      <c r="C55" s="58">
        <f t="shared" si="22"/>
        <v>-8417000</v>
      </c>
      <c r="D55" s="58">
        <f t="shared" si="22"/>
        <v>-8813200</v>
      </c>
      <c r="E55" s="58">
        <f t="shared" si="22"/>
        <v>-9382000</v>
      </c>
      <c r="F55" s="58">
        <f t="shared" si="22"/>
        <v>-9874600</v>
      </c>
      <c r="G55" s="58">
        <f t="shared" si="22"/>
        <v>-10393000</v>
      </c>
      <c r="H55" s="58">
        <f t="shared" si="22"/>
        <v>-10938600</v>
      </c>
      <c r="I55" s="58">
        <f>SUM(B55:H55)</f>
        <v>-63767200</v>
      </c>
    </row>
    <row r="56" spans="1:9" s="55" customFormat="1" ht="12.75" hidden="1">
      <c r="A56" s="49" t="s">
        <v>7</v>
      </c>
      <c r="B56" s="71">
        <f aca="true" t="shared" si="23" ref="B56:H56">-B25-B45</f>
        <v>-11897600</v>
      </c>
      <c r="C56" s="71">
        <f t="shared" si="23"/>
        <v>-13467200</v>
      </c>
      <c r="D56" s="71">
        <f t="shared" si="23"/>
        <v>-10575840</v>
      </c>
      <c r="E56" s="71">
        <f t="shared" si="23"/>
        <v>-7505600</v>
      </c>
      <c r="F56" s="71">
        <f t="shared" si="23"/>
        <v>-3949840</v>
      </c>
      <c r="G56" s="71">
        <f t="shared" si="23"/>
        <v>0</v>
      </c>
      <c r="H56" s="71">
        <f t="shared" si="23"/>
        <v>0</v>
      </c>
      <c r="I56" s="71">
        <f>SUM(B56:H56)</f>
        <v>-47396080</v>
      </c>
    </row>
    <row r="57" spans="1:9" s="55" customFormat="1" ht="12.75" hidden="1">
      <c r="A57" s="49" t="s">
        <v>8</v>
      </c>
      <c r="B57" s="71">
        <f>B55-B56</f>
        <v>5948800</v>
      </c>
      <c r="C57" s="71">
        <f aca="true" t="shared" si="24" ref="C57:H57">C55-C56</f>
        <v>5050200</v>
      </c>
      <c r="D57" s="71">
        <f t="shared" si="24"/>
        <v>1762640</v>
      </c>
      <c r="E57" s="71">
        <f t="shared" si="24"/>
        <v>-1876400</v>
      </c>
      <c r="F57" s="71">
        <f t="shared" si="24"/>
        <v>-5924760</v>
      </c>
      <c r="G57" s="71">
        <f t="shared" si="24"/>
        <v>-10393000</v>
      </c>
      <c r="H57" s="71">
        <f t="shared" si="24"/>
        <v>-10938600</v>
      </c>
      <c r="I57" s="71">
        <f>SUM(B57:H57)</f>
        <v>-16371120</v>
      </c>
    </row>
    <row r="58" spans="1:9" ht="13.5" hidden="1">
      <c r="A58" s="6"/>
      <c r="B58" s="58"/>
      <c r="C58" s="58"/>
      <c r="D58" s="58"/>
      <c r="E58" s="58"/>
      <c r="F58" s="58"/>
      <c r="G58" s="58"/>
      <c r="H58" s="58"/>
      <c r="I58" s="58"/>
    </row>
    <row r="59" spans="1:9" s="30" customFormat="1" ht="13.5" hidden="1">
      <c r="A59" s="9" t="s">
        <v>10</v>
      </c>
      <c r="B59" s="72">
        <f aca="true" t="shared" si="25" ref="B59:H59">B55+B51</f>
        <v>-9914666.666666666</v>
      </c>
      <c r="C59" s="72">
        <f t="shared" si="25"/>
        <v>-14028333.333333332</v>
      </c>
      <c r="D59" s="72">
        <f t="shared" si="25"/>
        <v>-14688666.666666666</v>
      </c>
      <c r="E59" s="72">
        <f t="shared" si="25"/>
        <v>-15636666.666666666</v>
      </c>
      <c r="F59" s="72">
        <f t="shared" si="25"/>
        <v>-16457666.666666666</v>
      </c>
      <c r="G59" s="72">
        <f t="shared" si="25"/>
        <v>-17321666.666666664</v>
      </c>
      <c r="H59" s="72">
        <f t="shared" si="25"/>
        <v>-18231000</v>
      </c>
      <c r="I59" s="72">
        <f>SUM(B59:H59)</f>
        <v>-106278666.66666666</v>
      </c>
    </row>
    <row r="60" spans="1:9" s="30" customFormat="1" ht="13.5" hidden="1">
      <c r="A60" s="9"/>
      <c r="B60" s="72"/>
      <c r="C60" s="72"/>
      <c r="D60" s="72"/>
      <c r="E60" s="72"/>
      <c r="F60" s="72"/>
      <c r="G60" s="72"/>
      <c r="H60" s="72"/>
      <c r="I60" s="72"/>
    </row>
    <row r="61" spans="1:9" s="30" customFormat="1" ht="13.5" hidden="1">
      <c r="A61" s="9"/>
      <c r="B61" s="72"/>
      <c r="C61" s="72"/>
      <c r="D61" s="72"/>
      <c r="E61" s="72"/>
      <c r="F61" s="72"/>
      <c r="G61" s="72"/>
      <c r="H61" s="72"/>
      <c r="I61" s="72"/>
    </row>
    <row r="62" spans="1:9" s="83" customFormat="1" ht="13.5" hidden="1">
      <c r="A62" s="78" t="s">
        <v>11</v>
      </c>
      <c r="B62" s="79">
        <f aca="true" t="shared" si="26" ref="B62:H62">B55+B44</f>
        <v>-11897600</v>
      </c>
      <c r="C62" s="79">
        <f t="shared" si="26"/>
        <v>-16834000</v>
      </c>
      <c r="D62" s="79">
        <f t="shared" si="26"/>
        <v>-17626400</v>
      </c>
      <c r="E62" s="79">
        <f t="shared" si="26"/>
        <v>-18764000</v>
      </c>
      <c r="F62" s="79">
        <f t="shared" si="26"/>
        <v>-19749200</v>
      </c>
      <c r="G62" s="79">
        <f t="shared" si="26"/>
        <v>-20786000</v>
      </c>
      <c r="H62" s="79">
        <f t="shared" si="26"/>
        <v>-21877200</v>
      </c>
      <c r="I62" s="79">
        <f>SUM(B62:H62)</f>
        <v>-127534400</v>
      </c>
    </row>
    <row r="63" spans="1:9" s="83" customFormat="1" ht="13.5" hidden="1">
      <c r="A63" s="78" t="s">
        <v>12</v>
      </c>
      <c r="B63" s="79">
        <f aca="true" t="shared" si="27" ref="B63:H63">B51+B40</f>
        <v>-7931733.333333333</v>
      </c>
      <c r="C63" s="79">
        <f t="shared" si="27"/>
        <v>-11222666.666666666</v>
      </c>
      <c r="D63" s="79">
        <f t="shared" si="27"/>
        <v>-11750933.333333332</v>
      </c>
      <c r="E63" s="79">
        <f t="shared" si="27"/>
        <v>-12509333.333333332</v>
      </c>
      <c r="F63" s="79">
        <f t="shared" si="27"/>
        <v>-13166133.333333332</v>
      </c>
      <c r="G63" s="79">
        <f t="shared" si="27"/>
        <v>-13857333.333333332</v>
      </c>
      <c r="H63" s="79">
        <f t="shared" si="27"/>
        <v>-14584800</v>
      </c>
      <c r="I63" s="79">
        <f>SUM(B63:H63)</f>
        <v>-85022933.33333333</v>
      </c>
    </row>
    <row r="64" spans="1:9" s="83" customFormat="1" ht="13.5" hidden="1">
      <c r="A64" s="78"/>
      <c r="B64" s="79"/>
      <c r="C64" s="79"/>
      <c r="D64" s="79"/>
      <c r="E64" s="79"/>
      <c r="F64" s="79"/>
      <c r="G64" s="79"/>
      <c r="H64" s="79"/>
      <c r="I64" s="79"/>
    </row>
    <row r="65" spans="1:9" s="83" customFormat="1" ht="13.5" hidden="1">
      <c r="A65" s="78" t="s">
        <v>14</v>
      </c>
      <c r="B65" s="79">
        <f aca="true" t="shared" si="28" ref="B65:H66">B56+B52+B45+B41</f>
        <v>-29744000.000000004</v>
      </c>
      <c r="C65" s="79">
        <f t="shared" si="28"/>
        <v>-33668000</v>
      </c>
      <c r="D65" s="79">
        <f t="shared" si="28"/>
        <v>-26439600</v>
      </c>
      <c r="E65" s="79">
        <f t="shared" si="28"/>
        <v>-18764000</v>
      </c>
      <c r="F65" s="79">
        <f t="shared" si="28"/>
        <v>-9874600.000000002</v>
      </c>
      <c r="G65" s="79">
        <f t="shared" si="28"/>
        <v>0</v>
      </c>
      <c r="H65" s="79">
        <f t="shared" si="28"/>
        <v>0</v>
      </c>
      <c r="I65" s="79">
        <f>SUM(B65:H65)</f>
        <v>-118490200</v>
      </c>
    </row>
    <row r="66" spans="1:9" s="84" customFormat="1" ht="13.5" hidden="1">
      <c r="A66" s="78" t="s">
        <v>13</v>
      </c>
      <c r="B66" s="79">
        <f t="shared" si="28"/>
        <v>9914666.666666668</v>
      </c>
      <c r="C66" s="79">
        <f t="shared" si="28"/>
        <v>5611333.333333334</v>
      </c>
      <c r="D66" s="79">
        <f t="shared" si="28"/>
        <v>-2937733.3333333326</v>
      </c>
      <c r="E66" s="79">
        <f t="shared" si="28"/>
        <v>-12509333.333333332</v>
      </c>
      <c r="F66" s="79">
        <f t="shared" si="28"/>
        <v>-23040733.333333332</v>
      </c>
      <c r="G66" s="79">
        <f t="shared" si="28"/>
        <v>-34643333.33333333</v>
      </c>
      <c r="H66" s="79">
        <f t="shared" si="28"/>
        <v>-36462000</v>
      </c>
      <c r="I66" s="79">
        <f>SUM(B66:H66)</f>
        <v>-94067133.33333331</v>
      </c>
    </row>
    <row r="67" spans="1:9" ht="13.5" hidden="1">
      <c r="A67" s="38"/>
      <c r="B67" s="65"/>
      <c r="C67" s="66"/>
      <c r="D67" s="62"/>
      <c r="E67" s="63"/>
      <c r="F67" s="62"/>
      <c r="G67" s="63"/>
      <c r="H67" s="63"/>
      <c r="I67" s="63"/>
    </row>
    <row r="68" spans="1:10" ht="13.5" hidden="1">
      <c r="A68" s="1" t="s">
        <v>29</v>
      </c>
      <c r="B68" s="67">
        <f>B59+B48</f>
        <v>-19829333.333333332</v>
      </c>
      <c r="C68" s="67">
        <f aca="true" t="shared" si="29" ref="C68:I68">C59+C48</f>
        <v>-28056666.666666664</v>
      </c>
      <c r="D68" s="67">
        <f t="shared" si="29"/>
        <v>-29377333.333333332</v>
      </c>
      <c r="E68" s="67">
        <f t="shared" si="29"/>
        <v>-31273333.333333332</v>
      </c>
      <c r="F68" s="67">
        <f t="shared" si="29"/>
        <v>-32915333.333333332</v>
      </c>
      <c r="G68" s="67">
        <f t="shared" si="29"/>
        <v>-34643333.33333333</v>
      </c>
      <c r="H68" s="67">
        <f>H59+H48</f>
        <v>-36462000</v>
      </c>
      <c r="I68" s="67">
        <f t="shared" si="29"/>
        <v>-212557333.3333333</v>
      </c>
      <c r="J68" s="85"/>
    </row>
    <row r="69" spans="1:9" ht="13.5" hidden="1">
      <c r="A69" s="3"/>
      <c r="B69" s="59"/>
      <c r="C69" s="62"/>
      <c r="D69" s="62"/>
      <c r="E69" s="63"/>
      <c r="F69" s="62"/>
      <c r="G69" s="63"/>
      <c r="H69" s="63"/>
      <c r="I69" s="63"/>
    </row>
    <row r="70" spans="1:9" ht="13.5" hidden="1">
      <c r="A70" s="2"/>
      <c r="B70" s="59"/>
      <c r="C70" s="62"/>
      <c r="D70" s="62"/>
      <c r="E70" s="63"/>
      <c r="F70" s="62"/>
      <c r="G70" s="63"/>
      <c r="H70" s="63"/>
      <c r="I70" s="63"/>
    </row>
    <row r="71" spans="1:9" ht="13.5" hidden="1">
      <c r="A71" s="1" t="s">
        <v>33</v>
      </c>
      <c r="B71" s="68"/>
      <c r="C71" s="68"/>
      <c r="D71" s="68"/>
      <c r="E71" s="69"/>
      <c r="F71" s="68"/>
      <c r="G71" s="69"/>
      <c r="H71" s="69"/>
      <c r="I71" s="69"/>
    </row>
    <row r="72" spans="1:9" ht="13.5" hidden="1">
      <c r="A72" s="6"/>
      <c r="B72" s="59"/>
      <c r="C72" s="59"/>
      <c r="D72" s="59"/>
      <c r="E72" s="60"/>
      <c r="F72" s="59"/>
      <c r="G72" s="60"/>
      <c r="H72" s="60"/>
      <c r="I72" s="60"/>
    </row>
    <row r="73" spans="1:9" ht="13.5" hidden="1">
      <c r="A73" s="6" t="s">
        <v>2</v>
      </c>
      <c r="B73" s="59">
        <v>0</v>
      </c>
      <c r="C73" s="59">
        <v>0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/>
    </row>
    <row r="74" spans="1:9" ht="13.5" hidden="1">
      <c r="A74" s="6" t="s">
        <v>49</v>
      </c>
      <c r="B74" s="59">
        <v>0</v>
      </c>
      <c r="C74" s="59">
        <v>0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59"/>
    </row>
    <row r="75" spans="1:9" ht="13.5" hidden="1">
      <c r="A75" s="6"/>
      <c r="B75" s="59"/>
      <c r="C75" s="59"/>
      <c r="D75" s="59"/>
      <c r="E75" s="60"/>
      <c r="F75" s="59"/>
      <c r="G75" s="60"/>
      <c r="H75" s="60"/>
      <c r="I75" s="60"/>
    </row>
    <row r="76" spans="1:9" ht="13.5" hidden="1">
      <c r="A76" s="7" t="s">
        <v>34</v>
      </c>
      <c r="B76" s="67">
        <f aca="true" t="shared" si="30" ref="B76:G76">SUM(B71:B75)</f>
        <v>0</v>
      </c>
      <c r="C76" s="67">
        <f t="shared" si="30"/>
        <v>0</v>
      </c>
      <c r="D76" s="67">
        <f t="shared" si="30"/>
        <v>0</v>
      </c>
      <c r="E76" s="67">
        <f t="shared" si="30"/>
        <v>0</v>
      </c>
      <c r="F76" s="67">
        <f t="shared" si="30"/>
        <v>0</v>
      </c>
      <c r="G76" s="67">
        <f t="shared" si="30"/>
        <v>0</v>
      </c>
      <c r="H76" s="67">
        <f>SUM(H71:H75)</f>
        <v>0</v>
      </c>
      <c r="I76" s="67"/>
    </row>
    <row r="77" ht="12.75" hidden="1">
      <c r="E77" s="13"/>
    </row>
    <row r="78" spans="1:9" ht="12.75">
      <c r="A78" s="49"/>
      <c r="B78" s="42"/>
      <c r="C78" s="42"/>
      <c r="D78" s="42"/>
      <c r="E78" s="43"/>
      <c r="F78" s="43"/>
      <c r="G78" s="43"/>
      <c r="H78" s="43"/>
      <c r="I78" s="43"/>
    </row>
    <row r="79" spans="2:9" ht="12.75">
      <c r="B79" s="42"/>
      <c r="C79" s="41"/>
      <c r="D79" s="41"/>
      <c r="E79" s="43"/>
      <c r="F79" s="41"/>
      <c r="G79" s="41"/>
      <c r="H79" s="41"/>
      <c r="I79" s="41"/>
    </row>
    <row r="80" ht="12.75">
      <c r="E80" s="13"/>
    </row>
    <row r="81" ht="12.75">
      <c r="E81" s="13"/>
    </row>
    <row r="82" ht="12.75">
      <c r="E82" s="13"/>
    </row>
    <row r="83" ht="12.75">
      <c r="E83" s="13"/>
    </row>
    <row r="84" ht="12.75">
      <c r="E84" s="13"/>
    </row>
    <row r="85" ht="12.75">
      <c r="E85" s="13"/>
    </row>
    <row r="86" ht="12.75">
      <c r="E86" s="13"/>
    </row>
    <row r="87" ht="12.75">
      <c r="E87" s="13"/>
    </row>
    <row r="88" ht="12.75">
      <c r="E88" s="13"/>
    </row>
    <row r="89" ht="12.75">
      <c r="E89" s="13"/>
    </row>
    <row r="90" ht="12.75">
      <c r="E90" s="13"/>
    </row>
    <row r="91" ht="12.75">
      <c r="E91" s="13"/>
    </row>
    <row r="92" ht="12.75">
      <c r="E92" s="13"/>
    </row>
    <row r="93" ht="12.75">
      <c r="E93" s="13"/>
    </row>
    <row r="94" ht="12.75">
      <c r="E94" s="13"/>
    </row>
    <row r="95" ht="12.75">
      <c r="E95" s="13"/>
    </row>
    <row r="96" ht="12.75">
      <c r="E96" s="13"/>
    </row>
    <row r="97" ht="12.75">
      <c r="E97" s="13"/>
    </row>
    <row r="98" ht="12.75">
      <c r="E98" s="13"/>
    </row>
    <row r="99" ht="12.75">
      <c r="E99" s="13"/>
    </row>
    <row r="100" ht="12.75">
      <c r="E100" s="13"/>
    </row>
    <row r="101" ht="12.75">
      <c r="E101" s="13"/>
    </row>
    <row r="102" ht="12.75">
      <c r="E102" s="13"/>
    </row>
    <row r="103" ht="12.75">
      <c r="E103" s="13"/>
    </row>
    <row r="104" ht="12.75">
      <c r="E104" s="13"/>
    </row>
    <row r="105" ht="12.75">
      <c r="E105" s="13"/>
    </row>
    <row r="106" ht="12.75">
      <c r="E106" s="13"/>
    </row>
    <row r="107" ht="12.75">
      <c r="E107" s="13"/>
    </row>
    <row r="108" ht="12.75">
      <c r="E108" s="13"/>
    </row>
    <row r="109" ht="12.75">
      <c r="E109" s="13"/>
    </row>
    <row r="110" ht="12.75">
      <c r="E110" s="13"/>
    </row>
    <row r="111" ht="12.75">
      <c r="E111" s="13"/>
    </row>
    <row r="112" ht="12.75">
      <c r="E112" s="13"/>
    </row>
    <row r="113" ht="12.75">
      <c r="E113" s="13"/>
    </row>
    <row r="114" ht="12.75">
      <c r="E114" s="13"/>
    </row>
    <row r="115" ht="12.75">
      <c r="E115" s="13"/>
    </row>
    <row r="116" ht="12.75">
      <c r="E116" s="13"/>
    </row>
    <row r="117" ht="12.75">
      <c r="E117" s="13"/>
    </row>
    <row r="118" ht="12.75">
      <c r="E118" s="13"/>
    </row>
    <row r="119" ht="12.75">
      <c r="E119" s="13"/>
    </row>
    <row r="120" ht="12.75">
      <c r="E120" s="13"/>
    </row>
    <row r="121" ht="12.75">
      <c r="E121" s="13"/>
    </row>
    <row r="122" ht="12.75">
      <c r="E122" s="13"/>
    </row>
    <row r="123" ht="12.75">
      <c r="E123" s="13"/>
    </row>
    <row r="124" ht="12.75">
      <c r="E124" s="13"/>
    </row>
    <row r="125" ht="12.75">
      <c r="E125" s="13"/>
    </row>
    <row r="126" ht="12.75">
      <c r="E126" s="13"/>
    </row>
    <row r="127" ht="12.75">
      <c r="E127" s="13"/>
    </row>
    <row r="128" ht="12.75">
      <c r="E128" s="13"/>
    </row>
    <row r="129" ht="12.75">
      <c r="E129" s="13"/>
    </row>
    <row r="130" ht="12.75">
      <c r="E130" s="13"/>
    </row>
    <row r="131" ht="12.75">
      <c r="E131" s="13"/>
    </row>
    <row r="132" ht="12.75">
      <c r="E132" s="13"/>
    </row>
    <row r="133" ht="12.75">
      <c r="E133" s="13"/>
    </row>
    <row r="134" ht="12.75">
      <c r="E134" s="13"/>
    </row>
    <row r="135" ht="12.75">
      <c r="E135" s="13"/>
    </row>
    <row r="136" ht="12.75">
      <c r="E136" s="13"/>
    </row>
    <row r="137" ht="12.75">
      <c r="E137" s="13"/>
    </row>
    <row r="138" ht="12.75">
      <c r="E138" s="13"/>
    </row>
    <row r="139" ht="12.75">
      <c r="E139" s="13"/>
    </row>
    <row r="140" ht="12.75">
      <c r="E140" s="13"/>
    </row>
    <row r="141" ht="12.75">
      <c r="E141" s="13"/>
    </row>
    <row r="142" ht="12.75">
      <c r="E142" s="13"/>
    </row>
    <row r="143" ht="12.75">
      <c r="E143" s="13"/>
    </row>
    <row r="144" ht="12.75">
      <c r="E144" s="13"/>
    </row>
    <row r="145" ht="12.75">
      <c r="E145" s="13"/>
    </row>
  </sheetData>
  <sheetProtection/>
  <mergeCells count="1">
    <mergeCell ref="A1:H1"/>
  </mergeCells>
  <printOptions/>
  <pageMargins left="0.5" right="0.5" top="0.5" bottom="0.5" header="0.5" footer="0.5"/>
  <pageSetup horizontalDpi="600" verticalDpi="600" orientation="portrait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="160" zoomScaleNormal="160" zoomScalePageLayoutView="0" workbookViewId="0" topLeftCell="A1">
      <selection activeCell="D22" sqref="D22"/>
    </sheetView>
  </sheetViews>
  <sheetFormatPr defaultColWidth="11.421875" defaultRowHeight="12.75"/>
  <cols>
    <col min="1" max="1" width="16.421875" style="0" customWidth="1"/>
    <col min="2" max="9" width="7.421875" style="0" customWidth="1"/>
  </cols>
  <sheetData>
    <row r="1" spans="1:9" ht="15.75">
      <c r="A1" s="102"/>
      <c r="B1" s="102"/>
      <c r="C1" s="102"/>
      <c r="D1" s="102"/>
      <c r="E1" s="102"/>
      <c r="F1" s="102"/>
      <c r="G1" s="102"/>
      <c r="H1" s="102"/>
      <c r="I1" s="102"/>
    </row>
    <row r="3" spans="1:9" s="90" customFormat="1" ht="27.75" customHeight="1" thickBot="1">
      <c r="A3" s="94"/>
      <c r="B3" s="95"/>
      <c r="C3" s="93"/>
      <c r="D3" s="93"/>
      <c r="E3" s="93"/>
      <c r="F3" s="93"/>
      <c r="G3" s="93"/>
      <c r="H3" s="93"/>
      <c r="I3" s="93"/>
    </row>
    <row r="4" spans="1:9" ht="13.5" customHeight="1">
      <c r="A4" s="92"/>
      <c r="B4" s="96"/>
      <c r="C4" s="91"/>
      <c r="D4" s="91"/>
      <c r="E4" s="91"/>
      <c r="F4" s="91"/>
      <c r="G4" s="91"/>
      <c r="H4" s="91"/>
      <c r="I4" s="91"/>
    </row>
    <row r="5" spans="1:9" ht="13.5" customHeight="1">
      <c r="A5" s="92"/>
      <c r="B5" s="96"/>
      <c r="C5" s="91"/>
      <c r="D5" s="91"/>
      <c r="E5" s="91"/>
      <c r="F5" s="91"/>
      <c r="G5" s="91"/>
      <c r="H5" s="91"/>
      <c r="I5" s="91"/>
    </row>
    <row r="6" spans="1:9" ht="13.5" customHeight="1">
      <c r="A6" s="92"/>
      <c r="B6" s="96"/>
      <c r="C6" s="91"/>
      <c r="D6" s="91"/>
      <c r="E6" s="91"/>
      <c r="F6" s="91"/>
      <c r="G6" s="91"/>
      <c r="H6" s="91"/>
      <c r="I6" s="91"/>
    </row>
    <row r="7" spans="1:9" ht="13.5" customHeight="1">
      <c r="A7" s="92"/>
      <c r="B7" s="96"/>
      <c r="C7" s="91"/>
      <c r="D7" s="91"/>
      <c r="E7" s="91"/>
      <c r="F7" s="91"/>
      <c r="G7" s="91"/>
      <c r="H7" s="91"/>
      <c r="I7" s="91"/>
    </row>
    <row r="8" spans="1:9" ht="13.5" customHeight="1">
      <c r="A8" s="92"/>
      <c r="B8" s="96"/>
      <c r="C8" s="91"/>
      <c r="D8" s="91"/>
      <c r="E8" s="91"/>
      <c r="F8" s="91"/>
      <c r="G8" s="91"/>
      <c r="H8" s="91"/>
      <c r="I8" s="91"/>
    </row>
    <row r="9" spans="1:9" ht="13.5" customHeight="1">
      <c r="A9" s="92"/>
      <c r="B9" s="96"/>
      <c r="C9" s="91"/>
      <c r="D9" s="91"/>
      <c r="E9" s="91"/>
      <c r="F9" s="91"/>
      <c r="G9" s="91"/>
      <c r="H9" s="91"/>
      <c r="I9" s="91"/>
    </row>
    <row r="10" spans="1:9" ht="13.5" customHeight="1">
      <c r="A10" s="92"/>
      <c r="B10" s="96"/>
      <c r="C10" s="91"/>
      <c r="D10" s="91"/>
      <c r="E10" s="91"/>
      <c r="F10" s="91"/>
      <c r="G10" s="91"/>
      <c r="H10" s="91"/>
      <c r="I10" s="91"/>
    </row>
    <row r="11" spans="1:9" ht="13.5" customHeight="1">
      <c r="A11" s="92"/>
      <c r="B11" s="96"/>
      <c r="C11" s="91"/>
      <c r="D11" s="91"/>
      <c r="E11" s="91"/>
      <c r="F11" s="91"/>
      <c r="G11" s="91"/>
      <c r="H11" s="91"/>
      <c r="I11" s="91"/>
    </row>
    <row r="12" spans="1:9" ht="13.5" customHeight="1">
      <c r="A12" s="92"/>
      <c r="B12" s="96"/>
      <c r="C12" s="91"/>
      <c r="D12" s="91"/>
      <c r="E12" s="91"/>
      <c r="F12" s="91"/>
      <c r="G12" s="91"/>
      <c r="H12" s="91"/>
      <c r="I12" s="91"/>
    </row>
    <row r="13" spans="1:9" ht="13.5" customHeight="1">
      <c r="A13" s="92"/>
      <c r="B13" s="96"/>
      <c r="C13" s="91"/>
      <c r="D13" s="91"/>
      <c r="E13" s="91"/>
      <c r="F13" s="91"/>
      <c r="G13" s="91"/>
      <c r="H13" s="91"/>
      <c r="I13" s="91"/>
    </row>
    <row r="14" spans="1:9" ht="13.5" customHeight="1">
      <c r="A14" s="92"/>
      <c r="B14" s="96"/>
      <c r="C14" s="91"/>
      <c r="D14" s="91"/>
      <c r="E14" s="91"/>
      <c r="F14" s="91"/>
      <c r="G14" s="91"/>
      <c r="H14" s="91"/>
      <c r="I14" s="91"/>
    </row>
    <row r="15" spans="1:9" ht="13.5" customHeight="1">
      <c r="A15" s="92"/>
      <c r="B15" s="96"/>
      <c r="C15" s="91"/>
      <c r="D15" s="91"/>
      <c r="E15" s="91"/>
      <c r="F15" s="91"/>
      <c r="G15" s="91"/>
      <c r="H15" s="91"/>
      <c r="I15" s="91"/>
    </row>
    <row r="16" spans="1:9" ht="13.5" customHeight="1">
      <c r="A16" s="92"/>
      <c r="B16" s="96"/>
      <c r="C16" s="91"/>
      <c r="D16" s="91"/>
      <c r="E16" s="91"/>
      <c r="F16" s="91"/>
      <c r="G16" s="91"/>
      <c r="H16" s="91"/>
      <c r="I16" s="91"/>
    </row>
    <row r="17" spans="1:9" ht="13.5" customHeight="1">
      <c r="A17" s="92"/>
      <c r="B17" s="96"/>
      <c r="C17" s="91"/>
      <c r="D17" s="91"/>
      <c r="E17" s="91"/>
      <c r="F17" s="91"/>
      <c r="G17" s="91"/>
      <c r="H17" s="91"/>
      <c r="I17" s="91"/>
    </row>
    <row r="18" spans="1:9" ht="13.5" customHeight="1">
      <c r="A18" s="92"/>
      <c r="B18" s="96"/>
      <c r="C18" s="91"/>
      <c r="D18" s="91"/>
      <c r="E18" s="91"/>
      <c r="F18" s="91"/>
      <c r="G18" s="91"/>
      <c r="H18" s="91"/>
      <c r="I18" s="91"/>
    </row>
    <row r="19" spans="1:9" ht="13.5" customHeight="1">
      <c r="A19" s="92"/>
      <c r="B19" s="96"/>
      <c r="C19" s="91"/>
      <c r="D19" s="91"/>
      <c r="E19" s="91"/>
      <c r="F19" s="91"/>
      <c r="G19" s="91"/>
      <c r="H19" s="91"/>
      <c r="I19" s="91"/>
    </row>
    <row r="20" spans="1:9" ht="13.5" customHeight="1">
      <c r="A20" s="92"/>
      <c r="B20" s="96"/>
      <c r="C20" s="91"/>
      <c r="D20" s="91"/>
      <c r="E20" s="91"/>
      <c r="F20" s="91"/>
      <c r="G20" s="91"/>
      <c r="H20" s="91"/>
      <c r="I20" s="91"/>
    </row>
    <row r="21" spans="1:9" ht="13.5" customHeight="1">
      <c r="A21" s="92"/>
      <c r="B21" s="96"/>
      <c r="C21" s="91"/>
      <c r="D21" s="91"/>
      <c r="E21" s="91"/>
      <c r="F21" s="91"/>
      <c r="G21" s="91"/>
      <c r="H21" s="91"/>
      <c r="I21" s="91"/>
    </row>
    <row r="22" spans="1:9" ht="13.5" customHeight="1">
      <c r="A22" s="92"/>
      <c r="B22" s="96"/>
      <c r="C22" s="91"/>
      <c r="D22" s="91"/>
      <c r="E22" s="91"/>
      <c r="F22" s="91"/>
      <c r="G22" s="91"/>
      <c r="H22" s="91"/>
      <c r="I22" s="91"/>
    </row>
    <row r="23" spans="1:9" ht="13.5" customHeight="1">
      <c r="A23" s="92"/>
      <c r="B23" s="96"/>
      <c r="C23" s="91"/>
      <c r="D23" s="91"/>
      <c r="E23" s="91"/>
      <c r="F23" s="91"/>
      <c r="G23" s="91"/>
      <c r="H23" s="91"/>
      <c r="I23" s="91"/>
    </row>
    <row r="24" spans="1:9" ht="13.5" customHeight="1">
      <c r="A24" s="92"/>
      <c r="B24" s="96"/>
      <c r="C24" s="91"/>
      <c r="D24" s="91"/>
      <c r="E24" s="91"/>
      <c r="F24" s="91"/>
      <c r="G24" s="91"/>
      <c r="H24" s="91"/>
      <c r="I24" s="91"/>
    </row>
    <row r="25" spans="1:9" ht="13.5" customHeight="1">
      <c r="A25" s="92"/>
      <c r="B25" s="96"/>
      <c r="C25" s="91"/>
      <c r="D25" s="91"/>
      <c r="E25" s="91"/>
      <c r="F25" s="91"/>
      <c r="G25" s="91"/>
      <c r="H25" s="91"/>
      <c r="I25" s="91"/>
    </row>
    <row r="26" spans="1:9" ht="13.5" customHeight="1">
      <c r="A26" s="92"/>
      <c r="B26" s="96"/>
      <c r="C26" s="91"/>
      <c r="D26" s="91"/>
      <c r="E26" s="91"/>
      <c r="F26" s="91"/>
      <c r="G26" s="91"/>
      <c r="H26" s="91"/>
      <c r="I26" s="91"/>
    </row>
    <row r="27" spans="1:9" ht="13.5" customHeight="1">
      <c r="A27" s="92"/>
      <c r="B27" s="96"/>
      <c r="C27" s="91"/>
      <c r="D27" s="91"/>
      <c r="E27" s="91"/>
      <c r="F27" s="91"/>
      <c r="G27" s="91"/>
      <c r="H27" s="91"/>
      <c r="I27" s="91"/>
    </row>
    <row r="28" spans="1:9" ht="13.5" customHeight="1">
      <c r="A28" s="92"/>
      <c r="B28" s="96"/>
      <c r="C28" s="91"/>
      <c r="D28" s="91"/>
      <c r="E28" s="91"/>
      <c r="F28" s="91"/>
      <c r="G28" s="91"/>
      <c r="H28" s="91"/>
      <c r="I28" s="91"/>
    </row>
    <row r="29" spans="1:9" ht="13.5" customHeight="1">
      <c r="A29" s="92"/>
      <c r="B29" s="96"/>
      <c r="C29" s="91"/>
      <c r="D29" s="91"/>
      <c r="E29" s="91"/>
      <c r="F29" s="91"/>
      <c r="G29" s="91"/>
      <c r="H29" s="91"/>
      <c r="I29" s="91"/>
    </row>
    <row r="30" spans="1:9" ht="13.5" customHeight="1">
      <c r="A30" s="92"/>
      <c r="B30" s="96"/>
      <c r="C30" s="91"/>
      <c r="D30" s="91"/>
      <c r="E30" s="91"/>
      <c r="F30" s="91"/>
      <c r="G30" s="91"/>
      <c r="H30" s="91"/>
      <c r="I30" s="91"/>
    </row>
    <row r="31" spans="1:9" ht="13.5" customHeight="1">
      <c r="A31" s="92"/>
      <c r="B31" s="96"/>
      <c r="C31" s="91"/>
      <c r="D31" s="91"/>
      <c r="E31" s="91"/>
      <c r="F31" s="91"/>
      <c r="G31" s="91"/>
      <c r="H31" s="91"/>
      <c r="I31" s="91"/>
    </row>
    <row r="32" spans="1:9" ht="13.5" customHeight="1">
      <c r="A32" s="92"/>
      <c r="B32" s="96"/>
      <c r="C32" s="91"/>
      <c r="D32" s="91"/>
      <c r="E32" s="91"/>
      <c r="F32" s="91"/>
      <c r="G32" s="91"/>
      <c r="H32" s="91"/>
      <c r="I32" s="91"/>
    </row>
    <row r="33" spans="1:9" ht="13.5" customHeight="1">
      <c r="A33" s="92"/>
      <c r="B33" s="96"/>
      <c r="C33" s="91"/>
      <c r="D33" s="91"/>
      <c r="E33" s="91"/>
      <c r="F33" s="91"/>
      <c r="G33" s="91"/>
      <c r="H33" s="91"/>
      <c r="I33" s="91"/>
    </row>
    <row r="34" spans="1:9" ht="13.5" customHeight="1">
      <c r="A34" s="92"/>
      <c r="B34" s="96"/>
      <c r="C34" s="91"/>
      <c r="D34" s="91"/>
      <c r="E34" s="91"/>
      <c r="F34" s="91"/>
      <c r="G34" s="91"/>
      <c r="H34" s="91"/>
      <c r="I34" s="91"/>
    </row>
    <row r="35" spans="1:9" ht="13.5" customHeight="1">
      <c r="A35" s="92"/>
      <c r="B35" s="96"/>
      <c r="C35" s="91"/>
      <c r="D35" s="91"/>
      <c r="E35" s="91"/>
      <c r="F35" s="91"/>
      <c r="G35" s="91"/>
      <c r="H35" s="91"/>
      <c r="I35" s="91"/>
    </row>
    <row r="36" spans="1:9" ht="13.5" customHeight="1">
      <c r="A36" s="92"/>
      <c r="B36" s="96"/>
      <c r="C36" s="91"/>
      <c r="D36" s="91"/>
      <c r="E36" s="91"/>
      <c r="F36" s="91"/>
      <c r="G36" s="91"/>
      <c r="H36" s="91"/>
      <c r="I36" s="91"/>
    </row>
    <row r="37" spans="1:9" ht="13.5" customHeight="1">
      <c r="A37" s="92"/>
      <c r="B37" s="96"/>
      <c r="C37" s="91"/>
      <c r="D37" s="91"/>
      <c r="E37" s="91"/>
      <c r="F37" s="91"/>
      <c r="G37" s="91"/>
      <c r="H37" s="91"/>
      <c r="I37" s="91"/>
    </row>
    <row r="38" spans="1:9" ht="13.5" customHeight="1">
      <c r="A38" s="92"/>
      <c r="B38" s="96"/>
      <c r="C38" s="91"/>
      <c r="D38" s="91"/>
      <c r="E38" s="91"/>
      <c r="F38" s="91"/>
      <c r="G38" s="91"/>
      <c r="H38" s="91"/>
      <c r="I38" s="91"/>
    </row>
    <row r="39" spans="1:9" ht="13.5" customHeight="1">
      <c r="A39" s="92"/>
      <c r="B39" s="96"/>
      <c r="C39" s="91"/>
      <c r="D39" s="91"/>
      <c r="E39" s="91"/>
      <c r="F39" s="91"/>
      <c r="G39" s="91"/>
      <c r="H39" s="91"/>
      <c r="I39" s="91"/>
    </row>
    <row r="40" spans="1:9" ht="13.5" customHeight="1">
      <c r="A40" s="92"/>
      <c r="B40" s="96"/>
      <c r="C40" s="91"/>
      <c r="D40" s="91"/>
      <c r="E40" s="91"/>
      <c r="F40" s="91"/>
      <c r="G40" s="91"/>
      <c r="H40" s="91"/>
      <c r="I40" s="91"/>
    </row>
    <row r="41" spans="1:9" ht="13.5" customHeight="1">
      <c r="A41" s="92"/>
      <c r="B41" s="96"/>
      <c r="C41" s="91"/>
      <c r="D41" s="91"/>
      <c r="E41" s="91"/>
      <c r="F41" s="91"/>
      <c r="G41" s="91"/>
      <c r="H41" s="91"/>
      <c r="I41" s="91"/>
    </row>
    <row r="42" spans="1:9" ht="13.5" customHeight="1">
      <c r="A42" s="92"/>
      <c r="B42" s="96"/>
      <c r="C42" s="91"/>
      <c r="D42" s="91"/>
      <c r="E42" s="91"/>
      <c r="F42" s="91"/>
      <c r="G42" s="91"/>
      <c r="H42" s="91"/>
      <c r="I42" s="91"/>
    </row>
    <row r="43" spans="1:9" ht="13.5">
      <c r="A43" s="12"/>
      <c r="B43" s="97"/>
      <c r="C43" s="55"/>
      <c r="D43" s="55"/>
      <c r="E43" s="55"/>
      <c r="F43" s="55"/>
      <c r="G43" s="55"/>
      <c r="H43" s="55"/>
      <c r="I43" s="55"/>
    </row>
    <row r="44" spans="1:9" ht="13.5">
      <c r="A44" s="92"/>
      <c r="B44" s="98"/>
      <c r="C44" s="99"/>
      <c r="D44" s="99"/>
      <c r="E44" s="99"/>
      <c r="F44" s="99"/>
      <c r="G44" s="99"/>
      <c r="H44" s="99"/>
      <c r="I44" s="99"/>
    </row>
    <row r="45" ht="12.75">
      <c r="B45" s="89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abenoje</dc:creator>
  <cp:keywords/>
  <dc:description/>
  <cp:lastModifiedBy>Janet Masuo</cp:lastModifiedBy>
  <cp:lastPrinted>2009-07-16T22:37:15Z</cp:lastPrinted>
  <dcterms:created xsi:type="dcterms:W3CDTF">2006-09-19T16:07:46Z</dcterms:created>
  <dcterms:modified xsi:type="dcterms:W3CDTF">2009-07-17T22:52:08Z</dcterms:modified>
  <cp:category/>
  <cp:version/>
  <cp:contentType/>
  <cp:contentStatus/>
</cp:coreProperties>
</file>