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Attachment A GG CIP Oct 1 2008" sheetId="1" r:id="rId1"/>
  </sheets>
  <externalReferences>
    <externalReference r:id="rId4"/>
    <externalReference r:id="rId5"/>
  </externalReferences>
  <definedNames>
    <definedName name="_xlnm.Print_Area" localSheetId="0">'Attachment A GG CIP Oct 1 2008'!$A$1:$J$358</definedName>
    <definedName name="_xlnm.Print_Titles" localSheetId="0">'Attachment A GG CIP Oct 1 2008'!$1:$4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C6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Bleifuhs to respond:   KC is providing property services to the City of Kent.    The costs incurred in 2007 are 100% related to these services.   F3180 will bill the city to recover these costs.  For future years, the costs will be charged and recovered in the operating fund.</t>
        </r>
      </text>
    </comment>
  </commentList>
</comments>
</file>

<file path=xl/sharedStrings.xml><?xml version="1.0" encoding="utf-8"?>
<sst xmlns="http://schemas.openxmlformats.org/spreadsheetml/2006/main" count="454" uniqueCount="403">
  <si>
    <t xml:space="preserve"> </t>
  </si>
  <si>
    <t xml:space="preserve">Total </t>
  </si>
  <si>
    <t>Fund</t>
  </si>
  <si>
    <t>Project</t>
  </si>
  <si>
    <t>Description</t>
  </si>
  <si>
    <t>HMC Repair and Replacement Fund</t>
  </si>
  <si>
    <t>PRCHS/INSTLL 2-444 STRLZR</t>
  </si>
  <si>
    <t>678344</t>
  </si>
  <si>
    <t>HMC-ANESTHES OFFICE</t>
  </si>
  <si>
    <t>Total Fund 3961</t>
  </si>
  <si>
    <t>HMC/ME 2000 Projects</t>
  </si>
  <si>
    <t>KING COUNTY FINANCE CHRGS</t>
  </si>
  <si>
    <t>D13810</t>
  </si>
  <si>
    <t>HMC/MEI 2000 PROJECTS</t>
  </si>
  <si>
    <t>Total Fund 3791</t>
  </si>
  <si>
    <t>D12485</t>
  </si>
  <si>
    <t>BC &amp; I 2001 BAN PROCEEDS</t>
  </si>
  <si>
    <t>Total Fund 3802</t>
  </si>
  <si>
    <t>HMC Construction 97</t>
  </si>
  <si>
    <t>Total Fund 3873</t>
  </si>
  <si>
    <t>Long Term Leases</t>
  </si>
  <si>
    <t xml:space="preserve">              Total Fund 3310</t>
  </si>
  <si>
    <t xml:space="preserve">1997 Bond Fund </t>
  </si>
  <si>
    <t>D10163</t>
  </si>
  <si>
    <t>DEFAULT</t>
  </si>
  <si>
    <t xml:space="preserve">                     Total Fund 3954</t>
  </si>
  <si>
    <t>Building Repair &amp; Replacement</t>
  </si>
  <si>
    <t>D17587</t>
  </si>
  <si>
    <t>BR&amp;R-NEW PROJECTS-DEFAULT</t>
  </si>
  <si>
    <t>TOTAL Fund 3490</t>
  </si>
  <si>
    <t>Parks, Recreation and Open Space</t>
  </si>
  <si>
    <t>Total Fund 3160</t>
  </si>
  <si>
    <t>Total Fund 3461</t>
  </si>
  <si>
    <t>HMC Construction 1993</t>
  </si>
  <si>
    <t xml:space="preserve">           Total Fund 3871</t>
  </si>
  <si>
    <t>OIRM Capital Fund</t>
  </si>
  <si>
    <t>TOTAL Fund 3771</t>
  </si>
  <si>
    <t>ITS Capital Fund</t>
  </si>
  <si>
    <t xml:space="preserve">D12800 </t>
  </si>
  <si>
    <t>ITS Capital Default</t>
  </si>
  <si>
    <t>TOTAL Fund 3781</t>
  </si>
  <si>
    <t xml:space="preserve">                   Grand Total</t>
  </si>
  <si>
    <t>Regional Justice Center Projects</t>
  </si>
  <si>
    <t xml:space="preserve">AIRPORT CONSTRUCTION     </t>
  </si>
  <si>
    <t xml:space="preserve">                Total Fund 3380</t>
  </si>
  <si>
    <t>URBAN RESTOR &amp; HBTAT RSTR</t>
  </si>
  <si>
    <t>340301</t>
  </si>
  <si>
    <t>URBAN HABITAT RESERVE</t>
  </si>
  <si>
    <t xml:space="preserve">               Total Fund 3403</t>
  </si>
  <si>
    <t>OS AUBURN PROJECTS SUBFND</t>
  </si>
  <si>
    <t>354101</t>
  </si>
  <si>
    <t>WHITE RVR/LAKELAND HILLS</t>
  </si>
  <si>
    <t xml:space="preserve">            Total Fund 3541</t>
  </si>
  <si>
    <t>OS BLK DIAMOND PJJ SUBFND</t>
  </si>
  <si>
    <t>D03543</t>
  </si>
  <si>
    <t>OS BLK DIAMOND DEFAULT</t>
  </si>
  <si>
    <t>OS ISSAQUAH PROJTS SUBFND</t>
  </si>
  <si>
    <t>354803</t>
  </si>
  <si>
    <t>TIBBETS VALLEY TRAILHEAD</t>
  </si>
  <si>
    <t>OS REDMOND PROJTS SUBFUND</t>
  </si>
  <si>
    <t>D03556</t>
  </si>
  <si>
    <t>OS REDMOND DEFAULT</t>
  </si>
  <si>
    <t>OS SEATAC PROJECTS SUBFND</t>
  </si>
  <si>
    <t>355801</t>
  </si>
  <si>
    <t>N SEA-TAC PRK - CITY SHAR</t>
  </si>
  <si>
    <t xml:space="preserve">                Total Fund 3543</t>
  </si>
  <si>
    <t xml:space="preserve">         Total Fund 3548</t>
  </si>
  <si>
    <t xml:space="preserve">                 Total Fund 3556</t>
  </si>
  <si>
    <t xml:space="preserve">             Total Fund 3558</t>
  </si>
  <si>
    <t xml:space="preserve">ENVIRONMENTAL RESOURCE   </t>
  </si>
  <si>
    <t xml:space="preserve">             Total Fund 3672</t>
  </si>
  <si>
    <t xml:space="preserve">TRNSF OF DEV CREDIT PROG </t>
  </si>
  <si>
    <t>FARMLAND &amp; OPEN SPACE ACQ</t>
  </si>
  <si>
    <t xml:space="preserve">FARMLAND CONSERVATN PROG </t>
  </si>
  <si>
    <t>D16415</t>
  </si>
  <si>
    <t>AG PRESERV DEFAULT</t>
  </si>
  <si>
    <t xml:space="preserve">                Total Fund 3840</t>
  </si>
  <si>
    <t xml:space="preserve">                   Total Fund 3842</t>
  </si>
  <si>
    <t>BC &amp; I 2001 BAN Proceeds</t>
  </si>
  <si>
    <t xml:space="preserve">CONSERV FUTURES SUB-FUND </t>
  </si>
  <si>
    <t>315099</t>
  </si>
  <si>
    <t>CFL PROGRAM SUPPORT</t>
  </si>
  <si>
    <t>315123</t>
  </si>
  <si>
    <t>SHADOW LAKE BDG</t>
  </si>
  <si>
    <t>315183</t>
  </si>
  <si>
    <t>PARADISE VALLEY JUDD CR</t>
  </si>
  <si>
    <t xml:space="preserve">           Total Fund 3151</t>
  </si>
  <si>
    <t>SURF &amp; STRM WTR MGMT CNST</t>
  </si>
  <si>
    <t>D10748</t>
  </si>
  <si>
    <t xml:space="preserve">         Total Fund 3180</t>
  </si>
  <si>
    <t>RNTN BLDG BOND DEBT RTRMT</t>
  </si>
  <si>
    <t xml:space="preserve">Renton Maintenance Facilities Construction </t>
  </si>
  <si>
    <t>Total Fund 3850</t>
  </si>
  <si>
    <t xml:space="preserve">                        Total Fund 3443</t>
  </si>
  <si>
    <t>CULTURAL INIT 97 EXCESS E</t>
  </si>
  <si>
    <t>D10162</t>
  </si>
  <si>
    <t xml:space="preserve">                     Total Fund 3416</t>
  </si>
  <si>
    <t>97 FIN SYS EXCESS EARNING</t>
  </si>
  <si>
    <t>D10171</t>
  </si>
  <si>
    <t xml:space="preserve">                  Total Fund 3446</t>
  </si>
  <si>
    <t>Y2K S/W ENHANCE 97 EXCESS</t>
  </si>
  <si>
    <t>D10174</t>
  </si>
  <si>
    <t xml:space="preserve">                 Total Fund 3449</t>
  </si>
  <si>
    <t xml:space="preserve">GENL GOV CIP 97 EXC EARN </t>
  </si>
  <si>
    <t>D10164</t>
  </si>
  <si>
    <t xml:space="preserve">                 Total Fund 3957</t>
  </si>
  <si>
    <t>TIBBETS VALLEY TRAIL</t>
  </si>
  <si>
    <t>ECS Levy Subfund</t>
  </si>
  <si>
    <t>CENTRAL ECS ADMINISTRATION</t>
  </si>
  <si>
    <t xml:space="preserve">              Total Fund 3471</t>
  </si>
  <si>
    <t xml:space="preserve">                  Total Fund 3951</t>
  </si>
  <si>
    <t>2008 - 2013</t>
  </si>
  <si>
    <t>315740</t>
  </si>
  <si>
    <t>SHORELINE CFL</t>
  </si>
  <si>
    <t>315190</t>
  </si>
  <si>
    <t>ENUMCLAW DAIRY PASTURE</t>
  </si>
  <si>
    <t>315193</t>
  </si>
  <si>
    <t>SHINGLEMILL CR PRESERVE</t>
  </si>
  <si>
    <t>315203</t>
  </si>
  <si>
    <t>MOUNT PEAK ADDITION</t>
  </si>
  <si>
    <t>315156</t>
  </si>
  <si>
    <t>LINDA JO PYM PROPERTY</t>
  </si>
  <si>
    <t>315718</t>
  </si>
  <si>
    <t>DES MOINES CFL</t>
  </si>
  <si>
    <t>315143</t>
  </si>
  <si>
    <t>ISSAQUAH CREEK CFL</t>
  </si>
  <si>
    <t>315154</t>
  </si>
  <si>
    <t>SALMON BAY</t>
  </si>
  <si>
    <t>315177</t>
  </si>
  <si>
    <t>SUBURBAN CITY TDR INCENT</t>
  </si>
  <si>
    <t>315422</t>
  </si>
  <si>
    <t>UPTOWN PARK Q ANNE/ROY</t>
  </si>
  <si>
    <t>315722</t>
  </si>
  <si>
    <t>FEDERAL WAY CFL</t>
  </si>
  <si>
    <t>315725</t>
  </si>
  <si>
    <t>KENT CFL</t>
  </si>
  <si>
    <t>315728</t>
  </si>
  <si>
    <t>KENMORE CFL</t>
  </si>
  <si>
    <t>315737</t>
  </si>
  <si>
    <t>TUKWILA CFL</t>
  </si>
  <si>
    <t>047115</t>
  </si>
  <si>
    <t>MILL CRK/MULLEN SLOUGH</t>
  </si>
  <si>
    <t>047107</t>
  </si>
  <si>
    <t>MILL CREEK FLOOD MGMT</t>
  </si>
  <si>
    <t>047111</t>
  </si>
  <si>
    <t>FLOODWAY CORRIDOR RESTORA</t>
  </si>
  <si>
    <t>OPEN SPACE ACQ 97 EXCESS</t>
  </si>
  <si>
    <t>Total Fund 3169</t>
  </si>
  <si>
    <t>D10175</t>
  </si>
  <si>
    <t>SWM CIP 99 EE</t>
  </si>
  <si>
    <t>D10279</t>
  </si>
  <si>
    <t xml:space="preserve">                          Total Fund 3297</t>
  </si>
  <si>
    <t>INFORMATION SYSTEMS</t>
  </si>
  <si>
    <t>SHERIFF EVIDENCE MOVE</t>
  </si>
  <si>
    <t xml:space="preserve">                          Total Fund 3346</t>
  </si>
  <si>
    <t>ARTS &amp; HIS PRS XS ERN 93</t>
  </si>
  <si>
    <t>D11212</t>
  </si>
  <si>
    <t>DFLT ARTS&amp;HIST PRSV93XSER</t>
  </si>
  <si>
    <t>96 TECH SYSTEMS BD SBFND</t>
  </si>
  <si>
    <t>FINANCIAL SYS/PRJ MNGR</t>
  </si>
  <si>
    <t>98 TECH EXCESS EARNINGS</t>
  </si>
  <si>
    <t>D11277</t>
  </si>
  <si>
    <t>95 TECHNOLOGY BOND XS ERN DFT</t>
  </si>
  <si>
    <t xml:space="preserve">                     Total Fund 3438</t>
  </si>
  <si>
    <t xml:space="preserve">                          Total Fund 3489</t>
  </si>
  <si>
    <t>KC INSTNL NETWORK 99 EE</t>
  </si>
  <si>
    <t>D10277</t>
  </si>
  <si>
    <t>ARTS CONSTRUCT'N 1999 EE</t>
  </si>
  <si>
    <t>D10271</t>
  </si>
  <si>
    <t xml:space="preserve">             Total Fund 3669</t>
  </si>
  <si>
    <t>BIG SPRING CREEK ACQ</t>
  </si>
  <si>
    <t>HMC/MEI 04B Bnd Proceeds</t>
  </si>
  <si>
    <t>D11236</t>
  </si>
  <si>
    <t>HMC/MEI 04B BND PROCEEDS</t>
  </si>
  <si>
    <t>Total Fund 3975</t>
  </si>
  <si>
    <t>TELECOM MGMT SYST AL</t>
  </si>
  <si>
    <t>ITS ASSET MANAGEMENT</t>
  </si>
  <si>
    <t>ITS TELEPHONE BILLIN</t>
  </si>
  <si>
    <t>387301</t>
  </si>
  <si>
    <t>HMC VIEW PARK GARAGE II</t>
  </si>
  <si>
    <t>D13413</t>
  </si>
  <si>
    <t>BLDG CONST-IMPRV 03B BAN</t>
  </si>
  <si>
    <t>Total Fund 3805</t>
  </si>
  <si>
    <t>D13411</t>
  </si>
  <si>
    <t>BCI 2002 BAN EXCESS ERNGS</t>
  </si>
  <si>
    <t xml:space="preserve">   Total Fund 3808</t>
  </si>
  <si>
    <t>D13229</t>
  </si>
  <si>
    <t>ORG 3229 DFLT</t>
  </si>
  <si>
    <t>668297</t>
  </si>
  <si>
    <t>678303</t>
  </si>
  <si>
    <t>ETHERNET INSTALLATION</t>
  </si>
  <si>
    <t>678368</t>
  </si>
  <si>
    <t>HMC: DATA COM CLOSETS</t>
  </si>
  <si>
    <t>678436</t>
  </si>
  <si>
    <t>EARTHQUAKE MITIGATION</t>
  </si>
  <si>
    <t>678438</t>
  </si>
  <si>
    <t>678445</t>
  </si>
  <si>
    <t>ED MED TRMA AREA REV-ZNE4</t>
  </si>
  <si>
    <t>667000</t>
  </si>
  <si>
    <t>PROP SVCS : L-T LEASES</t>
  </si>
  <si>
    <t>667200</t>
  </si>
  <si>
    <t>WELLS FARGO LEASE</t>
  </si>
  <si>
    <t>D03310</t>
  </si>
  <si>
    <t>BLDG MOD FUND 331 DEFAULT</t>
  </si>
  <si>
    <t>349553</t>
  </si>
  <si>
    <t>DOCKTON PICNIC SHELTER</t>
  </si>
  <si>
    <t>316009</t>
  </si>
  <si>
    <t>PRESTON-SNOQ TRAIL</t>
  </si>
  <si>
    <t>316125</t>
  </si>
  <si>
    <t>E LK SAMMAMISH LOAN PYMNT</t>
  </si>
  <si>
    <t>316405</t>
  </si>
  <si>
    <t>THREE FORKS DEVELOPMENT</t>
  </si>
  <si>
    <t>316441</t>
  </si>
  <si>
    <t>LANDSBURG-ENUMCLAW TRAIL</t>
  </si>
  <si>
    <t>316442</t>
  </si>
  <si>
    <t>THREE FORKS MP IMPLEMENT</t>
  </si>
  <si>
    <t>316552</t>
  </si>
  <si>
    <t>TANNER LANDING DESIGN</t>
  </si>
  <si>
    <t>316619</t>
  </si>
  <si>
    <t>PRESTON TRAIL EXTENSION</t>
  </si>
  <si>
    <t>316880</t>
  </si>
  <si>
    <t>LK WOOD PK MSTR PLN UPDTE</t>
  </si>
  <si>
    <t>316415</t>
  </si>
  <si>
    <t>PK LITIGATION PROJ</t>
  </si>
  <si>
    <t>316606</t>
  </si>
  <si>
    <t>SOOS CREEK TRAIL PHASE V</t>
  </si>
  <si>
    <t>FINANCE DEPT FUND CHARGE</t>
  </si>
  <si>
    <t>D03840</t>
  </si>
  <si>
    <t>DEFAULT FARMLAND PRESERVE</t>
  </si>
  <si>
    <t>TDR BANK</t>
  </si>
  <si>
    <t>TDR PROGRAM SUPPORT</t>
  </si>
  <si>
    <t>Open Space KC Bond Funded Subfund</t>
  </si>
  <si>
    <t>GRN RIVER TO CEDAR RIVER</t>
  </si>
  <si>
    <t>ACQUISITION OF DONATED LAND</t>
  </si>
  <si>
    <t xml:space="preserve">              Total Fund 3521</t>
  </si>
  <si>
    <t>346120</t>
  </si>
  <si>
    <t>RJC PAGING PROJECT</t>
  </si>
  <si>
    <t>379007</t>
  </si>
  <si>
    <t>KING COUNTY FIN CHARGES</t>
  </si>
  <si>
    <t>CH DOMESTIC SAFETY IMP</t>
  </si>
  <si>
    <t>FINANCE CHARGE - 3951</t>
  </si>
  <si>
    <t>CEDAR HILL CAP PROJECT</t>
  </si>
  <si>
    <t>BROKER ASSIST FAC SEARCH</t>
  </si>
  <si>
    <t>DATA CENTER SPECIFICATION</t>
  </si>
  <si>
    <t>KCCF (ISP) SECURITY ELEC</t>
  </si>
  <si>
    <t>CSP-COURTHOUSE SECURITY</t>
  </si>
  <si>
    <t>COM CENTER - RCECC</t>
  </si>
  <si>
    <t>INTAKE TRANSF&amp;RELEASE I</t>
  </si>
  <si>
    <t>JAIL HEALTH SUICIDE IMPRV</t>
  </si>
  <si>
    <t>CH EQ REPAIR CIP MASTER</t>
  </si>
  <si>
    <t>395135</t>
  </si>
  <si>
    <t>JOHNSON EQ REPAIRS CFM005</t>
  </si>
  <si>
    <t>395137</t>
  </si>
  <si>
    <t>CH CORRIDOR/PUBLIC CFM004</t>
  </si>
  <si>
    <t>395136</t>
  </si>
  <si>
    <t>OUTLYING BLDGS CIP MASTER</t>
  </si>
  <si>
    <t>DPS AFIS SPACE REMODEL</t>
  </si>
  <si>
    <t>D10714</t>
  </si>
  <si>
    <t>AIRPORT-338 CONSTRUCTION</t>
  </si>
  <si>
    <t xml:space="preserve">                     Total Fund 3417</t>
  </si>
  <si>
    <t>ARTS INITIATIVE 96 XCS EA</t>
  </si>
  <si>
    <t>D10327</t>
  </si>
  <si>
    <t>ARTS INIT 95 XCS EARN DFT</t>
  </si>
  <si>
    <t>Radio Services CIP Fund</t>
  </si>
  <si>
    <t>D15080</t>
  </si>
  <si>
    <t>RADIO COMM-INFRASTCR RSV</t>
  </si>
  <si>
    <t xml:space="preserve">                          Total Fund 3473</t>
  </si>
  <si>
    <t xml:space="preserve">                Total Fund 3841</t>
  </si>
  <si>
    <t>300507</t>
  </si>
  <si>
    <t>VASHON EQUIPMENT SHED</t>
  </si>
  <si>
    <t>400707</t>
  </si>
  <si>
    <t>RENTON ENERGY IMPROVEMENT</t>
  </si>
  <si>
    <t>400807</t>
  </si>
  <si>
    <t>EMER GENERATOR-MULTI LOCS</t>
  </si>
  <si>
    <t>800101</t>
  </si>
  <si>
    <t>D03841</t>
  </si>
  <si>
    <t>FARMLANDS INITIATIVE</t>
  </si>
  <si>
    <t>FARMLAND PRESERVATION 96 BONDFUND</t>
  </si>
  <si>
    <t>FARMLINK</t>
  </si>
  <si>
    <t>TRSNFR TO 3961/678431</t>
  </si>
  <si>
    <t>SHORELINE DIV ADA UP</t>
  </si>
  <si>
    <t xml:space="preserve">                 Total Fund 3956</t>
  </si>
  <si>
    <t>GEN GOVNT CIP 98-99 EE</t>
  </si>
  <si>
    <t>D10273</t>
  </si>
  <si>
    <t xml:space="preserve">  Total Fund 3681</t>
  </si>
  <si>
    <t xml:space="preserve">  Total Fund 3682</t>
  </si>
  <si>
    <t xml:space="preserve">  Total Fund 3691</t>
  </si>
  <si>
    <t>368216</t>
  </si>
  <si>
    <t>REET 2 TRANSFER TO 3160</t>
  </si>
  <si>
    <t>368249</t>
  </si>
  <si>
    <t>REET 2 TRANSFER TO 3490</t>
  </si>
  <si>
    <t xml:space="preserve">REAL ESTATE EXCISE TX 2  </t>
  </si>
  <si>
    <t xml:space="preserve">REAL ESTATE EXCISE TAX CAP  </t>
  </si>
  <si>
    <t>368116</t>
  </si>
  <si>
    <t>REET 1 TRANSFER TO 3160</t>
  </si>
  <si>
    <t>368149</t>
  </si>
  <si>
    <t>REET 1 TRANSFER TO 3490</t>
  </si>
  <si>
    <t>368184</t>
  </si>
  <si>
    <t>REET I DEBT SERVICE</t>
  </si>
  <si>
    <t>377105</t>
  </si>
  <si>
    <t>ECR PHASE III PART 2</t>
  </si>
  <si>
    <t>377146</t>
  </si>
  <si>
    <t>PH-CONTRACT MGMT SYSTEM</t>
  </si>
  <si>
    <t>377159</t>
  </si>
  <si>
    <t>KCSO PAYROLL O-L OT ENHAN</t>
  </si>
  <si>
    <t>D10105</t>
  </si>
  <si>
    <t>OIRM CAPITAL PROJECT DFLT</t>
  </si>
  <si>
    <t>377111</t>
  </si>
  <si>
    <t>Network Infrastr Optimization</t>
  </si>
  <si>
    <t>377120</t>
  </si>
  <si>
    <t>Business Continuity</t>
  </si>
  <si>
    <t>377123</t>
  </si>
  <si>
    <t>Countywide It Asset Mgmt</t>
  </si>
  <si>
    <t>377139</t>
  </si>
  <si>
    <t>Bus Continuity Data Ctr Operations</t>
  </si>
  <si>
    <t>377143</t>
  </si>
  <si>
    <t>Benefit Health Info</t>
  </si>
  <si>
    <t>Capital Acq/Renovation Fund 96</t>
  </si>
  <si>
    <t>393310</t>
  </si>
  <si>
    <t>TRANS TO 395310</t>
  </si>
  <si>
    <t>393318</t>
  </si>
  <si>
    <t>TRANSFER TO 3951</t>
  </si>
  <si>
    <t>393757</t>
  </si>
  <si>
    <t>TRANSFER TO 395709</t>
  </si>
  <si>
    <t>393761</t>
  </si>
  <si>
    <t>TRANSFER TO 395761</t>
  </si>
  <si>
    <t>395552</t>
  </si>
  <si>
    <t>2005 DYS SECURITY ENHANCE</t>
  </si>
  <si>
    <t>395606</t>
  </si>
  <si>
    <t>BARCLAY DEAN LAB EXPANSIO</t>
  </si>
  <si>
    <t>395762</t>
  </si>
  <si>
    <t>CH BASEMNT MAIN SHOP LIFE</t>
  </si>
  <si>
    <t>COURTHOUSE SOUTH ADDITION</t>
  </si>
  <si>
    <t>377127</t>
  </si>
  <si>
    <t>OPD - SYSTEM UPGRADE</t>
  </si>
  <si>
    <t>377133</t>
  </si>
  <si>
    <t>REAL ESTATE PORTFOLIO MGM</t>
  </si>
  <si>
    <t>377137</t>
  </si>
  <si>
    <t>PUBLIC SAFETY EDMS FOR RE</t>
  </si>
  <si>
    <t>377145</t>
  </si>
  <si>
    <t>KCSO RCRDS EVID SYS REPLC</t>
  </si>
  <si>
    <t>377148</t>
  </si>
  <si>
    <t>DCHS CONTRACT MGMT SYSTEM</t>
  </si>
  <si>
    <t>377151</t>
  </si>
  <si>
    <t>E-911 GPS LOC OF ADDRESSE</t>
  </si>
  <si>
    <t>377153</t>
  </si>
  <si>
    <t>DJA-ELECTRONIC SERVICE(E-</t>
  </si>
  <si>
    <t>377162</t>
  </si>
  <si>
    <t>Des-Fin-Psers</t>
  </si>
  <si>
    <t>377197</t>
  </si>
  <si>
    <t>Peoplesoft Upgrade</t>
  </si>
  <si>
    <t>377198</t>
  </si>
  <si>
    <t>Ibis Upgrade 2007</t>
  </si>
  <si>
    <t>347106</t>
  </si>
  <si>
    <t>ECS CENTRAL ALLOCATION</t>
  </si>
  <si>
    <t>349204</t>
  </si>
  <si>
    <t>ADA IMPROVEMENTS</t>
  </si>
  <si>
    <t>349300</t>
  </si>
  <si>
    <t>SAMMAMISH R TRAIL PAVING</t>
  </si>
  <si>
    <t>349307</t>
  </si>
  <si>
    <t>WORK PROGRAM STAFFING</t>
  </si>
  <si>
    <t>349602</t>
  </si>
  <si>
    <t>PICNIC SHELTERS-2 SHELTRS</t>
  </si>
  <si>
    <t>349608</t>
  </si>
  <si>
    <t>SOOS CREEK TR-LK YOUNG TR</t>
  </si>
  <si>
    <t>349801</t>
  </si>
  <si>
    <t>PRESTON SNOQ TRAIL REHAB</t>
  </si>
  <si>
    <t>349050</t>
  </si>
  <si>
    <t>EMERG CONTING FUND 3490</t>
  </si>
  <si>
    <t>349607</t>
  </si>
  <si>
    <t>PARKNG LOT IMPROVE-3 LOTS</t>
  </si>
  <si>
    <t>316356</t>
  </si>
  <si>
    <t>SECTION 36 MASTER PLAN</t>
  </si>
  <si>
    <t>316450</t>
  </si>
  <si>
    <t>RAVENSDALE TRAIL</t>
  </si>
  <si>
    <t>316021</t>
  </si>
  <si>
    <t>ACQUISITION EVALUATIONS</t>
  </si>
  <si>
    <t>316440</t>
  </si>
  <si>
    <t>REVENUE ENHANCEMENT PROJE</t>
  </si>
  <si>
    <t>316314</t>
  </si>
  <si>
    <t>OPPORTUNITY FUND</t>
  </si>
  <si>
    <t>316040</t>
  </si>
  <si>
    <t>EMERG CONTING FUND 3160</t>
  </si>
  <si>
    <t>316718</t>
  </si>
  <si>
    <t>REGIONL TRAIL SRFACE IMPR</t>
  </si>
  <si>
    <t>General Government CIP 98-99</t>
  </si>
  <si>
    <t>D10272</t>
  </si>
  <si>
    <t>GEN GOVNT CIP 98-99</t>
  </si>
  <si>
    <t xml:space="preserve">                          Total Fund 3955</t>
  </si>
  <si>
    <t>368152</t>
  </si>
  <si>
    <t>REET 1 TRANSFER TO 3522</t>
  </si>
  <si>
    <t>Attachment A General Government - Grand Total</t>
  </si>
  <si>
    <t>Attachment B Roads</t>
  </si>
  <si>
    <t>Attachment C Wastewater Treatment</t>
  </si>
  <si>
    <t>Attachment D Surface Water Management</t>
  </si>
  <si>
    <t>Attachment E Major Maintenance</t>
  </si>
  <si>
    <t>Attachment F Solid Waste</t>
  </si>
  <si>
    <t>Attachment G Public Transportation</t>
  </si>
  <si>
    <t>Attachment A.  Adopted Ordinance 15975, Section 130: Capital Improvement Program, dated October 1, 2008</t>
  </si>
  <si>
    <t>Parks Facilities Rehabilitation</t>
  </si>
  <si>
    <t>SMALL CONTRACTS</t>
  </si>
  <si>
    <t>BRIDGE &amp; TRESTLE REHAB</t>
  </si>
  <si>
    <t>BALLFIELD REHABILITATION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</si>
</sst>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(#,##0\);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10" xfId="42" applyNumberFormat="1" applyFont="1" applyFill="1" applyBorder="1" applyAlignment="1" quotePrefix="1">
      <alignment horizontal="left" wrapText="1"/>
    </xf>
    <xf numFmtId="164" fontId="2" fillId="0" borderId="0" xfId="42" applyNumberFormat="1" applyFont="1" applyAlignment="1">
      <alignment/>
    </xf>
    <xf numFmtId="0" fontId="8" fillId="0" borderId="0" xfId="0" applyNumberFormat="1" applyFont="1" applyFill="1" applyAlignment="1" quotePrefix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9" fillId="0" borderId="10" xfId="60" applyFont="1" applyFill="1" applyBorder="1" applyAlignment="1">
      <alignment/>
      <protection/>
    </xf>
    <xf numFmtId="0" fontId="5" fillId="0" borderId="10" xfId="60" applyFont="1" applyFill="1" applyBorder="1" applyAlignment="1">
      <alignment/>
      <protection/>
    </xf>
    <xf numFmtId="0" fontId="3" fillId="0" borderId="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Border="1" applyAlignment="1" quotePrefix="1">
      <alignment horizontal="center" wrapText="1"/>
    </xf>
    <xf numFmtId="0" fontId="10" fillId="0" borderId="10" xfId="60" applyFont="1" applyFill="1" applyBorder="1" applyAlignment="1">
      <alignment/>
      <protection/>
    </xf>
    <xf numFmtId="164" fontId="0" fillId="0" borderId="0" xfId="42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center" wrapText="1"/>
    </xf>
    <xf numFmtId="164" fontId="2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 horizontal="center"/>
    </xf>
    <xf numFmtId="164" fontId="1" fillId="0" borderId="10" xfId="42" applyNumberFormat="1" applyFont="1" applyFill="1" applyBorder="1" applyAlignment="1">
      <alignment horizontal="center" wrapText="1"/>
    </xf>
    <xf numFmtId="164" fontId="2" fillId="0" borderId="10" xfId="42" applyNumberFormat="1" applyFont="1" applyFill="1" applyBorder="1" applyAlignment="1">
      <alignment horizontal="center" wrapText="1"/>
    </xf>
    <xf numFmtId="164" fontId="2" fillId="0" borderId="11" xfId="42" applyNumberFormat="1" applyFont="1" applyFill="1" applyBorder="1" applyAlignment="1">
      <alignment horizontal="center" wrapText="1"/>
    </xf>
    <xf numFmtId="164" fontId="9" fillId="0" borderId="10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10" fillId="0" borderId="10" xfId="42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5" fillId="0" borderId="12" xfId="60" applyFont="1" applyFill="1" applyBorder="1" applyAlignment="1">
      <alignment/>
      <protection/>
    </xf>
    <xf numFmtId="0" fontId="5" fillId="0" borderId="13" xfId="60" applyFont="1" applyFill="1" applyBorder="1" applyAlignment="1">
      <alignment/>
      <protection/>
    </xf>
    <xf numFmtId="165" fontId="5" fillId="0" borderId="14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2" xfId="60" applyFont="1" applyFill="1" applyBorder="1" applyAlignment="1">
      <alignment/>
      <protection/>
    </xf>
    <xf numFmtId="164" fontId="0" fillId="0" borderId="15" xfId="42" applyNumberFormat="1" applyFont="1" applyFill="1" applyBorder="1" applyAlignment="1">
      <alignment/>
    </xf>
    <xf numFmtId="0" fontId="9" fillId="0" borderId="13" xfId="60" applyFont="1" applyFill="1" applyBorder="1" applyAlignment="1">
      <alignment/>
      <protection/>
    </xf>
    <xf numFmtId="164" fontId="0" fillId="0" borderId="16" xfId="42" applyNumberFormat="1" applyFont="1" applyFill="1" applyBorder="1" applyAlignment="1">
      <alignment/>
    </xf>
    <xf numFmtId="0" fontId="5" fillId="0" borderId="17" xfId="57" applyFont="1" applyFill="1" applyBorder="1" applyAlignment="1">
      <alignment wrapText="1"/>
      <protection/>
    </xf>
    <xf numFmtId="171" fontId="5" fillId="0" borderId="17" xfId="57" applyNumberFormat="1" applyFont="1" applyFill="1" applyBorder="1" applyAlignment="1">
      <alignment horizontal="right" wrapText="1"/>
      <protection/>
    </xf>
    <xf numFmtId="0" fontId="5" fillId="0" borderId="18" xfId="57" applyFont="1" applyFill="1" applyBorder="1" applyAlignment="1">
      <alignment wrapText="1"/>
      <protection/>
    </xf>
    <xf numFmtId="171" fontId="5" fillId="0" borderId="18" xfId="57" applyNumberFormat="1" applyFont="1" applyFill="1" applyBorder="1" applyAlignment="1">
      <alignment horizontal="right" wrapText="1"/>
      <protection/>
    </xf>
    <xf numFmtId="164" fontId="0" fillId="0" borderId="10" xfId="42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 wrapText="1"/>
    </xf>
    <xf numFmtId="0" fontId="5" fillId="0" borderId="10" xfId="60" applyFont="1" applyFill="1" applyBorder="1" applyAlignment="1">
      <alignment horizontal="left"/>
      <protection/>
    </xf>
    <xf numFmtId="165" fontId="5" fillId="0" borderId="13" xfId="0" applyNumberFormat="1" applyFont="1" applyFill="1" applyBorder="1" applyAlignment="1">
      <alignment horizontal="left" wrapText="1"/>
    </xf>
    <xf numFmtId="165" fontId="5" fillId="0" borderId="19" xfId="0" applyNumberFormat="1" applyFont="1" applyFill="1" applyBorder="1" applyAlignment="1">
      <alignment horizontal="right" wrapText="1"/>
    </xf>
    <xf numFmtId="164" fontId="2" fillId="0" borderId="20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/>
    </xf>
    <xf numFmtId="164" fontId="2" fillId="0" borderId="11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164" fontId="2" fillId="0" borderId="21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4" fontId="0" fillId="0" borderId="12" xfId="42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164" fontId="0" fillId="0" borderId="13" xfId="42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2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 horizontal="center"/>
    </xf>
    <xf numFmtId="164" fontId="0" fillId="0" borderId="16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2" fillId="0" borderId="20" xfId="42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4" xfId="57" applyFont="1" applyFill="1" applyBorder="1" applyAlignment="1">
      <alignment horizontal="center" wrapText="1"/>
      <protection/>
    </xf>
    <xf numFmtId="0" fontId="5" fillId="0" borderId="25" xfId="57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4" fontId="2" fillId="0" borderId="26" xfId="42" applyNumberFormat="1" applyFont="1" applyFill="1" applyBorder="1" applyAlignment="1">
      <alignment/>
    </xf>
    <xf numFmtId="0" fontId="2" fillId="0" borderId="10" xfId="42" applyNumberFormat="1" applyFont="1" applyFill="1" applyBorder="1" applyAlignment="1" quotePrefix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42" applyNumberFormat="1" applyFont="1" applyFill="1" applyBorder="1" applyAlignment="1" quotePrefix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2" fillId="0" borderId="10" xfId="59" applyFont="1" applyBorder="1">
      <alignment/>
      <protection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27" xfId="0" applyFont="1" applyFill="1" applyBorder="1" applyAlignment="1">
      <alignment/>
    </xf>
    <xf numFmtId="165" fontId="5" fillId="0" borderId="13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5" fontId="5" fillId="33" borderId="13" xfId="0" applyNumberFormat="1" applyFont="1" applyFill="1" applyBorder="1" applyAlignment="1">
      <alignment vertical="center" wrapText="1"/>
    </xf>
    <xf numFmtId="165" fontId="5" fillId="33" borderId="13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164" fontId="2" fillId="0" borderId="13" xfId="42" applyNumberFormat="1" applyFont="1" applyFill="1" applyBorder="1" applyAlignment="1" quotePrefix="1">
      <alignment wrapText="1"/>
    </xf>
    <xf numFmtId="0" fontId="5" fillId="33" borderId="2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164" fontId="0" fillId="0" borderId="29" xfId="42" applyNumberFormat="1" applyFont="1" applyFill="1" applyBorder="1" applyAlignment="1">
      <alignment horizontal="center"/>
    </xf>
    <xf numFmtId="164" fontId="0" fillId="0" borderId="30" xfId="42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/>
    </xf>
    <xf numFmtId="164" fontId="0" fillId="0" borderId="32" xfId="42" applyNumberFormat="1" applyFont="1" applyFill="1" applyBorder="1" applyAlignment="1">
      <alignment horizontal="center"/>
    </xf>
    <xf numFmtId="164" fontId="0" fillId="0" borderId="19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42" applyNumberFormat="1" applyFont="1" applyFill="1" applyBorder="1" applyAlignment="1" quotePrefix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4" fontId="5" fillId="0" borderId="14" xfId="42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4" fontId="5" fillId="0" borderId="19" xfId="42" applyNumberFormat="1" applyFont="1" applyFill="1" applyBorder="1" applyAlignment="1">
      <alignment vertical="center" wrapText="1"/>
    </xf>
    <xf numFmtId="165" fontId="5" fillId="33" borderId="13" xfId="0" applyNumberFormat="1" applyFont="1" applyFill="1" applyBorder="1" applyAlignment="1">
      <alignment wrapText="1"/>
    </xf>
    <xf numFmtId="0" fontId="5" fillId="33" borderId="33" xfId="0" applyFont="1" applyFill="1" applyBorder="1" applyAlignment="1">
      <alignment horizontal="center" wrapText="1"/>
    </xf>
    <xf numFmtId="164" fontId="2" fillId="0" borderId="14" xfId="42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165" fontId="5" fillId="0" borderId="36" xfId="0" applyNumberFormat="1" applyFont="1" applyFill="1" applyBorder="1" applyAlignment="1">
      <alignment wrapText="1"/>
    </xf>
    <xf numFmtId="165" fontId="5" fillId="0" borderId="37" xfId="0" applyNumberFormat="1" applyFont="1" applyFill="1" applyBorder="1" applyAlignment="1">
      <alignment wrapText="1"/>
    </xf>
    <xf numFmtId="37" fontId="0" fillId="0" borderId="38" xfId="0" applyNumberFormat="1" applyFont="1" applyFill="1" applyBorder="1" applyAlignment="1">
      <alignment horizontal="right" wrapText="1"/>
    </xf>
    <xf numFmtId="165" fontId="5" fillId="0" borderId="31" xfId="0" applyNumberFormat="1" applyFont="1" applyFill="1" applyBorder="1" applyAlignment="1">
      <alignment wrapText="1"/>
    </xf>
    <xf numFmtId="37" fontId="0" fillId="0" borderId="39" xfId="0" applyNumberFormat="1" applyFont="1" applyFill="1" applyBorder="1" applyAlignment="1">
      <alignment horizontal="right" wrapText="1"/>
    </xf>
    <xf numFmtId="0" fontId="5" fillId="0" borderId="0" xfId="58" applyFont="1" applyFill="1" applyBorder="1" applyAlignment="1">
      <alignment horizontal="left" wrapText="1"/>
      <protection/>
    </xf>
    <xf numFmtId="165" fontId="5" fillId="0" borderId="0" xfId="58" applyNumberFormat="1" applyFont="1" applyFill="1" applyBorder="1" applyAlignment="1">
      <alignment wrapText="1"/>
      <protection/>
    </xf>
    <xf numFmtId="165" fontId="5" fillId="0" borderId="14" xfId="58" applyNumberFormat="1" applyFont="1" applyFill="1" applyBorder="1" applyAlignment="1">
      <alignment horizontal="right" wrapText="1"/>
      <protection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left"/>
    </xf>
    <xf numFmtId="164" fontId="0" fillId="34" borderId="14" xfId="42" applyNumberFormat="1" applyFont="1" applyFill="1" applyBorder="1" applyAlignment="1">
      <alignment horizontal="center"/>
    </xf>
    <xf numFmtId="164" fontId="2" fillId="34" borderId="10" xfId="42" applyNumberFormat="1" applyFont="1" applyFill="1" applyBorder="1" applyAlignment="1">
      <alignment horizontal="center"/>
    </xf>
    <xf numFmtId="164" fontId="0" fillId="34" borderId="0" xfId="42" applyNumberFormat="1" applyFont="1" applyFill="1" applyBorder="1" applyAlignment="1">
      <alignment horizontal="center"/>
    </xf>
    <xf numFmtId="164" fontId="0" fillId="34" borderId="10" xfId="42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42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65" fontId="5" fillId="34" borderId="4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 wrapText="1"/>
    </xf>
    <xf numFmtId="0" fontId="5" fillId="34" borderId="0" xfId="60" applyFont="1" applyFill="1" applyBorder="1" applyAlignment="1">
      <alignment horizontal="center"/>
      <protection/>
    </xf>
    <xf numFmtId="0" fontId="5" fillId="34" borderId="10" xfId="60" applyFont="1" applyFill="1" applyBorder="1" applyAlignment="1">
      <alignment horizontal="left"/>
      <protection/>
    </xf>
    <xf numFmtId="164" fontId="5" fillId="34" borderId="10" xfId="42" applyNumberFormat="1" applyFont="1" applyFill="1" applyBorder="1" applyAlignment="1">
      <alignment horizontal="center"/>
    </xf>
    <xf numFmtId="0" fontId="5" fillId="34" borderId="10" xfId="60" applyFont="1" applyFill="1" applyBorder="1" applyAlignment="1">
      <alignment/>
      <protection/>
    </xf>
    <xf numFmtId="164" fontId="0" fillId="34" borderId="10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 horizontal="center"/>
    </xf>
    <xf numFmtId="164" fontId="2" fillId="34" borderId="11" xfId="42" applyNumberFormat="1" applyFont="1" applyFill="1" applyBorder="1" applyAlignment="1">
      <alignment horizontal="center" wrapText="1"/>
    </xf>
    <xf numFmtId="164" fontId="2" fillId="0" borderId="0" xfId="42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2007 RECON  - To Sue (3)" xfId="58"/>
    <cellStyle name="Normal_FinPlan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P\RECONCIL\2007\Phase%204%20-%20CIP%20REC%20Ordinance%20Only\3805_2007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IP\RECONCIL\2007\Phase%204%20-%20CIP%20REC%20Ordinance%20Only\3808_2007CIP_2007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805E"/>
      <sheetName val="3805R"/>
    </sheetNames>
    <sheetDataSet>
      <sheetData sheetId="0">
        <row r="8">
          <cell r="B8" t="str">
            <v>BLDG CONST-IMPRV 03B BAN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808E"/>
    </sheetNames>
    <sheetDataSet>
      <sheetData sheetId="2">
        <row r="6">
          <cell r="F6" t="str">
            <v>BCI 2002 BAN EXCESS ERNGS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view="pageLayout" workbookViewId="0" topLeftCell="A1">
      <selection activeCell="A1" sqref="A1"/>
    </sheetView>
  </sheetViews>
  <sheetFormatPr defaultColWidth="9.140625" defaultRowHeight="12.75"/>
  <cols>
    <col min="2" max="2" width="9.140625" style="12" customWidth="1"/>
    <col min="3" max="3" width="46.421875" style="0" customWidth="1"/>
    <col min="4" max="4" width="11.8515625" style="38" customWidth="1"/>
    <col min="5" max="5" width="13.7109375" style="0" customWidth="1"/>
    <col min="10" max="10" width="13.00390625" style="0" customWidth="1"/>
    <col min="11" max="12" width="9.28125" style="0" bestFit="1" customWidth="1"/>
  </cols>
  <sheetData>
    <row r="1" spans="1:10" ht="19.5" customHeight="1">
      <c r="A1" s="1" t="s">
        <v>398</v>
      </c>
      <c r="B1" s="2"/>
      <c r="C1" s="3"/>
      <c r="D1" s="35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35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35"/>
      <c r="E3" s="4"/>
      <c r="F3" s="4"/>
      <c r="G3" s="4"/>
      <c r="H3" s="4"/>
      <c r="I3" s="4"/>
      <c r="J3" s="10" t="s">
        <v>1</v>
      </c>
    </row>
    <row r="4" spans="1:10" ht="30">
      <c r="A4" s="47" t="s">
        <v>2</v>
      </c>
      <c r="B4" s="48" t="s">
        <v>3</v>
      </c>
      <c r="C4" s="49" t="s">
        <v>4</v>
      </c>
      <c r="D4" s="22">
        <v>2008</v>
      </c>
      <c r="E4" s="22">
        <v>2009</v>
      </c>
      <c r="F4" s="22">
        <v>2010</v>
      </c>
      <c r="G4" s="22">
        <v>2011</v>
      </c>
      <c r="H4" s="22">
        <v>2012</v>
      </c>
      <c r="I4" s="22">
        <v>2013</v>
      </c>
      <c r="J4" s="9" t="s">
        <v>111</v>
      </c>
    </row>
    <row r="5" spans="1:10" s="15" customFormat="1" ht="12.75">
      <c r="A5" s="18"/>
      <c r="B5" s="14"/>
      <c r="C5" s="25"/>
      <c r="D5" s="36"/>
      <c r="E5" s="25"/>
      <c r="F5" s="25"/>
      <c r="G5" s="25"/>
      <c r="H5" s="25"/>
      <c r="I5" s="25"/>
      <c r="J5" s="19"/>
    </row>
    <row r="6" spans="1:10" s="56" customFormat="1" ht="12.75">
      <c r="A6" s="27">
        <v>3151</v>
      </c>
      <c r="B6" s="73"/>
      <c r="C6" s="30" t="s">
        <v>79</v>
      </c>
      <c r="D6" s="43"/>
      <c r="E6" s="30"/>
      <c r="F6" s="30"/>
      <c r="G6" s="30"/>
      <c r="H6" s="30"/>
      <c r="I6" s="30"/>
      <c r="J6" s="55"/>
    </row>
    <row r="7" spans="1:10" s="56" customFormat="1" ht="12.75">
      <c r="A7" s="27"/>
      <c r="B7" s="110" t="s">
        <v>80</v>
      </c>
      <c r="C7" s="53" t="s">
        <v>81</v>
      </c>
      <c r="D7" s="52">
        <v>7766</v>
      </c>
      <c r="E7" s="30"/>
      <c r="F7" s="30"/>
      <c r="G7" s="30"/>
      <c r="H7" s="30"/>
      <c r="I7" s="30"/>
      <c r="J7" s="65">
        <f>SUM(D7:I7)</f>
        <v>7766</v>
      </c>
    </row>
    <row r="8" spans="1:10" s="56" customFormat="1" ht="12.75">
      <c r="A8" s="27"/>
      <c r="B8" s="110" t="s">
        <v>82</v>
      </c>
      <c r="C8" s="53" t="s">
        <v>83</v>
      </c>
      <c r="D8" s="52">
        <v>-12</v>
      </c>
      <c r="E8" s="30"/>
      <c r="F8" s="30"/>
      <c r="G8" s="30"/>
      <c r="H8" s="30"/>
      <c r="I8" s="30"/>
      <c r="J8" s="65">
        <f aca="true" t="shared" si="0" ref="J8:J15">SUM(D8:I8)</f>
        <v>-12</v>
      </c>
    </row>
    <row r="9" spans="1:10" s="56" customFormat="1" ht="12.75">
      <c r="A9" s="27"/>
      <c r="B9" s="110" t="s">
        <v>120</v>
      </c>
      <c r="C9" s="53" t="s">
        <v>121</v>
      </c>
      <c r="D9" s="52">
        <v>-201991</v>
      </c>
      <c r="E9" s="30"/>
      <c r="F9" s="30"/>
      <c r="G9" s="30"/>
      <c r="H9" s="30"/>
      <c r="I9" s="30"/>
      <c r="J9" s="65">
        <f t="shared" si="0"/>
        <v>-201991</v>
      </c>
    </row>
    <row r="10" spans="1:10" s="56" customFormat="1" ht="12.75">
      <c r="A10" s="27"/>
      <c r="B10" s="110" t="s">
        <v>84</v>
      </c>
      <c r="C10" s="53" t="s">
        <v>85</v>
      </c>
      <c r="D10" s="52">
        <v>481</v>
      </c>
      <c r="E10" s="30"/>
      <c r="F10" s="30"/>
      <c r="G10" s="30"/>
      <c r="H10" s="30"/>
      <c r="I10" s="30"/>
      <c r="J10" s="65">
        <f t="shared" si="0"/>
        <v>481</v>
      </c>
    </row>
    <row r="11" spans="1:10" s="56" customFormat="1" ht="12.75">
      <c r="A11" s="27"/>
      <c r="B11" s="110" t="s">
        <v>114</v>
      </c>
      <c r="C11" s="53" t="s">
        <v>115</v>
      </c>
      <c r="D11" s="52">
        <v>1855</v>
      </c>
      <c r="E11" s="30"/>
      <c r="F11" s="30"/>
      <c r="G11" s="30"/>
      <c r="H11" s="30"/>
      <c r="I11" s="30"/>
      <c r="J11" s="65">
        <f t="shared" si="0"/>
        <v>1855</v>
      </c>
    </row>
    <row r="12" spans="1:10" s="56" customFormat="1" ht="12.75">
      <c r="A12" s="27"/>
      <c r="B12" s="110" t="s">
        <v>116</v>
      </c>
      <c r="C12" s="53" t="s">
        <v>117</v>
      </c>
      <c r="D12" s="52">
        <v>1654</v>
      </c>
      <c r="E12" s="30"/>
      <c r="F12" s="30"/>
      <c r="G12" s="30"/>
      <c r="H12" s="30"/>
      <c r="I12" s="30"/>
      <c r="J12" s="65">
        <f t="shared" si="0"/>
        <v>1654</v>
      </c>
    </row>
    <row r="13" spans="1:10" s="56" customFormat="1" ht="12.75">
      <c r="A13" s="27"/>
      <c r="B13" s="110" t="s">
        <v>118</v>
      </c>
      <c r="C13" s="53" t="s">
        <v>119</v>
      </c>
      <c r="D13" s="52">
        <v>-29</v>
      </c>
      <c r="E13" s="30"/>
      <c r="F13" s="30"/>
      <c r="G13" s="30"/>
      <c r="H13" s="30"/>
      <c r="I13" s="30"/>
      <c r="J13" s="65">
        <f t="shared" si="0"/>
        <v>-29</v>
      </c>
    </row>
    <row r="14" spans="1:10" s="56" customFormat="1" ht="12.75">
      <c r="A14" s="27"/>
      <c r="B14" s="110" t="s">
        <v>122</v>
      </c>
      <c r="C14" s="53" t="s">
        <v>123</v>
      </c>
      <c r="D14" s="54">
        <v>-575000</v>
      </c>
      <c r="E14" s="30"/>
      <c r="F14" s="30"/>
      <c r="G14" s="30"/>
      <c r="H14" s="30"/>
      <c r="I14" s="30"/>
      <c r="J14" s="65">
        <f t="shared" si="0"/>
        <v>-575000</v>
      </c>
    </row>
    <row r="15" spans="1:10" s="56" customFormat="1" ht="13.5" thickBot="1">
      <c r="A15" s="27"/>
      <c r="B15" s="110" t="s">
        <v>112</v>
      </c>
      <c r="C15" s="53" t="s">
        <v>113</v>
      </c>
      <c r="D15" s="52">
        <v>201991</v>
      </c>
      <c r="E15" s="30"/>
      <c r="F15" s="30"/>
      <c r="G15" s="30"/>
      <c r="H15" s="30"/>
      <c r="I15" s="30"/>
      <c r="J15" s="65">
        <f t="shared" si="0"/>
        <v>201991</v>
      </c>
    </row>
    <row r="16" spans="1:10" s="56" customFormat="1" ht="12.75">
      <c r="A16" s="27"/>
      <c r="B16" s="111" t="s">
        <v>124</v>
      </c>
      <c r="C16" s="61" t="s">
        <v>125</v>
      </c>
      <c r="D16" s="62">
        <f>-D17</f>
        <v>-219764</v>
      </c>
      <c r="E16" s="57"/>
      <c r="F16" s="57"/>
      <c r="G16" s="57"/>
      <c r="H16" s="57"/>
      <c r="I16" s="57"/>
      <c r="J16" s="58">
        <f>SUM(D16:I16)</f>
        <v>-219764</v>
      </c>
    </row>
    <row r="17" spans="1:10" s="56" customFormat="1" ht="13.5" thickBot="1">
      <c r="A17" s="27"/>
      <c r="B17" s="112" t="s">
        <v>124</v>
      </c>
      <c r="C17" s="63" t="s">
        <v>125</v>
      </c>
      <c r="D17" s="64">
        <v>219764</v>
      </c>
      <c r="E17" s="59"/>
      <c r="F17" s="59"/>
      <c r="G17" s="59"/>
      <c r="H17" s="59"/>
      <c r="I17" s="59"/>
      <c r="J17" s="60">
        <f aca="true" t="shared" si="1" ref="J17:J31">SUM(D17:I17)</f>
        <v>219764</v>
      </c>
    </row>
    <row r="18" spans="1:10" s="56" customFormat="1" ht="12.75">
      <c r="A18" s="27"/>
      <c r="B18" s="111" t="s">
        <v>126</v>
      </c>
      <c r="C18" s="61" t="s">
        <v>127</v>
      </c>
      <c r="D18" s="62">
        <f>-D19</f>
        <v>-200000</v>
      </c>
      <c r="E18" s="57"/>
      <c r="F18" s="57"/>
      <c r="G18" s="57"/>
      <c r="H18" s="57"/>
      <c r="I18" s="57"/>
      <c r="J18" s="58">
        <f t="shared" si="1"/>
        <v>-200000</v>
      </c>
    </row>
    <row r="19" spans="1:10" s="56" customFormat="1" ht="13.5" thickBot="1">
      <c r="A19" s="27"/>
      <c r="B19" s="112" t="s">
        <v>126</v>
      </c>
      <c r="C19" s="63" t="s">
        <v>127</v>
      </c>
      <c r="D19" s="64">
        <v>200000</v>
      </c>
      <c r="E19" s="59"/>
      <c r="F19" s="59"/>
      <c r="G19" s="59"/>
      <c r="H19" s="59"/>
      <c r="I19" s="59"/>
      <c r="J19" s="60">
        <f t="shared" si="1"/>
        <v>200000</v>
      </c>
    </row>
    <row r="20" spans="1:10" s="56" customFormat="1" ht="12.75">
      <c r="A20" s="27"/>
      <c r="B20" s="111" t="s">
        <v>128</v>
      </c>
      <c r="C20" s="61" t="s">
        <v>129</v>
      </c>
      <c r="D20" s="62">
        <f>-D21</f>
        <v>-200000</v>
      </c>
      <c r="E20" s="57"/>
      <c r="F20" s="57"/>
      <c r="G20" s="57"/>
      <c r="H20" s="57"/>
      <c r="I20" s="57"/>
      <c r="J20" s="58">
        <f t="shared" si="1"/>
        <v>-200000</v>
      </c>
    </row>
    <row r="21" spans="1:10" s="56" customFormat="1" ht="13.5" thickBot="1">
      <c r="A21" s="27"/>
      <c r="B21" s="112" t="s">
        <v>128</v>
      </c>
      <c r="C21" s="63" t="s">
        <v>129</v>
      </c>
      <c r="D21" s="64">
        <v>200000</v>
      </c>
      <c r="E21" s="59"/>
      <c r="F21" s="59"/>
      <c r="G21" s="59"/>
      <c r="H21" s="59"/>
      <c r="I21" s="59"/>
      <c r="J21" s="60">
        <f t="shared" si="1"/>
        <v>200000</v>
      </c>
    </row>
    <row r="22" spans="1:10" s="56" customFormat="1" ht="12.75">
      <c r="A22" s="27"/>
      <c r="B22" s="111" t="s">
        <v>130</v>
      </c>
      <c r="C22" s="61" t="s">
        <v>131</v>
      </c>
      <c r="D22" s="62">
        <f>-D23</f>
        <v>-800000</v>
      </c>
      <c r="E22" s="57"/>
      <c r="F22" s="57"/>
      <c r="G22" s="57"/>
      <c r="H22" s="57"/>
      <c r="I22" s="57"/>
      <c r="J22" s="58">
        <f t="shared" si="1"/>
        <v>-800000</v>
      </c>
    </row>
    <row r="23" spans="1:10" s="56" customFormat="1" ht="13.5" thickBot="1">
      <c r="A23" s="29"/>
      <c r="B23" s="112" t="s">
        <v>130</v>
      </c>
      <c r="C23" s="63" t="s">
        <v>131</v>
      </c>
      <c r="D23" s="64">
        <v>800000</v>
      </c>
      <c r="E23" s="51"/>
      <c r="F23" s="51"/>
      <c r="G23" s="51"/>
      <c r="H23" s="51"/>
      <c r="I23" s="51"/>
      <c r="J23" s="60">
        <f t="shared" si="1"/>
        <v>800000</v>
      </c>
    </row>
    <row r="24" spans="1:10" s="56" customFormat="1" ht="12.75">
      <c r="A24" s="29"/>
      <c r="B24" s="111" t="s">
        <v>132</v>
      </c>
      <c r="C24" s="61" t="s">
        <v>133</v>
      </c>
      <c r="D24" s="62">
        <f>-D25</f>
        <v>-400000</v>
      </c>
      <c r="E24" s="50"/>
      <c r="F24" s="50"/>
      <c r="G24" s="50"/>
      <c r="H24" s="50"/>
      <c r="I24" s="50"/>
      <c r="J24" s="58">
        <f t="shared" si="1"/>
        <v>-400000</v>
      </c>
    </row>
    <row r="25" spans="1:10" s="56" customFormat="1" ht="13.5" thickBot="1">
      <c r="A25" s="29"/>
      <c r="B25" s="112" t="s">
        <v>132</v>
      </c>
      <c r="C25" s="63" t="s">
        <v>133</v>
      </c>
      <c r="D25" s="64">
        <v>400000</v>
      </c>
      <c r="E25" s="51"/>
      <c r="F25" s="51"/>
      <c r="G25" s="51"/>
      <c r="H25" s="51"/>
      <c r="I25" s="51"/>
      <c r="J25" s="60">
        <f t="shared" si="1"/>
        <v>400000</v>
      </c>
    </row>
    <row r="26" spans="1:10" s="56" customFormat="1" ht="12.75">
      <c r="A26" s="29"/>
      <c r="B26" s="111" t="s">
        <v>134</v>
      </c>
      <c r="C26" s="61" t="s">
        <v>135</v>
      </c>
      <c r="D26" s="62">
        <f>-D27</f>
        <v>-1174809</v>
      </c>
      <c r="E26" s="50"/>
      <c r="F26" s="50"/>
      <c r="G26" s="50"/>
      <c r="H26" s="50"/>
      <c r="I26" s="50"/>
      <c r="J26" s="58">
        <f t="shared" si="1"/>
        <v>-1174809</v>
      </c>
    </row>
    <row r="27" spans="1:10" s="56" customFormat="1" ht="13.5" thickBot="1">
      <c r="A27" s="29"/>
      <c r="B27" s="112" t="s">
        <v>134</v>
      </c>
      <c r="C27" s="63" t="s">
        <v>135</v>
      </c>
      <c r="D27" s="64">
        <v>1174809</v>
      </c>
      <c r="E27" s="51"/>
      <c r="F27" s="51"/>
      <c r="G27" s="51"/>
      <c r="H27" s="51"/>
      <c r="I27" s="51"/>
      <c r="J27" s="60">
        <f t="shared" si="1"/>
        <v>1174809</v>
      </c>
    </row>
    <row r="28" spans="1:10" s="56" customFormat="1" ht="12.75">
      <c r="A28" s="29"/>
      <c r="B28" s="111" t="s">
        <v>136</v>
      </c>
      <c r="C28" s="61" t="s">
        <v>137</v>
      </c>
      <c r="D28" s="62">
        <f>-D29</f>
        <v>-200000</v>
      </c>
      <c r="E28" s="50"/>
      <c r="F28" s="50"/>
      <c r="G28" s="50"/>
      <c r="H28" s="50"/>
      <c r="I28" s="50"/>
      <c r="J28" s="58">
        <f t="shared" si="1"/>
        <v>-200000</v>
      </c>
    </row>
    <row r="29" spans="1:10" s="56" customFormat="1" ht="13.5" thickBot="1">
      <c r="A29" s="29"/>
      <c r="B29" s="112" t="s">
        <v>136</v>
      </c>
      <c r="C29" s="63" t="s">
        <v>137</v>
      </c>
      <c r="D29" s="64">
        <v>200000</v>
      </c>
      <c r="E29" s="51"/>
      <c r="F29" s="51"/>
      <c r="G29" s="51"/>
      <c r="H29" s="51"/>
      <c r="I29" s="51"/>
      <c r="J29" s="60">
        <f t="shared" si="1"/>
        <v>200000</v>
      </c>
    </row>
    <row r="30" spans="1:10" s="56" customFormat="1" ht="12.75">
      <c r="A30" s="29"/>
      <c r="B30" s="111" t="s">
        <v>138</v>
      </c>
      <c r="C30" s="61" t="s">
        <v>139</v>
      </c>
      <c r="D30" s="62">
        <f>-D31</f>
        <v>-75000</v>
      </c>
      <c r="E30" s="50"/>
      <c r="F30" s="50"/>
      <c r="G30" s="50"/>
      <c r="H30" s="50"/>
      <c r="I30" s="50"/>
      <c r="J30" s="58">
        <f t="shared" si="1"/>
        <v>-75000</v>
      </c>
    </row>
    <row r="31" spans="1:10" s="56" customFormat="1" ht="13.5" thickBot="1">
      <c r="A31" s="29"/>
      <c r="B31" s="112" t="s">
        <v>138</v>
      </c>
      <c r="C31" s="63" t="s">
        <v>139</v>
      </c>
      <c r="D31" s="64">
        <v>75000</v>
      </c>
      <c r="E31" s="51"/>
      <c r="F31" s="51"/>
      <c r="G31" s="51"/>
      <c r="H31" s="51"/>
      <c r="I31" s="51"/>
      <c r="J31" s="60">
        <f t="shared" si="1"/>
        <v>75000</v>
      </c>
    </row>
    <row r="32" spans="1:10" s="56" customFormat="1" ht="13.5" thickBot="1">
      <c r="A32" s="13"/>
      <c r="B32" s="14"/>
      <c r="C32" s="24" t="s">
        <v>86</v>
      </c>
      <c r="D32" s="42">
        <f>SUM(D7:D31)</f>
        <v>-563285</v>
      </c>
      <c r="E32" s="24"/>
      <c r="F32" s="24"/>
      <c r="G32" s="24"/>
      <c r="H32" s="24"/>
      <c r="I32" s="24"/>
      <c r="J32" s="42">
        <f>SUM(J7:J31)</f>
        <v>-563285</v>
      </c>
    </row>
    <row r="33" spans="1:10" s="56" customFormat="1" ht="12.75">
      <c r="A33" s="13"/>
      <c r="B33" s="14"/>
      <c r="C33" s="25"/>
      <c r="D33" s="36"/>
      <c r="E33" s="25"/>
      <c r="F33" s="25"/>
      <c r="G33" s="25"/>
      <c r="H33" s="25"/>
      <c r="I33" s="25"/>
      <c r="J33" s="55"/>
    </row>
    <row r="34" spans="1:10" s="56" customFormat="1" ht="12.75">
      <c r="A34" s="27">
        <v>3160</v>
      </c>
      <c r="B34" s="73"/>
      <c r="C34" s="30" t="s">
        <v>30</v>
      </c>
      <c r="D34" s="43"/>
      <c r="E34" s="30"/>
      <c r="F34" s="30"/>
      <c r="G34" s="30"/>
      <c r="H34" s="30"/>
      <c r="I34" s="30"/>
      <c r="J34" s="55"/>
    </row>
    <row r="35" spans="1:10" s="56" customFormat="1" ht="12.75">
      <c r="A35" s="28"/>
      <c r="B35" s="113" t="s">
        <v>206</v>
      </c>
      <c r="C35" s="67" t="s">
        <v>207</v>
      </c>
      <c r="D35" s="44">
        <v>-4138</v>
      </c>
      <c r="E35" s="31"/>
      <c r="F35" s="31"/>
      <c r="G35" s="31"/>
      <c r="H35" s="31"/>
      <c r="I35" s="31"/>
      <c r="J35" s="55">
        <f aca="true" t="shared" si="2" ref="J35:J51">SUM(D35:I35)</f>
        <v>-4138</v>
      </c>
    </row>
    <row r="36" spans="1:10" s="56" customFormat="1" ht="12.75">
      <c r="A36" s="28"/>
      <c r="B36" s="113" t="s">
        <v>208</v>
      </c>
      <c r="C36" s="67" t="s">
        <v>209</v>
      </c>
      <c r="D36" s="44">
        <v>-3111</v>
      </c>
      <c r="E36" s="31"/>
      <c r="F36" s="31"/>
      <c r="G36" s="31"/>
      <c r="H36" s="31"/>
      <c r="I36" s="31"/>
      <c r="J36" s="55">
        <f t="shared" si="2"/>
        <v>-3111</v>
      </c>
    </row>
    <row r="37" spans="1:10" s="56" customFormat="1" ht="12.75">
      <c r="A37" s="28"/>
      <c r="B37" s="113" t="s">
        <v>371</v>
      </c>
      <c r="C37" s="67" t="s">
        <v>372</v>
      </c>
      <c r="D37" s="44">
        <v>-18614</v>
      </c>
      <c r="E37" s="31"/>
      <c r="F37" s="31"/>
      <c r="G37" s="31"/>
      <c r="H37" s="31"/>
      <c r="I37" s="31"/>
      <c r="J37" s="55">
        <f t="shared" si="2"/>
        <v>-18614</v>
      </c>
    </row>
    <row r="38" spans="1:10" s="56" customFormat="1" ht="12.75">
      <c r="A38" s="28"/>
      <c r="B38" s="113" t="s">
        <v>210</v>
      </c>
      <c r="C38" s="67" t="s">
        <v>211</v>
      </c>
      <c r="D38" s="44">
        <v>-3650</v>
      </c>
      <c r="E38" s="31"/>
      <c r="F38" s="31"/>
      <c r="G38" s="31"/>
      <c r="H38" s="31"/>
      <c r="I38" s="31"/>
      <c r="J38" s="55">
        <f t="shared" si="2"/>
        <v>-3650</v>
      </c>
    </row>
    <row r="39" spans="1:10" s="56" customFormat="1" ht="12.75">
      <c r="A39" s="28"/>
      <c r="B39" s="113" t="s">
        <v>212</v>
      </c>
      <c r="C39" s="67" t="s">
        <v>213</v>
      </c>
      <c r="D39" s="44">
        <v>-119023</v>
      </c>
      <c r="E39" s="31"/>
      <c r="F39" s="31"/>
      <c r="G39" s="31"/>
      <c r="H39" s="31"/>
      <c r="I39" s="31"/>
      <c r="J39" s="55">
        <f t="shared" si="2"/>
        <v>-119023</v>
      </c>
    </row>
    <row r="40" spans="1:10" s="56" customFormat="1" ht="12.75">
      <c r="A40" s="28"/>
      <c r="B40" s="113" t="s">
        <v>214</v>
      </c>
      <c r="C40" s="67" t="s">
        <v>215</v>
      </c>
      <c r="D40" s="44">
        <v>-29733</v>
      </c>
      <c r="E40" s="31"/>
      <c r="F40" s="31"/>
      <c r="G40" s="31"/>
      <c r="H40" s="31"/>
      <c r="I40" s="31"/>
      <c r="J40" s="55">
        <f t="shared" si="2"/>
        <v>-29733</v>
      </c>
    </row>
    <row r="41" spans="1:10" s="56" customFormat="1" ht="12.75">
      <c r="A41" s="28"/>
      <c r="B41" s="113" t="s">
        <v>373</v>
      </c>
      <c r="C41" s="67" t="s">
        <v>374</v>
      </c>
      <c r="D41" s="44">
        <v>-249315</v>
      </c>
      <c r="E41" s="31"/>
      <c r="F41" s="31"/>
      <c r="G41" s="31"/>
      <c r="H41" s="31"/>
      <c r="I41" s="31"/>
      <c r="J41" s="55">
        <f t="shared" si="2"/>
        <v>-249315</v>
      </c>
    </row>
    <row r="42" spans="1:10" s="56" customFormat="1" ht="12.75">
      <c r="A42" s="28"/>
      <c r="B42" s="113" t="s">
        <v>216</v>
      </c>
      <c r="C42" s="67" t="s">
        <v>217</v>
      </c>
      <c r="D42" s="44">
        <v>-100000</v>
      </c>
      <c r="E42" s="31"/>
      <c r="F42" s="31"/>
      <c r="G42" s="31"/>
      <c r="H42" s="31"/>
      <c r="I42" s="31"/>
      <c r="J42" s="55">
        <f t="shared" si="2"/>
        <v>-100000</v>
      </c>
    </row>
    <row r="43" spans="1:10" s="56" customFormat="1" ht="12.75">
      <c r="A43" s="28"/>
      <c r="B43" s="113" t="s">
        <v>218</v>
      </c>
      <c r="C43" s="67" t="s">
        <v>219</v>
      </c>
      <c r="D43" s="44">
        <v>-988862</v>
      </c>
      <c r="E43" s="31"/>
      <c r="F43" s="31"/>
      <c r="G43" s="31"/>
      <c r="H43" s="31"/>
      <c r="I43" s="31"/>
      <c r="J43" s="55">
        <f t="shared" si="2"/>
        <v>-988862</v>
      </c>
    </row>
    <row r="44" spans="1:10" s="56" customFormat="1" ht="12.75">
      <c r="A44" s="28"/>
      <c r="B44" s="113" t="s">
        <v>220</v>
      </c>
      <c r="C44" s="67" t="s">
        <v>221</v>
      </c>
      <c r="D44" s="44">
        <v>-17310</v>
      </c>
      <c r="E44" s="31"/>
      <c r="F44" s="31"/>
      <c r="G44" s="31"/>
      <c r="H44" s="31"/>
      <c r="I44" s="31"/>
      <c r="J44" s="55">
        <f t="shared" si="2"/>
        <v>-17310</v>
      </c>
    </row>
    <row r="45" spans="1:10" s="56" customFormat="1" ht="12.75">
      <c r="A45" s="28"/>
      <c r="B45" s="113" t="s">
        <v>375</v>
      </c>
      <c r="C45" s="67" t="s">
        <v>376</v>
      </c>
      <c r="D45" s="44">
        <v>-200000</v>
      </c>
      <c r="E45" s="31"/>
      <c r="F45" s="31"/>
      <c r="G45" s="31"/>
      <c r="H45" s="31"/>
      <c r="I45" s="31"/>
      <c r="J45" s="55">
        <f t="shared" si="2"/>
        <v>-200000</v>
      </c>
    </row>
    <row r="46" spans="1:10" s="56" customFormat="1" ht="12.75">
      <c r="A46" s="28"/>
      <c r="B46" s="180" t="s">
        <v>377</v>
      </c>
      <c r="C46" s="181" t="s">
        <v>378</v>
      </c>
      <c r="D46" s="182">
        <f>-45000-25000</f>
        <v>-70000</v>
      </c>
      <c r="E46" s="183"/>
      <c r="F46" s="183"/>
      <c r="G46" s="183"/>
      <c r="H46" s="183"/>
      <c r="I46" s="183"/>
      <c r="J46" s="184">
        <f t="shared" si="2"/>
        <v>-70000</v>
      </c>
    </row>
    <row r="47" spans="1:10" s="56" customFormat="1" ht="12.75">
      <c r="A47" s="28"/>
      <c r="B47" s="113" t="s">
        <v>222</v>
      </c>
      <c r="C47" s="67" t="s">
        <v>223</v>
      </c>
      <c r="D47" s="44">
        <v>-63784</v>
      </c>
      <c r="E47" s="31"/>
      <c r="F47" s="31"/>
      <c r="G47" s="31"/>
      <c r="H47" s="31"/>
      <c r="I47" s="31"/>
      <c r="J47" s="55">
        <f t="shared" si="2"/>
        <v>-63784</v>
      </c>
    </row>
    <row r="48" spans="1:10" s="56" customFormat="1" ht="12.75">
      <c r="A48" s="28"/>
      <c r="B48" s="113" t="s">
        <v>379</v>
      </c>
      <c r="C48" s="67" t="s">
        <v>380</v>
      </c>
      <c r="D48" s="44">
        <v>-12899</v>
      </c>
      <c r="E48" s="31"/>
      <c r="F48" s="31"/>
      <c r="G48" s="31"/>
      <c r="H48" s="31"/>
      <c r="I48" s="31"/>
      <c r="J48" s="55">
        <f t="shared" si="2"/>
        <v>-12899</v>
      </c>
    </row>
    <row r="49" spans="1:10" s="56" customFormat="1" ht="12.75">
      <c r="A49" s="28"/>
      <c r="B49" s="113" t="s">
        <v>381</v>
      </c>
      <c r="C49" s="67" t="s">
        <v>382</v>
      </c>
      <c r="D49" s="44">
        <v>-139556</v>
      </c>
      <c r="E49" s="31"/>
      <c r="F49" s="31"/>
      <c r="G49" s="31"/>
      <c r="H49" s="31"/>
      <c r="I49" s="31"/>
      <c r="J49" s="55">
        <f t="shared" si="2"/>
        <v>-139556</v>
      </c>
    </row>
    <row r="50" spans="1:10" s="56" customFormat="1" ht="12.75">
      <c r="A50" s="28"/>
      <c r="B50" s="113" t="s">
        <v>224</v>
      </c>
      <c r="C50" s="67" t="s">
        <v>225</v>
      </c>
      <c r="D50" s="44">
        <v>88508</v>
      </c>
      <c r="E50" s="31"/>
      <c r="F50" s="31"/>
      <c r="G50" s="31"/>
      <c r="H50" s="31"/>
      <c r="I50" s="31"/>
      <c r="J50" s="55">
        <f t="shared" si="2"/>
        <v>88508</v>
      </c>
    </row>
    <row r="51" spans="1:10" s="56" customFormat="1" ht="13.5" thickBot="1">
      <c r="A51" s="28"/>
      <c r="B51" s="113" t="s">
        <v>383</v>
      </c>
      <c r="C51" s="67" t="s">
        <v>384</v>
      </c>
      <c r="D51" s="44">
        <v>-100000</v>
      </c>
      <c r="E51" s="31"/>
      <c r="F51" s="31"/>
      <c r="G51" s="31"/>
      <c r="H51" s="31"/>
      <c r="I51" s="31"/>
      <c r="J51" s="55">
        <f t="shared" si="2"/>
        <v>-100000</v>
      </c>
    </row>
    <row r="52" spans="1:12" s="56" customFormat="1" ht="13.5" thickBot="1">
      <c r="A52" s="13"/>
      <c r="B52" s="14"/>
      <c r="C52" s="24" t="s">
        <v>31</v>
      </c>
      <c r="D52" s="186">
        <f>SUM(D35:D51)</f>
        <v>-2031487</v>
      </c>
      <c r="E52" s="24"/>
      <c r="F52" s="24"/>
      <c r="G52" s="24"/>
      <c r="H52" s="24"/>
      <c r="I52" s="24"/>
      <c r="J52" s="70">
        <f>SUM(J35:J51)</f>
        <v>-2031487</v>
      </c>
      <c r="L52" s="72"/>
    </row>
    <row r="53" spans="1:12" s="56" customFormat="1" ht="12.75">
      <c r="A53" s="13"/>
      <c r="B53" s="14"/>
      <c r="C53" s="23"/>
      <c r="D53" s="41"/>
      <c r="E53" s="23"/>
      <c r="F53" s="23"/>
      <c r="G53" s="23"/>
      <c r="H53" s="23"/>
      <c r="I53" s="23"/>
      <c r="J53" s="96"/>
      <c r="L53" s="72"/>
    </row>
    <row r="54" spans="1:10" s="56" customFormat="1" ht="12.75">
      <c r="A54" s="16">
        <v>3169</v>
      </c>
      <c r="B54" s="14"/>
      <c r="C54" s="23" t="s">
        <v>146</v>
      </c>
      <c r="D54" s="41"/>
      <c r="E54" s="23"/>
      <c r="F54" s="23"/>
      <c r="G54" s="23"/>
      <c r="H54" s="23"/>
      <c r="I54" s="23"/>
      <c r="J54" s="55"/>
    </row>
    <row r="55" spans="1:10" s="56" customFormat="1" ht="13.5" thickBot="1">
      <c r="A55" s="13"/>
      <c r="B55" s="13" t="s">
        <v>148</v>
      </c>
      <c r="C55" s="25" t="s">
        <v>24</v>
      </c>
      <c r="D55" s="36">
        <v>3365</v>
      </c>
      <c r="E55" s="25"/>
      <c r="F55" s="25"/>
      <c r="G55" s="25"/>
      <c r="H55" s="25"/>
      <c r="I55" s="25"/>
      <c r="J55" s="55">
        <f>SUM(D55:I55)</f>
        <v>3365</v>
      </c>
    </row>
    <row r="56" spans="1:12" s="56" customFormat="1" ht="13.5" thickBot="1">
      <c r="A56" s="13"/>
      <c r="B56" s="14"/>
      <c r="C56" s="24" t="s">
        <v>147</v>
      </c>
      <c r="D56" s="42">
        <f>SUM(D55:D55)</f>
        <v>3365</v>
      </c>
      <c r="E56" s="24"/>
      <c r="F56" s="24"/>
      <c r="G56" s="24"/>
      <c r="H56" s="24"/>
      <c r="I56" s="24"/>
      <c r="J56" s="70">
        <f>SUM(J55:J55)</f>
        <v>3365</v>
      </c>
      <c r="L56" s="72"/>
    </row>
    <row r="57" spans="1:10" s="56" customFormat="1" ht="12.75">
      <c r="A57" s="13"/>
      <c r="B57" s="71"/>
      <c r="C57" s="26"/>
      <c r="D57" s="45"/>
      <c r="E57" s="26"/>
      <c r="F57" s="26"/>
      <c r="G57" s="26"/>
      <c r="H57" s="26"/>
      <c r="I57" s="26"/>
      <c r="J57" s="55"/>
    </row>
    <row r="58" spans="1:10" s="56" customFormat="1" ht="12.75">
      <c r="A58" s="27">
        <v>3180</v>
      </c>
      <c r="B58" s="73"/>
      <c r="C58" s="30" t="s">
        <v>87</v>
      </c>
      <c r="D58" s="43"/>
      <c r="E58" s="30"/>
      <c r="F58" s="30"/>
      <c r="G58" s="30"/>
      <c r="H58" s="30"/>
      <c r="I58" s="30"/>
      <c r="J58" s="55"/>
    </row>
    <row r="59" spans="1:10" s="56" customFormat="1" ht="12.75">
      <c r="A59" s="28"/>
      <c r="B59" s="113" t="s">
        <v>88</v>
      </c>
      <c r="C59" s="67" t="s">
        <v>87</v>
      </c>
      <c r="D59" s="44">
        <v>743</v>
      </c>
      <c r="E59" s="31"/>
      <c r="F59" s="31"/>
      <c r="G59" s="31"/>
      <c r="H59" s="31"/>
      <c r="I59" s="31"/>
      <c r="J59" s="55">
        <f>SUM(D59:I59)</f>
        <v>743</v>
      </c>
    </row>
    <row r="60" spans="1:10" s="56" customFormat="1" ht="12.75">
      <c r="A60" s="28"/>
      <c r="B60" s="110" t="s">
        <v>142</v>
      </c>
      <c r="C60" s="66" t="s">
        <v>143</v>
      </c>
      <c r="D60" s="44">
        <v>5866</v>
      </c>
      <c r="E60" s="31"/>
      <c r="F60" s="31"/>
      <c r="G60" s="31"/>
      <c r="H60" s="31"/>
      <c r="I60" s="31"/>
      <c r="J60" s="55">
        <f>SUM(D60:I60)</f>
        <v>5866</v>
      </c>
    </row>
    <row r="61" spans="1:10" s="56" customFormat="1" ht="12.75">
      <c r="A61" s="28"/>
      <c r="B61" s="110" t="s">
        <v>140</v>
      </c>
      <c r="C61" s="66" t="s">
        <v>141</v>
      </c>
      <c r="D61" s="44">
        <v>983</v>
      </c>
      <c r="E61" s="31"/>
      <c r="F61" s="31"/>
      <c r="G61" s="31"/>
      <c r="H61" s="31"/>
      <c r="I61" s="31"/>
      <c r="J61" s="55">
        <f>SUM(D61:I61)</f>
        <v>983</v>
      </c>
    </row>
    <row r="62" spans="1:10" s="56" customFormat="1" ht="13.5" thickBot="1">
      <c r="A62" s="28"/>
      <c r="B62" s="110" t="s">
        <v>144</v>
      </c>
      <c r="C62" s="68" t="s">
        <v>145</v>
      </c>
      <c r="D62" s="69">
        <v>-218139</v>
      </c>
      <c r="E62" s="31"/>
      <c r="F62" s="31"/>
      <c r="G62" s="31"/>
      <c r="H62" s="31"/>
      <c r="I62" s="31"/>
      <c r="J62" s="55">
        <f>SUM(D62:I62)</f>
        <v>-218139</v>
      </c>
    </row>
    <row r="63" spans="1:10" s="56" customFormat="1" ht="13.5" thickBot="1">
      <c r="A63" s="13"/>
      <c r="B63" s="14"/>
      <c r="C63" s="24" t="s">
        <v>89</v>
      </c>
      <c r="D63" s="42">
        <f>SUM(D59:D62)</f>
        <v>-210547</v>
      </c>
      <c r="E63" s="24"/>
      <c r="F63" s="24"/>
      <c r="G63" s="24"/>
      <c r="H63" s="24"/>
      <c r="I63" s="24"/>
      <c r="J63" s="70">
        <f>SUM(J59:J62)</f>
        <v>-210547</v>
      </c>
    </row>
    <row r="64" spans="1:10" s="56" customFormat="1" ht="12.75">
      <c r="A64" s="13"/>
      <c r="B64" s="71"/>
      <c r="C64" s="26"/>
      <c r="D64" s="45"/>
      <c r="E64" s="26"/>
      <c r="F64" s="26"/>
      <c r="G64" s="26"/>
      <c r="H64" s="26"/>
      <c r="I64" s="26"/>
      <c r="J64" s="55"/>
    </row>
    <row r="65" spans="1:10" s="56" customFormat="1" ht="12.75">
      <c r="A65" s="6">
        <v>3297</v>
      </c>
      <c r="B65" s="73"/>
      <c r="C65" s="23" t="s">
        <v>149</v>
      </c>
      <c r="D65" s="46"/>
      <c r="E65" s="34"/>
      <c r="F65" s="34"/>
      <c r="G65" s="34"/>
      <c r="H65" s="34"/>
      <c r="I65" s="34"/>
      <c r="J65" s="55"/>
    </row>
    <row r="66" spans="1:10" s="56" customFormat="1" ht="13.5" thickBot="1">
      <c r="A66" s="73"/>
      <c r="B66" s="73" t="s">
        <v>150</v>
      </c>
      <c r="C66" s="26" t="s">
        <v>149</v>
      </c>
      <c r="D66" s="45">
        <v>96638</v>
      </c>
      <c r="E66" s="26"/>
      <c r="F66" s="26"/>
      <c r="G66" s="26"/>
      <c r="H66" s="26"/>
      <c r="I66" s="26"/>
      <c r="J66" s="55">
        <f>SUM(D66:I66)</f>
        <v>96638</v>
      </c>
    </row>
    <row r="67" spans="2:10" s="3" customFormat="1" ht="13.5" thickBot="1">
      <c r="B67" s="73"/>
      <c r="C67" s="74" t="s">
        <v>151</v>
      </c>
      <c r="D67" s="75">
        <f>SUM(D66)</f>
        <v>96638</v>
      </c>
      <c r="E67" s="74"/>
      <c r="F67" s="74"/>
      <c r="G67" s="74"/>
      <c r="H67" s="74"/>
      <c r="I67" s="74"/>
      <c r="J67" s="70">
        <f>SUM(J66)</f>
        <v>96638</v>
      </c>
    </row>
    <row r="68" spans="1:10" s="56" customFormat="1" ht="12.75">
      <c r="A68" s="13"/>
      <c r="B68" s="71"/>
      <c r="C68" s="26"/>
      <c r="D68" s="45"/>
      <c r="E68" s="26"/>
      <c r="F68" s="26"/>
      <c r="G68" s="26"/>
      <c r="H68" s="26"/>
      <c r="I68" s="26"/>
      <c r="J68" s="55"/>
    </row>
    <row r="69" spans="1:10" s="3" customFormat="1" ht="15">
      <c r="A69" s="6">
        <v>3310</v>
      </c>
      <c r="B69" s="8"/>
      <c r="C69" s="76" t="s">
        <v>20</v>
      </c>
      <c r="D69" s="77"/>
      <c r="E69" s="76"/>
      <c r="F69" s="76"/>
      <c r="G69" s="76"/>
      <c r="H69" s="76"/>
      <c r="I69" s="76"/>
      <c r="J69" s="9"/>
    </row>
    <row r="70" spans="1:10" s="56" customFormat="1" ht="12.75">
      <c r="A70" s="73"/>
      <c r="B70" s="73" t="s">
        <v>198</v>
      </c>
      <c r="C70" s="26" t="s">
        <v>199</v>
      </c>
      <c r="D70" s="45">
        <v>-866615</v>
      </c>
      <c r="E70" s="26"/>
      <c r="F70" s="26"/>
      <c r="G70" s="26"/>
      <c r="H70" s="26"/>
      <c r="I70" s="26"/>
      <c r="J70" s="55">
        <f>SUM(D70:I70)</f>
        <v>-866615</v>
      </c>
    </row>
    <row r="71" spans="1:10" s="56" customFormat="1" ht="12.75">
      <c r="A71" s="73"/>
      <c r="B71" s="73" t="s">
        <v>200</v>
      </c>
      <c r="C71" s="26" t="s">
        <v>201</v>
      </c>
      <c r="D71" s="45">
        <v>-974</v>
      </c>
      <c r="E71" s="26"/>
      <c r="F71" s="26"/>
      <c r="G71" s="26"/>
      <c r="H71" s="26"/>
      <c r="I71" s="26"/>
      <c r="J71" s="55">
        <f>SUM(D71:I71)</f>
        <v>-974</v>
      </c>
    </row>
    <row r="72" spans="1:10" s="56" customFormat="1" ht="13.5" thickBot="1">
      <c r="A72" s="73"/>
      <c r="B72" s="73" t="s">
        <v>202</v>
      </c>
      <c r="C72" s="26" t="s">
        <v>203</v>
      </c>
      <c r="D72" s="45">
        <v>29344</v>
      </c>
      <c r="E72" s="26"/>
      <c r="F72" s="26"/>
      <c r="G72" s="26"/>
      <c r="H72" s="26"/>
      <c r="I72" s="26"/>
      <c r="J72" s="55">
        <f>SUM(D72:I72)</f>
        <v>29344</v>
      </c>
    </row>
    <row r="73" spans="2:10" s="3" customFormat="1" ht="13.5" thickBot="1">
      <c r="B73" s="73"/>
      <c r="C73" s="74" t="s">
        <v>21</v>
      </c>
      <c r="D73" s="75">
        <f>SUM(D70:D72)</f>
        <v>-838245</v>
      </c>
      <c r="E73" s="74"/>
      <c r="F73" s="74"/>
      <c r="G73" s="74"/>
      <c r="H73" s="74"/>
      <c r="I73" s="74"/>
      <c r="J73" s="70">
        <f>SUM(J70:J72)</f>
        <v>-838245</v>
      </c>
    </row>
    <row r="74" spans="2:10" s="3" customFormat="1" ht="12.75">
      <c r="B74" s="73"/>
      <c r="C74" s="78"/>
      <c r="D74" s="77"/>
      <c r="E74" s="78"/>
      <c r="F74" s="78"/>
      <c r="G74" s="78"/>
      <c r="H74" s="78"/>
      <c r="I74" s="78"/>
      <c r="J74" s="96"/>
    </row>
    <row r="75" spans="1:10" s="56" customFormat="1" ht="12.75">
      <c r="A75" s="6">
        <v>3346</v>
      </c>
      <c r="B75" s="73"/>
      <c r="C75" s="23" t="s">
        <v>152</v>
      </c>
      <c r="D75" s="46"/>
      <c r="E75" s="34"/>
      <c r="F75" s="34"/>
      <c r="G75" s="34"/>
      <c r="H75" s="34"/>
      <c r="I75" s="34"/>
      <c r="J75" s="55"/>
    </row>
    <row r="76" spans="1:10" s="56" customFormat="1" ht="13.5" thickBot="1">
      <c r="A76" s="73"/>
      <c r="B76" s="73">
        <v>334651</v>
      </c>
      <c r="C76" s="26" t="s">
        <v>153</v>
      </c>
      <c r="D76" s="45">
        <v>23576</v>
      </c>
      <c r="E76" s="26"/>
      <c r="F76" s="26"/>
      <c r="G76" s="26"/>
      <c r="H76" s="26"/>
      <c r="I76" s="26"/>
      <c r="J76" s="55">
        <f>SUM(D76:I76)</f>
        <v>23576</v>
      </c>
    </row>
    <row r="77" spans="2:10" s="3" customFormat="1" ht="13.5" thickBot="1">
      <c r="B77" s="73"/>
      <c r="C77" s="74" t="s">
        <v>154</v>
      </c>
      <c r="D77" s="75">
        <f>SUM(D76)</f>
        <v>23576</v>
      </c>
      <c r="E77" s="74"/>
      <c r="F77" s="74"/>
      <c r="G77" s="74"/>
      <c r="H77" s="74"/>
      <c r="I77" s="74"/>
      <c r="J77" s="70">
        <f>SUM(J76)</f>
        <v>23576</v>
      </c>
    </row>
    <row r="78" spans="2:10" s="3" customFormat="1" ht="12.75">
      <c r="B78" s="73"/>
      <c r="C78" s="78"/>
      <c r="D78" s="77"/>
      <c r="E78" s="78"/>
      <c r="F78" s="78"/>
      <c r="G78" s="78"/>
      <c r="H78" s="78"/>
      <c r="I78" s="78"/>
      <c r="J78" s="96"/>
    </row>
    <row r="79" spans="1:10" s="3" customFormat="1" ht="12.75">
      <c r="A79" s="16">
        <v>3380</v>
      </c>
      <c r="B79" s="14"/>
      <c r="C79" s="76" t="s">
        <v>43</v>
      </c>
      <c r="D79" s="77"/>
      <c r="E79" s="76"/>
      <c r="F79" s="76"/>
      <c r="G79" s="76"/>
      <c r="H79" s="76"/>
      <c r="I79" s="76"/>
      <c r="J79" s="55"/>
    </row>
    <row r="80" spans="1:10" s="3" customFormat="1" ht="13.5" thickBot="1">
      <c r="A80" s="7"/>
      <c r="B80" s="122" t="s">
        <v>257</v>
      </c>
      <c r="C80" s="53" t="s">
        <v>258</v>
      </c>
      <c r="D80" s="36">
        <v>-40</v>
      </c>
      <c r="E80" s="25"/>
      <c r="F80" s="25"/>
      <c r="G80" s="25"/>
      <c r="H80" s="25"/>
      <c r="I80" s="25"/>
      <c r="J80" s="55">
        <f>SUM(D80:I80)</f>
        <v>-40</v>
      </c>
    </row>
    <row r="81" spans="2:10" s="3" customFormat="1" ht="13.5" thickBot="1">
      <c r="B81" s="73"/>
      <c r="C81" s="74" t="s">
        <v>44</v>
      </c>
      <c r="D81" s="75">
        <f>SUM(D80:D80)</f>
        <v>-40</v>
      </c>
      <c r="E81" s="74"/>
      <c r="F81" s="74"/>
      <c r="G81" s="74"/>
      <c r="H81" s="74"/>
      <c r="I81" s="74"/>
      <c r="J81" s="70">
        <f>SUM(J80:J80)</f>
        <v>-40</v>
      </c>
    </row>
    <row r="82" spans="1:10" s="3" customFormat="1" ht="15">
      <c r="A82" s="7"/>
      <c r="B82" s="8"/>
      <c r="C82" s="22"/>
      <c r="D82" s="40"/>
      <c r="E82" s="22"/>
      <c r="F82" s="22"/>
      <c r="G82" s="22"/>
      <c r="H82" s="22"/>
      <c r="I82" s="22"/>
      <c r="J82" s="9"/>
    </row>
    <row r="83" spans="1:10" s="3" customFormat="1" ht="12.75">
      <c r="A83" s="16">
        <v>3403</v>
      </c>
      <c r="B83" s="14"/>
      <c r="C83" s="76" t="s">
        <v>45</v>
      </c>
      <c r="D83" s="77"/>
      <c r="E83" s="76"/>
      <c r="F83" s="76"/>
      <c r="G83" s="76"/>
      <c r="H83" s="76"/>
      <c r="I83" s="76"/>
      <c r="J83" s="55"/>
    </row>
    <row r="84" spans="1:10" s="3" customFormat="1" ht="13.5" thickBot="1">
      <c r="A84" s="7"/>
      <c r="B84" s="14" t="s">
        <v>46</v>
      </c>
      <c r="C84" s="25" t="s">
        <v>47</v>
      </c>
      <c r="D84" s="36">
        <v>-10118</v>
      </c>
      <c r="E84" s="25"/>
      <c r="F84" s="25"/>
      <c r="G84" s="25"/>
      <c r="H84" s="25"/>
      <c r="I84" s="25"/>
      <c r="J84" s="55">
        <f>SUM(D84:I84)</f>
        <v>-10118</v>
      </c>
    </row>
    <row r="85" spans="2:10" s="3" customFormat="1" ht="13.5" thickBot="1">
      <c r="B85" s="73"/>
      <c r="C85" s="74" t="s">
        <v>48</v>
      </c>
      <c r="D85" s="75">
        <f>SUM(D84)</f>
        <v>-10118</v>
      </c>
      <c r="E85" s="74"/>
      <c r="F85" s="74"/>
      <c r="G85" s="74"/>
      <c r="H85" s="74"/>
      <c r="I85" s="74"/>
      <c r="J85" s="70">
        <f>SUM(J84)</f>
        <v>-10118</v>
      </c>
    </row>
    <row r="86" spans="1:10" s="3" customFormat="1" ht="15">
      <c r="A86" s="7"/>
      <c r="B86" s="8"/>
      <c r="C86" s="22"/>
      <c r="D86" s="40"/>
      <c r="E86" s="22"/>
      <c r="F86" s="22"/>
      <c r="G86" s="22"/>
      <c r="H86" s="22"/>
      <c r="I86" s="22"/>
      <c r="J86" s="9"/>
    </row>
    <row r="87" spans="1:10" s="3" customFormat="1" ht="15">
      <c r="A87" s="6">
        <v>3416</v>
      </c>
      <c r="B87" s="73"/>
      <c r="C87" s="76" t="s">
        <v>94</v>
      </c>
      <c r="D87" s="77"/>
      <c r="E87" s="76"/>
      <c r="F87" s="76"/>
      <c r="G87" s="76"/>
      <c r="H87" s="76"/>
      <c r="I87" s="76"/>
      <c r="J87" s="32"/>
    </row>
    <row r="88" spans="1:10" s="3" customFormat="1" ht="13.5" thickBot="1">
      <c r="A88" s="73"/>
      <c r="B88" s="73" t="s">
        <v>95</v>
      </c>
      <c r="C88" s="26" t="s">
        <v>24</v>
      </c>
      <c r="D88" s="45">
        <v>1993</v>
      </c>
      <c r="E88" s="26"/>
      <c r="F88" s="26"/>
      <c r="G88" s="26"/>
      <c r="H88" s="26"/>
      <c r="I88" s="26"/>
      <c r="J88" s="33">
        <f>SUM(D88:I88)</f>
        <v>1993</v>
      </c>
    </row>
    <row r="89" spans="2:10" s="3" customFormat="1" ht="13.5" thickBot="1">
      <c r="B89" s="73"/>
      <c r="C89" s="74" t="s">
        <v>96</v>
      </c>
      <c r="D89" s="75">
        <f>SUM(D88)</f>
        <v>1993</v>
      </c>
      <c r="E89" s="74"/>
      <c r="F89" s="74"/>
      <c r="G89" s="74"/>
      <c r="H89" s="74"/>
      <c r="I89" s="74"/>
      <c r="J89" s="70">
        <f>SUM(J88)</f>
        <v>1993</v>
      </c>
    </row>
    <row r="90" spans="2:10" s="3" customFormat="1" ht="12.75">
      <c r="B90" s="73"/>
      <c r="C90" s="78"/>
      <c r="D90" s="77"/>
      <c r="E90" s="78"/>
      <c r="F90" s="78"/>
      <c r="G90" s="78"/>
      <c r="H90" s="78"/>
      <c r="I90" s="78"/>
      <c r="J90" s="79"/>
    </row>
    <row r="91" spans="1:10" s="3" customFormat="1" ht="15">
      <c r="A91" s="6">
        <v>3417</v>
      </c>
      <c r="B91" s="73"/>
      <c r="C91" s="123" t="s">
        <v>260</v>
      </c>
      <c r="D91" s="77"/>
      <c r="E91" s="76"/>
      <c r="F91" s="76"/>
      <c r="G91" s="76"/>
      <c r="H91" s="76"/>
      <c r="I91" s="76"/>
      <c r="J91" s="32"/>
    </row>
    <row r="92" spans="1:10" s="3" customFormat="1" ht="13.5" thickBot="1">
      <c r="A92" s="73"/>
      <c r="B92" s="73" t="s">
        <v>261</v>
      </c>
      <c r="C92" s="26" t="s">
        <v>262</v>
      </c>
      <c r="D92" s="45">
        <v>15</v>
      </c>
      <c r="E92" s="26"/>
      <c r="F92" s="26"/>
      <c r="G92" s="26"/>
      <c r="H92" s="26"/>
      <c r="I92" s="26"/>
      <c r="J92" s="33">
        <f>SUM(D92:I92)</f>
        <v>15</v>
      </c>
    </row>
    <row r="93" spans="2:10" s="3" customFormat="1" ht="13.5" thickBot="1">
      <c r="B93" s="73"/>
      <c r="C93" s="74" t="s">
        <v>259</v>
      </c>
      <c r="D93" s="75">
        <f>SUM(D92)</f>
        <v>15</v>
      </c>
      <c r="E93" s="74"/>
      <c r="F93" s="74"/>
      <c r="G93" s="74"/>
      <c r="H93" s="74"/>
      <c r="I93" s="74"/>
      <c r="J93" s="70">
        <f>SUM(J92)</f>
        <v>15</v>
      </c>
    </row>
    <row r="94" spans="2:10" s="3" customFormat="1" ht="12.75">
      <c r="B94" s="73"/>
      <c r="C94" s="78"/>
      <c r="D94" s="77"/>
      <c r="E94" s="78"/>
      <c r="F94" s="78"/>
      <c r="G94" s="78"/>
      <c r="H94" s="78"/>
      <c r="I94" s="78"/>
      <c r="J94" s="79"/>
    </row>
    <row r="95" spans="1:10" s="3" customFormat="1" ht="15">
      <c r="A95" s="6">
        <v>3419</v>
      </c>
      <c r="B95" s="73"/>
      <c r="C95" s="76" t="s">
        <v>155</v>
      </c>
      <c r="D95" s="77"/>
      <c r="E95" s="76"/>
      <c r="F95" s="76"/>
      <c r="G95" s="76"/>
      <c r="H95" s="76"/>
      <c r="I95" s="76"/>
      <c r="J95" s="32"/>
    </row>
    <row r="96" spans="1:10" s="3" customFormat="1" ht="13.5" thickBot="1">
      <c r="A96" s="73"/>
      <c r="B96" s="73" t="s">
        <v>156</v>
      </c>
      <c r="C96" s="26" t="s">
        <v>157</v>
      </c>
      <c r="D96" s="45">
        <v>-392</v>
      </c>
      <c r="E96" s="26"/>
      <c r="F96" s="26"/>
      <c r="G96" s="26"/>
      <c r="H96" s="26"/>
      <c r="I96" s="26"/>
      <c r="J96" s="33">
        <f>SUM(D96:I96)</f>
        <v>-392</v>
      </c>
    </row>
    <row r="97" spans="2:10" s="3" customFormat="1" ht="13.5" thickBot="1">
      <c r="B97" s="73"/>
      <c r="C97" s="74" t="s">
        <v>96</v>
      </c>
      <c r="D97" s="75">
        <f>SUM(D96)</f>
        <v>-392</v>
      </c>
      <c r="E97" s="74"/>
      <c r="F97" s="74"/>
      <c r="G97" s="74"/>
      <c r="H97" s="74"/>
      <c r="I97" s="74"/>
      <c r="J97" s="70">
        <f>SUM(J96)</f>
        <v>-392</v>
      </c>
    </row>
    <row r="98" spans="2:10" s="3" customFormat="1" ht="12.75">
      <c r="B98" s="73"/>
      <c r="C98" s="78"/>
      <c r="D98" s="77"/>
      <c r="E98" s="78"/>
      <c r="F98" s="78"/>
      <c r="G98" s="78"/>
      <c r="H98" s="78"/>
      <c r="I98" s="78"/>
      <c r="J98" s="79"/>
    </row>
    <row r="99" spans="1:9" s="3" customFormat="1" ht="12.75">
      <c r="A99" s="6">
        <v>3434</v>
      </c>
      <c r="B99" s="73"/>
      <c r="C99" s="76" t="s">
        <v>158</v>
      </c>
      <c r="D99" s="77"/>
      <c r="E99" s="76"/>
      <c r="F99" s="76"/>
      <c r="G99" s="76"/>
      <c r="H99" s="76"/>
      <c r="I99" s="76"/>
    </row>
    <row r="100" spans="1:10" s="3" customFormat="1" ht="13.5" thickBot="1">
      <c r="A100" s="6"/>
      <c r="B100" s="124">
        <v>343420</v>
      </c>
      <c r="C100" s="81" t="s">
        <v>159</v>
      </c>
      <c r="D100" s="65">
        <v>-202843</v>
      </c>
      <c r="E100" s="76"/>
      <c r="F100" s="76"/>
      <c r="G100" s="76"/>
      <c r="H100" s="76"/>
      <c r="I100" s="76"/>
      <c r="J100" s="125">
        <f>SUM(D100:I100)</f>
        <v>-202843</v>
      </c>
    </row>
    <row r="101" spans="2:10" s="3" customFormat="1" ht="13.5" thickBot="1">
      <c r="B101" s="73"/>
      <c r="C101" s="126" t="s">
        <v>93</v>
      </c>
      <c r="D101" s="75">
        <f>SUM(D100:D100)</f>
        <v>-202843</v>
      </c>
      <c r="E101" s="74"/>
      <c r="F101" s="74"/>
      <c r="G101" s="74"/>
      <c r="H101" s="74"/>
      <c r="I101" s="74"/>
      <c r="J101" s="115">
        <f>SUM(J100:J100)</f>
        <v>-202843</v>
      </c>
    </row>
    <row r="102" spans="2:10" s="3" customFormat="1" ht="12.75">
      <c r="B102" s="73"/>
      <c r="C102" s="78"/>
      <c r="D102" s="77"/>
      <c r="E102" s="78"/>
      <c r="F102" s="78"/>
      <c r="G102" s="78"/>
      <c r="H102" s="78"/>
      <c r="I102" s="78"/>
      <c r="J102" s="79"/>
    </row>
    <row r="103" spans="1:10" s="3" customFormat="1" ht="15">
      <c r="A103" s="6">
        <v>3438</v>
      </c>
      <c r="B103" s="73"/>
      <c r="C103" s="76" t="s">
        <v>160</v>
      </c>
      <c r="D103" s="77"/>
      <c r="E103" s="76"/>
      <c r="F103" s="76"/>
      <c r="G103" s="76"/>
      <c r="H103" s="76"/>
      <c r="I103" s="76"/>
      <c r="J103" s="32"/>
    </row>
    <row r="104" spans="1:10" s="3" customFormat="1" ht="13.5" thickBot="1">
      <c r="A104" s="73"/>
      <c r="B104" s="73" t="s">
        <v>161</v>
      </c>
      <c r="C104" s="26" t="s">
        <v>162</v>
      </c>
      <c r="D104" s="45">
        <v>54216</v>
      </c>
      <c r="E104" s="26"/>
      <c r="F104" s="26"/>
      <c r="G104" s="26"/>
      <c r="H104" s="26"/>
      <c r="I104" s="26"/>
      <c r="J104" s="33">
        <f>SUM(D104:I104)</f>
        <v>54216</v>
      </c>
    </row>
    <row r="105" spans="2:10" s="3" customFormat="1" ht="13.5" thickBot="1">
      <c r="B105" s="73"/>
      <c r="C105" s="74" t="s">
        <v>163</v>
      </c>
      <c r="D105" s="75">
        <f>SUM(D104)</f>
        <v>54216</v>
      </c>
      <c r="E105" s="74"/>
      <c r="F105" s="74"/>
      <c r="G105" s="74"/>
      <c r="H105" s="74"/>
      <c r="I105" s="74"/>
      <c r="J105" s="70">
        <f>SUM(J104)</f>
        <v>54216</v>
      </c>
    </row>
    <row r="106" spans="1:10" s="3" customFormat="1" ht="15">
      <c r="A106" s="7"/>
      <c r="B106" s="8"/>
      <c r="C106" s="22"/>
      <c r="D106" s="40"/>
      <c r="E106" s="22"/>
      <c r="F106" s="22"/>
      <c r="G106" s="22"/>
      <c r="H106" s="22"/>
      <c r="I106" s="22"/>
      <c r="J106" s="32"/>
    </row>
    <row r="107" spans="1:10" s="3" customFormat="1" ht="15">
      <c r="A107" s="6">
        <v>3446</v>
      </c>
      <c r="B107" s="73"/>
      <c r="C107" s="76" t="s">
        <v>97</v>
      </c>
      <c r="D107" s="77"/>
      <c r="E107" s="76"/>
      <c r="F107" s="76"/>
      <c r="G107" s="76"/>
      <c r="H107" s="76"/>
      <c r="I107" s="76"/>
      <c r="J107" s="9"/>
    </row>
    <row r="108" spans="1:10" s="3" customFormat="1" ht="13.5" thickBot="1">
      <c r="A108" s="73"/>
      <c r="B108" s="73" t="s">
        <v>98</v>
      </c>
      <c r="C108" s="26" t="s">
        <v>24</v>
      </c>
      <c r="D108" s="45">
        <v>69303</v>
      </c>
      <c r="E108" s="26"/>
      <c r="F108" s="26"/>
      <c r="G108" s="26"/>
      <c r="H108" s="26"/>
      <c r="I108" s="26"/>
      <c r="J108" s="80">
        <f>SUM(D108:I108)</f>
        <v>69303</v>
      </c>
    </row>
    <row r="109" spans="2:10" s="3" customFormat="1" ht="13.5" thickBot="1">
      <c r="B109" s="73"/>
      <c r="C109" s="74" t="s">
        <v>99</v>
      </c>
      <c r="D109" s="75">
        <f>SUM(D108)</f>
        <v>69303</v>
      </c>
      <c r="E109" s="74"/>
      <c r="F109" s="74"/>
      <c r="G109" s="74"/>
      <c r="H109" s="74"/>
      <c r="I109" s="74"/>
      <c r="J109" s="70">
        <f>SUM(J108)</f>
        <v>69303</v>
      </c>
    </row>
    <row r="110" spans="1:10" s="3" customFormat="1" ht="15">
      <c r="A110" s="7"/>
      <c r="B110" s="8"/>
      <c r="C110" s="22"/>
      <c r="D110" s="40"/>
      <c r="E110" s="22"/>
      <c r="F110" s="22"/>
      <c r="G110" s="22"/>
      <c r="H110" s="22"/>
      <c r="I110" s="22"/>
      <c r="J110" s="9"/>
    </row>
    <row r="111" spans="1:10" s="3" customFormat="1" ht="15">
      <c r="A111" s="6">
        <v>3449</v>
      </c>
      <c r="B111" s="73"/>
      <c r="C111" s="76" t="s">
        <v>100</v>
      </c>
      <c r="D111" s="77"/>
      <c r="E111" s="76"/>
      <c r="F111" s="76"/>
      <c r="G111" s="76"/>
      <c r="H111" s="76"/>
      <c r="I111" s="76"/>
      <c r="J111" s="9"/>
    </row>
    <row r="112" spans="1:10" s="3" customFormat="1" ht="13.5" thickBot="1">
      <c r="A112" s="73"/>
      <c r="B112" s="73" t="s">
        <v>101</v>
      </c>
      <c r="C112" s="26" t="s">
        <v>24</v>
      </c>
      <c r="D112" s="45">
        <v>632</v>
      </c>
      <c r="E112" s="26"/>
      <c r="F112" s="26"/>
      <c r="G112" s="26"/>
      <c r="H112" s="26"/>
      <c r="I112" s="26"/>
      <c r="J112" s="80">
        <f>SUM(D112:I112)</f>
        <v>632</v>
      </c>
    </row>
    <row r="113" spans="2:10" s="3" customFormat="1" ht="13.5" thickBot="1">
      <c r="B113" s="73"/>
      <c r="C113" s="74" t="s">
        <v>102</v>
      </c>
      <c r="D113" s="75">
        <f>SUM(D112)</f>
        <v>632</v>
      </c>
      <c r="E113" s="74"/>
      <c r="F113" s="74"/>
      <c r="G113" s="74"/>
      <c r="H113" s="74"/>
      <c r="I113" s="74"/>
      <c r="J113" s="70">
        <f>SUM(J112)</f>
        <v>632</v>
      </c>
    </row>
    <row r="114" spans="1:10" s="3" customFormat="1" ht="15">
      <c r="A114" s="7"/>
      <c r="B114" s="8"/>
      <c r="C114" s="22"/>
      <c r="D114" s="40"/>
      <c r="E114" s="22"/>
      <c r="F114" s="22"/>
      <c r="G114" s="22"/>
      <c r="H114" s="22"/>
      <c r="I114" s="22"/>
      <c r="J114" s="9"/>
    </row>
    <row r="115" spans="1:10" s="3" customFormat="1" ht="15">
      <c r="A115" s="6">
        <v>3461</v>
      </c>
      <c r="B115" s="8"/>
      <c r="C115" s="76" t="s">
        <v>42</v>
      </c>
      <c r="D115" s="77"/>
      <c r="E115" s="76"/>
      <c r="F115" s="76"/>
      <c r="G115" s="76"/>
      <c r="H115" s="76"/>
      <c r="I115" s="76"/>
      <c r="J115" s="9"/>
    </row>
    <row r="116" spans="1:10" s="3" customFormat="1" ht="13.5" thickBot="1">
      <c r="A116" s="73"/>
      <c r="B116" s="73" t="s">
        <v>235</v>
      </c>
      <c r="C116" s="26" t="s">
        <v>236</v>
      </c>
      <c r="D116" s="45">
        <v>-6298</v>
      </c>
      <c r="E116" s="26"/>
      <c r="F116" s="26"/>
      <c r="G116" s="26"/>
      <c r="H116" s="26"/>
      <c r="I116" s="26"/>
      <c r="J116" s="80">
        <f>SUM(D116:I116)</f>
        <v>-6298</v>
      </c>
    </row>
    <row r="117" spans="2:10" s="3" customFormat="1" ht="13.5" thickBot="1">
      <c r="B117" s="73"/>
      <c r="C117" s="74" t="s">
        <v>32</v>
      </c>
      <c r="D117" s="75">
        <f>SUM(D116:D116)</f>
        <v>-6298</v>
      </c>
      <c r="E117" s="74"/>
      <c r="F117" s="74"/>
      <c r="G117" s="74"/>
      <c r="H117" s="74"/>
      <c r="I117" s="74"/>
      <c r="J117" s="115">
        <f>SUM(J116:J116)</f>
        <v>-6298</v>
      </c>
    </row>
    <row r="118" spans="2:10" s="3" customFormat="1" ht="18" customHeight="1">
      <c r="B118" s="73"/>
      <c r="C118" s="78"/>
      <c r="D118" s="77"/>
      <c r="E118" s="78"/>
      <c r="F118" s="78"/>
      <c r="G118" s="78"/>
      <c r="H118" s="78"/>
      <c r="I118" s="114"/>
      <c r="J118" s="79"/>
    </row>
    <row r="119" spans="1:9" s="3" customFormat="1" ht="16.5" customHeight="1">
      <c r="A119" s="6">
        <v>3471</v>
      </c>
      <c r="B119" s="73"/>
      <c r="C119" s="76" t="s">
        <v>107</v>
      </c>
      <c r="D119" s="77"/>
      <c r="E119" s="76"/>
      <c r="F119" s="76"/>
      <c r="G119" s="76"/>
      <c r="H119" s="76"/>
      <c r="I119" s="76"/>
    </row>
    <row r="120" spans="1:10" s="3" customFormat="1" ht="16.5" customHeight="1">
      <c r="A120" s="6"/>
      <c r="B120" s="71">
        <v>347101</v>
      </c>
      <c r="C120" s="26" t="s">
        <v>108</v>
      </c>
      <c r="D120" s="65">
        <v>59637</v>
      </c>
      <c r="E120" s="76"/>
      <c r="F120" s="76"/>
      <c r="G120" s="76"/>
      <c r="H120" s="76"/>
      <c r="I120" s="76"/>
      <c r="J120" s="80">
        <f>SUM(D120:I120)</f>
        <v>59637</v>
      </c>
    </row>
    <row r="121" spans="1:10" s="3" customFormat="1" ht="16.5" customHeight="1" thickBot="1">
      <c r="A121" s="6"/>
      <c r="B121" s="155" t="s">
        <v>353</v>
      </c>
      <c r="C121" s="154" t="s">
        <v>354</v>
      </c>
      <c r="D121" s="65">
        <v>-59637</v>
      </c>
      <c r="E121" s="76"/>
      <c r="F121" s="76"/>
      <c r="G121" s="76"/>
      <c r="H121" s="76"/>
      <c r="I121" s="76"/>
      <c r="J121" s="80">
        <f>SUM(D121:I121)</f>
        <v>-59637</v>
      </c>
    </row>
    <row r="122" spans="2:10" s="3" customFormat="1" ht="12.75">
      <c r="B122" s="93">
        <v>347101</v>
      </c>
      <c r="C122" s="94" t="s">
        <v>108</v>
      </c>
      <c r="D122" s="95">
        <v>-39744</v>
      </c>
      <c r="E122" s="94"/>
      <c r="F122" s="94"/>
      <c r="G122" s="94"/>
      <c r="H122" s="94"/>
      <c r="I122" s="94"/>
      <c r="J122" s="88">
        <f>SUM(D122:I122)</f>
        <v>-39744</v>
      </c>
    </row>
    <row r="123" spans="2:10" s="3" customFormat="1" ht="13.5" thickBot="1">
      <c r="B123" s="89">
        <v>347101</v>
      </c>
      <c r="C123" s="91" t="s">
        <v>108</v>
      </c>
      <c r="D123" s="90">
        <v>39744</v>
      </c>
      <c r="E123" s="91"/>
      <c r="F123" s="91"/>
      <c r="G123" s="91"/>
      <c r="H123" s="91"/>
      <c r="I123" s="91"/>
      <c r="J123" s="92">
        <f>SUM(D123:I123)</f>
        <v>39744</v>
      </c>
    </row>
    <row r="124" spans="2:10" s="3" customFormat="1" ht="13.5" thickBot="1">
      <c r="B124" s="73"/>
      <c r="C124" s="82" t="s">
        <v>109</v>
      </c>
      <c r="D124" s="83">
        <f>SUM(D120:D123)</f>
        <v>0</v>
      </c>
      <c r="E124" s="82"/>
      <c r="F124" s="82"/>
      <c r="G124" s="82"/>
      <c r="H124" s="82"/>
      <c r="I124" s="82"/>
      <c r="J124" s="84">
        <f>SUM(J120:J123)</f>
        <v>0</v>
      </c>
    </row>
    <row r="125" spans="1:10" s="3" customFormat="1" ht="15">
      <c r="A125" s="7"/>
      <c r="B125" s="8"/>
      <c r="C125" s="22"/>
      <c r="D125" s="40"/>
      <c r="E125" s="22"/>
      <c r="F125" s="22"/>
      <c r="G125" s="22"/>
      <c r="H125" s="22"/>
      <c r="I125" s="22"/>
      <c r="J125" s="9"/>
    </row>
    <row r="126" spans="1:9" s="3" customFormat="1" ht="12.75">
      <c r="A126" s="6">
        <v>3473</v>
      </c>
      <c r="B126" s="73"/>
      <c r="C126" s="76" t="s">
        <v>263</v>
      </c>
      <c r="D126" s="77"/>
      <c r="E126" s="76"/>
      <c r="F126" s="76"/>
      <c r="G126" s="76"/>
      <c r="H126" s="76"/>
      <c r="I126" s="76"/>
    </row>
    <row r="127" spans="2:10" s="3" customFormat="1" ht="13.5" thickBot="1">
      <c r="B127" s="73" t="s">
        <v>264</v>
      </c>
      <c r="C127" s="127" t="s">
        <v>265</v>
      </c>
      <c r="D127" s="45">
        <v>1374</v>
      </c>
      <c r="E127" s="26"/>
      <c r="F127" s="26"/>
      <c r="G127" s="26"/>
      <c r="H127" s="26"/>
      <c r="I127" s="26"/>
      <c r="J127" s="80">
        <f>SUM(D127:I127)</f>
        <v>1374</v>
      </c>
    </row>
    <row r="128" spans="2:10" s="3" customFormat="1" ht="13.5" thickBot="1">
      <c r="B128" s="73"/>
      <c r="C128" s="74" t="s">
        <v>266</v>
      </c>
      <c r="D128" s="75">
        <f>SUM(D127)</f>
        <v>1374</v>
      </c>
      <c r="E128" s="74"/>
      <c r="F128" s="74"/>
      <c r="G128" s="74"/>
      <c r="H128" s="74"/>
      <c r="I128" s="74"/>
      <c r="J128" s="70">
        <f>SUM(J127)</f>
        <v>1374</v>
      </c>
    </row>
    <row r="129" spans="2:10" s="3" customFormat="1" ht="12.75">
      <c r="B129" s="73"/>
      <c r="C129" s="78"/>
      <c r="D129" s="77"/>
      <c r="E129" s="78"/>
      <c r="F129" s="78"/>
      <c r="G129" s="78"/>
      <c r="H129" s="78"/>
      <c r="I129" s="78"/>
      <c r="J129" s="96"/>
    </row>
    <row r="130" spans="1:9" s="3" customFormat="1" ht="12.75">
      <c r="A130" s="6">
        <v>3489</v>
      </c>
      <c r="B130" s="73"/>
      <c r="C130" s="76" t="s">
        <v>165</v>
      </c>
      <c r="D130" s="77"/>
      <c r="E130" s="76"/>
      <c r="F130" s="76"/>
      <c r="G130" s="76"/>
      <c r="H130" s="76"/>
      <c r="I130" s="76"/>
    </row>
    <row r="131" spans="2:10" s="3" customFormat="1" ht="13.5" thickBot="1">
      <c r="B131" s="73" t="s">
        <v>166</v>
      </c>
      <c r="C131" s="26" t="s">
        <v>165</v>
      </c>
      <c r="D131" s="45">
        <v>278907</v>
      </c>
      <c r="E131" s="26"/>
      <c r="F131" s="26"/>
      <c r="G131" s="26"/>
      <c r="H131" s="26"/>
      <c r="I131" s="26"/>
      <c r="J131" s="80">
        <f>SUM(D131:I131)</f>
        <v>278907</v>
      </c>
    </row>
    <row r="132" spans="2:10" s="3" customFormat="1" ht="13.5" thickBot="1">
      <c r="B132" s="73"/>
      <c r="C132" s="74" t="s">
        <v>164</v>
      </c>
      <c r="D132" s="75">
        <f>SUM(D131)</f>
        <v>278907</v>
      </c>
      <c r="E132" s="74"/>
      <c r="F132" s="74"/>
      <c r="G132" s="74"/>
      <c r="H132" s="74"/>
      <c r="I132" s="74"/>
      <c r="J132" s="70">
        <f>SUM(J131)</f>
        <v>278907</v>
      </c>
    </row>
    <row r="133" spans="2:10" s="3" customFormat="1" ht="12.75">
      <c r="B133" s="73"/>
      <c r="C133" s="78"/>
      <c r="D133" s="77"/>
      <c r="E133" s="78"/>
      <c r="F133" s="78"/>
      <c r="G133" s="78"/>
      <c r="H133" s="78"/>
      <c r="I133" s="78"/>
      <c r="J133" s="96"/>
    </row>
    <row r="134" spans="1:10" s="3" customFormat="1" ht="12.75">
      <c r="A134" s="6">
        <v>3490</v>
      </c>
      <c r="B134" s="73"/>
      <c r="C134" s="147" t="s">
        <v>399</v>
      </c>
      <c r="D134" s="156"/>
      <c r="E134" s="156"/>
      <c r="F134" s="156"/>
      <c r="G134" s="156"/>
      <c r="H134" s="156"/>
      <c r="I134" s="156"/>
      <c r="J134" s="156"/>
    </row>
    <row r="135" spans="1:10" s="3" customFormat="1" ht="12.75">
      <c r="A135" s="6"/>
      <c r="B135" s="167">
        <v>349092</v>
      </c>
      <c r="C135" s="168" t="s">
        <v>400</v>
      </c>
      <c r="D135" s="169">
        <v>-50000</v>
      </c>
      <c r="E135" s="170"/>
      <c r="F135" s="170"/>
      <c r="G135" s="170"/>
      <c r="H135" s="170"/>
      <c r="I135" s="170"/>
      <c r="J135" s="171">
        <v>-50000</v>
      </c>
    </row>
    <row r="136" spans="1:10" s="3" customFormat="1" ht="12.75">
      <c r="A136" s="6"/>
      <c r="B136" s="167">
        <v>349097</v>
      </c>
      <c r="C136" s="168" t="s">
        <v>401</v>
      </c>
      <c r="D136" s="169">
        <v>-125000</v>
      </c>
      <c r="E136" s="170"/>
      <c r="F136" s="170"/>
      <c r="G136" s="170"/>
      <c r="H136" s="170"/>
      <c r="I136" s="170"/>
      <c r="J136" s="171">
        <v>-125000</v>
      </c>
    </row>
    <row r="137" spans="2:10" s="3" customFormat="1" ht="12.75">
      <c r="B137" s="73" t="s">
        <v>355</v>
      </c>
      <c r="C137" s="26" t="s">
        <v>356</v>
      </c>
      <c r="D137" s="45">
        <v>-21410</v>
      </c>
      <c r="E137" s="26"/>
      <c r="F137" s="26"/>
      <c r="G137" s="26"/>
      <c r="H137" s="26"/>
      <c r="I137" s="26"/>
      <c r="J137" s="80">
        <f aca="true" t="shared" si="3" ref="J137:J146">SUM(D137:I137)</f>
        <v>-21410</v>
      </c>
    </row>
    <row r="138" spans="2:10" s="3" customFormat="1" ht="12.75">
      <c r="B138" s="73" t="s">
        <v>357</v>
      </c>
      <c r="C138" s="26" t="s">
        <v>358</v>
      </c>
      <c r="D138" s="45">
        <f>-35849+3584</f>
        <v>-32265</v>
      </c>
      <c r="E138" s="26"/>
      <c r="F138" s="26"/>
      <c r="G138" s="26"/>
      <c r="H138" s="26"/>
      <c r="I138" s="26"/>
      <c r="J138" s="80">
        <f t="shared" si="3"/>
        <v>-32265</v>
      </c>
    </row>
    <row r="139" spans="2:10" s="3" customFormat="1" ht="12.75">
      <c r="B139" s="73" t="s">
        <v>359</v>
      </c>
      <c r="C139" s="26" t="s">
        <v>360</v>
      </c>
      <c r="D139" s="45">
        <v>-74565</v>
      </c>
      <c r="E139" s="26"/>
      <c r="F139" s="26"/>
      <c r="G139" s="26"/>
      <c r="H139" s="26"/>
      <c r="I139" s="26"/>
      <c r="J139" s="80">
        <f t="shared" si="3"/>
        <v>-74565</v>
      </c>
    </row>
    <row r="140" spans="2:10" s="3" customFormat="1" ht="12.75">
      <c r="B140" s="167">
        <v>349525</v>
      </c>
      <c r="C140" s="173" t="s">
        <v>402</v>
      </c>
      <c r="D140" s="174">
        <v>-50000</v>
      </c>
      <c r="E140" s="173"/>
      <c r="F140" s="173"/>
      <c r="G140" s="173"/>
      <c r="H140" s="173"/>
      <c r="I140" s="173"/>
      <c r="J140" s="175">
        <v>-50000</v>
      </c>
    </row>
    <row r="141" spans="2:10" s="3" customFormat="1" ht="12.75">
      <c r="B141" s="73" t="s">
        <v>204</v>
      </c>
      <c r="C141" s="26" t="s">
        <v>205</v>
      </c>
      <c r="D141" s="45">
        <v>-447</v>
      </c>
      <c r="E141" s="26"/>
      <c r="F141" s="26"/>
      <c r="G141" s="26"/>
      <c r="H141" s="26"/>
      <c r="I141" s="26"/>
      <c r="J141" s="80">
        <f t="shared" si="3"/>
        <v>-447</v>
      </c>
    </row>
    <row r="142" spans="2:10" s="3" customFormat="1" ht="12.75">
      <c r="B142" s="73" t="s">
        <v>361</v>
      </c>
      <c r="C142" s="26" t="s">
        <v>362</v>
      </c>
      <c r="D142" s="45">
        <v>-83406</v>
      </c>
      <c r="E142" s="26"/>
      <c r="F142" s="26"/>
      <c r="G142" s="26"/>
      <c r="H142" s="26"/>
      <c r="I142" s="26"/>
      <c r="J142" s="80">
        <f t="shared" si="3"/>
        <v>-83406</v>
      </c>
    </row>
    <row r="143" spans="2:10" s="3" customFormat="1" ht="12.75">
      <c r="B143" s="73" t="s">
        <v>363</v>
      </c>
      <c r="C143" s="26" t="s">
        <v>364</v>
      </c>
      <c r="D143" s="45">
        <v>-105385</v>
      </c>
      <c r="E143" s="26"/>
      <c r="F143" s="26"/>
      <c r="G143" s="26"/>
      <c r="H143" s="26"/>
      <c r="I143" s="26"/>
      <c r="J143" s="80">
        <f t="shared" si="3"/>
        <v>-105385</v>
      </c>
    </row>
    <row r="144" spans="2:10" s="3" customFormat="1" ht="12.75">
      <c r="B144" s="73" t="s">
        <v>365</v>
      </c>
      <c r="C144" s="26" t="s">
        <v>366</v>
      </c>
      <c r="D144" s="45">
        <v>-22487</v>
      </c>
      <c r="E144" s="26"/>
      <c r="F144" s="26"/>
      <c r="G144" s="26"/>
      <c r="H144" s="26"/>
      <c r="I144" s="26"/>
      <c r="J144" s="80">
        <f t="shared" si="3"/>
        <v>-22487</v>
      </c>
    </row>
    <row r="145" spans="2:10" s="3" customFormat="1" ht="12.75">
      <c r="B145" s="73" t="s">
        <v>367</v>
      </c>
      <c r="C145" s="26" t="s">
        <v>368</v>
      </c>
      <c r="D145" s="45">
        <v>-75000</v>
      </c>
      <c r="E145" s="26"/>
      <c r="F145" s="26"/>
      <c r="G145" s="26"/>
      <c r="H145" s="26"/>
      <c r="I145" s="26"/>
      <c r="J145" s="80">
        <f t="shared" si="3"/>
        <v>-75000</v>
      </c>
    </row>
    <row r="146" spans="2:10" s="3" customFormat="1" ht="13.5" thickBot="1">
      <c r="B146" s="73" t="s">
        <v>369</v>
      </c>
      <c r="C146" s="26" t="s">
        <v>370</v>
      </c>
      <c r="D146" s="45">
        <f>-76228+1646</f>
        <v>-74582</v>
      </c>
      <c r="E146" s="26"/>
      <c r="F146" s="26"/>
      <c r="G146" s="26"/>
      <c r="H146" s="26"/>
      <c r="I146" s="26"/>
      <c r="J146" s="80">
        <f t="shared" si="3"/>
        <v>-74582</v>
      </c>
    </row>
    <row r="147" spans="2:10" s="3" customFormat="1" ht="13.5" thickBot="1">
      <c r="B147" s="73"/>
      <c r="C147" s="74" t="s">
        <v>29</v>
      </c>
      <c r="D147" s="185">
        <f>SUM(D135:D146)</f>
        <v>-714547</v>
      </c>
      <c r="E147" s="74"/>
      <c r="F147" s="74"/>
      <c r="G147" s="74"/>
      <c r="H147" s="74"/>
      <c r="I147" s="74"/>
      <c r="J147" s="70">
        <f>SUM(J135:J146)</f>
        <v>-714547</v>
      </c>
    </row>
    <row r="148" spans="2:10" s="3" customFormat="1" ht="12.75">
      <c r="B148" s="73"/>
      <c r="C148" s="78"/>
      <c r="D148" s="77"/>
      <c r="E148" s="78"/>
      <c r="F148" s="78"/>
      <c r="G148" s="78"/>
      <c r="H148" s="78"/>
      <c r="I148" s="78"/>
      <c r="J148" s="96"/>
    </row>
    <row r="149" spans="1:10" s="3" customFormat="1" ht="15">
      <c r="A149" s="6">
        <v>3521</v>
      </c>
      <c r="B149" s="8"/>
      <c r="C149" s="76" t="s">
        <v>231</v>
      </c>
      <c r="D149" s="77"/>
      <c r="E149" s="76"/>
      <c r="F149" s="76"/>
      <c r="G149" s="76"/>
      <c r="H149" s="76"/>
      <c r="I149" s="76"/>
      <c r="J149" s="9"/>
    </row>
    <row r="150" spans="1:10" s="56" customFormat="1" ht="12.75">
      <c r="A150" s="73"/>
      <c r="B150" s="73">
        <v>352115</v>
      </c>
      <c r="C150" s="26" t="s">
        <v>232</v>
      </c>
      <c r="D150" s="45">
        <v>1250</v>
      </c>
      <c r="E150" s="26"/>
      <c r="F150" s="26"/>
      <c r="G150" s="26"/>
      <c r="H150" s="26"/>
      <c r="I150" s="26"/>
      <c r="J150" s="55">
        <f>SUM(D150:I150)</f>
        <v>1250</v>
      </c>
    </row>
    <row r="151" spans="1:10" s="56" customFormat="1" ht="13.5" thickBot="1">
      <c r="A151" s="73"/>
      <c r="B151" s="73">
        <v>352151</v>
      </c>
      <c r="C151" s="26" t="s">
        <v>233</v>
      </c>
      <c r="D151" s="45">
        <v>-1250</v>
      </c>
      <c r="E151" s="26"/>
      <c r="F151" s="26"/>
      <c r="G151" s="26"/>
      <c r="H151" s="26"/>
      <c r="I151" s="26"/>
      <c r="J151" s="55">
        <f>SUM(D151:I151)</f>
        <v>-1250</v>
      </c>
    </row>
    <row r="152" spans="2:10" s="3" customFormat="1" ht="13.5" thickBot="1">
      <c r="B152" s="73"/>
      <c r="C152" s="74" t="s">
        <v>234</v>
      </c>
      <c r="D152" s="75">
        <f>SUM(D150:D151)</f>
        <v>0</v>
      </c>
      <c r="E152" s="74"/>
      <c r="F152" s="74"/>
      <c r="G152" s="74"/>
      <c r="H152" s="74"/>
      <c r="I152" s="74"/>
      <c r="J152" s="70">
        <f>SUM(J150:J151)</f>
        <v>0</v>
      </c>
    </row>
    <row r="153" spans="2:10" s="3" customFormat="1" ht="12.75">
      <c r="B153" s="73"/>
      <c r="C153" s="78"/>
      <c r="D153" s="77"/>
      <c r="E153" s="78"/>
      <c r="F153" s="78"/>
      <c r="G153" s="78"/>
      <c r="H153" s="78"/>
      <c r="I153" s="78"/>
      <c r="J153" s="96"/>
    </row>
    <row r="154" spans="1:10" s="3" customFormat="1" ht="12.75">
      <c r="A154" s="6">
        <v>3541</v>
      </c>
      <c r="B154" s="73"/>
      <c r="C154" s="78" t="s">
        <v>49</v>
      </c>
      <c r="D154" s="77"/>
      <c r="E154" s="78"/>
      <c r="F154" s="78"/>
      <c r="G154" s="78"/>
      <c r="H154" s="78"/>
      <c r="I154" s="78"/>
      <c r="J154" s="96"/>
    </row>
    <row r="155" spans="2:10" s="3" customFormat="1" ht="13.5" thickBot="1">
      <c r="B155" s="73" t="s">
        <v>50</v>
      </c>
      <c r="C155" s="97" t="s">
        <v>51</v>
      </c>
      <c r="D155" s="65">
        <v>3929</v>
      </c>
      <c r="E155" s="97"/>
      <c r="F155" s="97"/>
      <c r="G155" s="97"/>
      <c r="H155" s="97"/>
      <c r="I155" s="97"/>
      <c r="J155" s="98">
        <f>SUM(D155:I155)</f>
        <v>3929</v>
      </c>
    </row>
    <row r="156" spans="2:10" s="3" customFormat="1" ht="13.5" thickBot="1">
      <c r="B156" s="73"/>
      <c r="C156" s="74" t="s">
        <v>52</v>
      </c>
      <c r="D156" s="75">
        <f>SUM(D155)</f>
        <v>3929</v>
      </c>
      <c r="E156" s="74"/>
      <c r="F156" s="74"/>
      <c r="G156" s="74"/>
      <c r="H156" s="74"/>
      <c r="I156" s="74"/>
      <c r="J156" s="70">
        <f>SUM(J155)</f>
        <v>3929</v>
      </c>
    </row>
    <row r="157" spans="2:10" s="3" customFormat="1" ht="12.75">
      <c r="B157" s="73"/>
      <c r="C157" s="78"/>
      <c r="D157" s="77"/>
      <c r="E157" s="78"/>
      <c r="F157" s="78"/>
      <c r="G157" s="78"/>
      <c r="H157" s="78"/>
      <c r="I157" s="78"/>
      <c r="J157" s="96"/>
    </row>
    <row r="158" spans="1:10" s="3" customFormat="1" ht="12.75">
      <c r="A158" s="6">
        <v>3543</v>
      </c>
      <c r="B158" s="73"/>
      <c r="C158" s="78" t="s">
        <v>53</v>
      </c>
      <c r="D158" s="77"/>
      <c r="E158" s="78"/>
      <c r="F158" s="78"/>
      <c r="G158" s="78"/>
      <c r="H158" s="78"/>
      <c r="I158" s="78"/>
      <c r="J158" s="96"/>
    </row>
    <row r="159" spans="2:10" s="3" customFormat="1" ht="13.5" thickBot="1">
      <c r="B159" s="73" t="s">
        <v>54</v>
      </c>
      <c r="C159" s="97" t="s">
        <v>55</v>
      </c>
      <c r="D159" s="65">
        <v>360</v>
      </c>
      <c r="E159" s="97"/>
      <c r="F159" s="97"/>
      <c r="G159" s="97"/>
      <c r="H159" s="97"/>
      <c r="I159" s="97"/>
      <c r="J159" s="98">
        <f>SUM(D159:I159)</f>
        <v>360</v>
      </c>
    </row>
    <row r="160" spans="2:10" s="3" customFormat="1" ht="13.5" thickBot="1">
      <c r="B160" s="73"/>
      <c r="C160" s="74" t="s">
        <v>65</v>
      </c>
      <c r="D160" s="75">
        <f>SUM(D159)</f>
        <v>360</v>
      </c>
      <c r="E160" s="74"/>
      <c r="F160" s="74"/>
      <c r="G160" s="74"/>
      <c r="H160" s="74"/>
      <c r="I160" s="74"/>
      <c r="J160" s="70">
        <f>SUM(J159)</f>
        <v>360</v>
      </c>
    </row>
    <row r="161" spans="2:10" s="3" customFormat="1" ht="12.75">
      <c r="B161" s="73"/>
      <c r="C161" s="26"/>
      <c r="D161" s="45"/>
      <c r="E161" s="26"/>
      <c r="F161" s="26"/>
      <c r="G161" s="26"/>
      <c r="H161" s="26"/>
      <c r="I161" s="26"/>
      <c r="J161" s="96"/>
    </row>
    <row r="162" spans="1:10" s="3" customFormat="1" ht="12.75">
      <c r="A162" s="6">
        <v>3548</v>
      </c>
      <c r="B162" s="73"/>
      <c r="C162" s="78" t="s">
        <v>56</v>
      </c>
      <c r="D162" s="77"/>
      <c r="E162" s="78"/>
      <c r="F162" s="78"/>
      <c r="G162" s="78"/>
      <c r="H162" s="78"/>
      <c r="I162" s="78"/>
      <c r="J162" s="96"/>
    </row>
    <row r="163" spans="1:10" s="3" customFormat="1" ht="13.5" thickBot="1">
      <c r="A163" s="6"/>
      <c r="B163" s="73" t="s">
        <v>57</v>
      </c>
      <c r="C163" s="26" t="s">
        <v>58</v>
      </c>
      <c r="D163" s="45">
        <v>1328</v>
      </c>
      <c r="E163" s="26"/>
      <c r="F163" s="26"/>
      <c r="G163" s="26"/>
      <c r="H163" s="26"/>
      <c r="I163" s="26"/>
      <c r="J163" s="55">
        <f>SUM(D163:I163)</f>
        <v>1328</v>
      </c>
    </row>
    <row r="164" spans="2:10" s="3" customFormat="1" ht="12.75">
      <c r="B164" s="93" t="s">
        <v>57</v>
      </c>
      <c r="C164" s="99" t="s">
        <v>106</v>
      </c>
      <c r="D164" s="87">
        <v>-46012</v>
      </c>
      <c r="E164" s="99"/>
      <c r="F164" s="99"/>
      <c r="G164" s="99"/>
      <c r="H164" s="99"/>
      <c r="I164" s="99"/>
      <c r="J164" s="100">
        <f>SUM(D164:I164)</f>
        <v>-46012</v>
      </c>
    </row>
    <row r="165" spans="2:10" s="3" customFormat="1" ht="13.5" thickBot="1">
      <c r="B165" s="89" t="s">
        <v>57</v>
      </c>
      <c r="C165" s="101" t="s">
        <v>106</v>
      </c>
      <c r="D165" s="102">
        <v>46012</v>
      </c>
      <c r="E165" s="101"/>
      <c r="F165" s="101"/>
      <c r="G165" s="101"/>
      <c r="H165" s="101"/>
      <c r="I165" s="101"/>
      <c r="J165" s="103">
        <f>SUM(D165:I165)</f>
        <v>46012</v>
      </c>
    </row>
    <row r="166" spans="2:10" s="3" customFormat="1" ht="13.5" thickBot="1">
      <c r="B166" s="73"/>
      <c r="C166" s="82" t="s">
        <v>66</v>
      </c>
      <c r="D166" s="83">
        <f>SUM(D163)</f>
        <v>1328</v>
      </c>
      <c r="E166" s="82"/>
      <c r="F166" s="82"/>
      <c r="G166" s="82"/>
      <c r="H166" s="82"/>
      <c r="I166" s="82"/>
      <c r="J166" s="84">
        <f>SUM(J163)</f>
        <v>1328</v>
      </c>
    </row>
    <row r="167" spans="2:10" s="3" customFormat="1" ht="12.75">
      <c r="B167" s="73" t="s">
        <v>0</v>
      </c>
      <c r="C167" s="26"/>
      <c r="D167" s="45"/>
      <c r="E167" s="26"/>
      <c r="F167" s="26"/>
      <c r="G167" s="26"/>
      <c r="H167" s="26"/>
      <c r="I167" s="26"/>
      <c r="J167" s="96"/>
    </row>
    <row r="168" spans="1:10" s="3" customFormat="1" ht="12.75">
      <c r="A168" s="6">
        <v>3556</v>
      </c>
      <c r="B168" s="73"/>
      <c r="C168" s="78" t="s">
        <v>59</v>
      </c>
      <c r="D168" s="77"/>
      <c r="E168" s="78"/>
      <c r="F168" s="78"/>
      <c r="G168" s="78"/>
      <c r="H168" s="78"/>
      <c r="I168" s="78"/>
      <c r="J168" s="96"/>
    </row>
    <row r="169" spans="2:10" s="3" customFormat="1" ht="13.5" thickBot="1">
      <c r="B169" s="73" t="s">
        <v>60</v>
      </c>
      <c r="C169" s="97" t="s">
        <v>61</v>
      </c>
      <c r="D169" s="65">
        <v>1048</v>
      </c>
      <c r="E169" s="97"/>
      <c r="F169" s="97"/>
      <c r="G169" s="97"/>
      <c r="H169" s="97"/>
      <c r="I169" s="97"/>
      <c r="J169" s="98">
        <f>SUM(D169:I169)</f>
        <v>1048</v>
      </c>
    </row>
    <row r="170" spans="2:10" s="3" customFormat="1" ht="13.5" thickBot="1">
      <c r="B170" s="73"/>
      <c r="C170" s="74" t="s">
        <v>67</v>
      </c>
      <c r="D170" s="75">
        <f>SUM(D169)</f>
        <v>1048</v>
      </c>
      <c r="E170" s="74"/>
      <c r="F170" s="74"/>
      <c r="G170" s="74"/>
      <c r="H170" s="74"/>
      <c r="I170" s="74"/>
      <c r="J170" s="70">
        <f>SUM(J169)</f>
        <v>1048</v>
      </c>
    </row>
    <row r="171" spans="2:10" s="3" customFormat="1" ht="12.75">
      <c r="B171" s="73"/>
      <c r="C171" s="26"/>
      <c r="D171" s="45"/>
      <c r="E171" s="26"/>
      <c r="F171" s="26"/>
      <c r="G171" s="26"/>
      <c r="H171" s="26"/>
      <c r="I171" s="26"/>
      <c r="J171" s="96"/>
    </row>
    <row r="172" spans="1:10" s="3" customFormat="1" ht="12.75">
      <c r="A172" s="6">
        <v>3558</v>
      </c>
      <c r="B172" s="73"/>
      <c r="C172" s="78" t="s">
        <v>62</v>
      </c>
      <c r="D172" s="77"/>
      <c r="E172" s="78"/>
      <c r="F172" s="78"/>
      <c r="G172" s="78"/>
      <c r="H172" s="78"/>
      <c r="I172" s="78"/>
      <c r="J172" s="55">
        <f>SUM(C172:I172)</f>
        <v>0</v>
      </c>
    </row>
    <row r="173" spans="1:10" s="3" customFormat="1" ht="13.5" thickBot="1">
      <c r="A173" s="6"/>
      <c r="B173" s="73" t="s">
        <v>63</v>
      </c>
      <c r="C173" s="26" t="s">
        <v>64</v>
      </c>
      <c r="D173" s="45">
        <v>528</v>
      </c>
      <c r="E173" s="26"/>
      <c r="F173" s="26"/>
      <c r="G173" s="26"/>
      <c r="H173" s="26"/>
      <c r="I173" s="26"/>
      <c r="J173" s="55">
        <f>SUM(C173:I173)</f>
        <v>528</v>
      </c>
    </row>
    <row r="174" spans="1:10" s="3" customFormat="1" ht="13.5" thickBot="1">
      <c r="A174" s="6"/>
      <c r="B174" s="73"/>
      <c r="C174" s="74" t="s">
        <v>68</v>
      </c>
      <c r="D174" s="75">
        <f>SUM(D173)</f>
        <v>528</v>
      </c>
      <c r="E174" s="74"/>
      <c r="F174" s="74"/>
      <c r="G174" s="74"/>
      <c r="H174" s="74"/>
      <c r="I174" s="74"/>
      <c r="J174" s="70">
        <f>SUM(J172:J173)</f>
        <v>528</v>
      </c>
    </row>
    <row r="175" spans="1:10" s="3" customFormat="1" ht="12.75">
      <c r="A175" s="6"/>
      <c r="B175" s="73"/>
      <c r="C175" s="78"/>
      <c r="D175" s="77"/>
      <c r="E175" s="78"/>
      <c r="F175" s="78"/>
      <c r="G175" s="78"/>
      <c r="H175" s="78"/>
      <c r="I175" s="78"/>
      <c r="J175" s="96"/>
    </row>
    <row r="176" spans="1:10" s="3" customFormat="1" ht="12.75">
      <c r="A176" s="6">
        <v>3669</v>
      </c>
      <c r="B176" s="73"/>
      <c r="C176" s="78" t="s">
        <v>167</v>
      </c>
      <c r="D176" s="77"/>
      <c r="E176" s="78"/>
      <c r="F176" s="78"/>
      <c r="G176" s="78"/>
      <c r="H176" s="78"/>
      <c r="I176" s="78"/>
      <c r="J176" s="55">
        <f>SUM(C176:I176)</f>
        <v>0</v>
      </c>
    </row>
    <row r="177" spans="1:10" s="3" customFormat="1" ht="13.5" thickBot="1">
      <c r="A177" s="6"/>
      <c r="B177" s="73" t="s">
        <v>168</v>
      </c>
      <c r="C177" s="26" t="s">
        <v>167</v>
      </c>
      <c r="D177" s="45">
        <v>18781</v>
      </c>
      <c r="E177" s="26"/>
      <c r="F177" s="26"/>
      <c r="G177" s="26"/>
      <c r="H177" s="26"/>
      <c r="I177" s="26"/>
      <c r="J177" s="55">
        <f>SUM(C177:I177)</f>
        <v>18781</v>
      </c>
    </row>
    <row r="178" spans="1:10" s="3" customFormat="1" ht="13.5" thickBot="1">
      <c r="A178" s="6"/>
      <c r="B178" s="73"/>
      <c r="C178" s="74" t="s">
        <v>169</v>
      </c>
      <c r="D178" s="75">
        <f>SUM(D177)</f>
        <v>18781</v>
      </c>
      <c r="E178" s="74"/>
      <c r="F178" s="74"/>
      <c r="G178" s="74"/>
      <c r="H178" s="74"/>
      <c r="I178" s="74"/>
      <c r="J178" s="70">
        <f>SUM(J176:J177)</f>
        <v>18781</v>
      </c>
    </row>
    <row r="179" spans="2:10" s="3" customFormat="1" ht="12.75">
      <c r="B179" s="73"/>
      <c r="C179" s="26"/>
      <c r="D179" s="45"/>
      <c r="E179" s="26"/>
      <c r="F179" s="26"/>
      <c r="G179" s="26"/>
      <c r="H179" s="26"/>
      <c r="I179" s="26"/>
      <c r="J179" s="26"/>
    </row>
    <row r="180" spans="1:10" s="3" customFormat="1" ht="12.75">
      <c r="A180" s="6">
        <v>3672</v>
      </c>
      <c r="B180" s="73"/>
      <c r="C180" s="78" t="s">
        <v>69</v>
      </c>
      <c r="D180" s="77"/>
      <c r="E180" s="78"/>
      <c r="F180" s="78"/>
      <c r="G180" s="78"/>
      <c r="H180" s="78"/>
      <c r="I180" s="78"/>
      <c r="J180" s="96"/>
    </row>
    <row r="181" spans="2:10" s="3" customFormat="1" ht="13.5" thickBot="1">
      <c r="B181" s="73">
        <v>367202</v>
      </c>
      <c r="C181" s="97" t="s">
        <v>170</v>
      </c>
      <c r="D181" s="65">
        <v>-36</v>
      </c>
      <c r="E181" s="97"/>
      <c r="F181" s="97"/>
      <c r="G181" s="97"/>
      <c r="H181" s="97"/>
      <c r="I181" s="97"/>
      <c r="J181" s="98">
        <f>SUM(D181:I181)</f>
        <v>-36</v>
      </c>
    </row>
    <row r="182" spans="1:10" s="3" customFormat="1" ht="13.5" thickBot="1">
      <c r="A182" s="6"/>
      <c r="B182" s="73"/>
      <c r="C182" s="74" t="s">
        <v>70</v>
      </c>
      <c r="D182" s="75">
        <f>SUM(D181)</f>
        <v>-36</v>
      </c>
      <c r="E182" s="74"/>
      <c r="F182" s="74"/>
      <c r="G182" s="74"/>
      <c r="H182" s="74"/>
      <c r="I182" s="74"/>
      <c r="J182" s="70">
        <f>SUM(J181)</f>
        <v>-36</v>
      </c>
    </row>
    <row r="183" spans="2:10" s="3" customFormat="1" ht="12.75">
      <c r="B183" s="73"/>
      <c r="C183" s="78"/>
      <c r="D183" s="77"/>
      <c r="E183" s="78"/>
      <c r="F183" s="78"/>
      <c r="G183" s="78"/>
      <c r="H183" s="78"/>
      <c r="I183" s="78"/>
      <c r="J183" s="96"/>
    </row>
    <row r="184" spans="1:10" s="3" customFormat="1" ht="12.75">
      <c r="A184" s="6">
        <v>3681</v>
      </c>
      <c r="B184" s="73"/>
      <c r="C184" s="78" t="s">
        <v>292</v>
      </c>
      <c r="D184" s="77"/>
      <c r="E184" s="78"/>
      <c r="F184" s="78"/>
      <c r="G184" s="78"/>
      <c r="H184" s="78"/>
      <c r="I184" s="78"/>
      <c r="J184" s="96"/>
    </row>
    <row r="185" spans="1:10" s="3" customFormat="1" ht="12.75">
      <c r="A185" s="6"/>
      <c r="B185" s="157" t="s">
        <v>293</v>
      </c>
      <c r="C185" s="176" t="s">
        <v>294</v>
      </c>
      <c r="D185" s="172">
        <f>-853383-25000</f>
        <v>-878383</v>
      </c>
      <c r="E185" s="177"/>
      <c r="F185" s="177"/>
      <c r="G185" s="177"/>
      <c r="H185" s="177"/>
      <c r="I185" s="177"/>
      <c r="J185" s="178">
        <f>SUM(D185:I185)</f>
        <v>-878383</v>
      </c>
    </row>
    <row r="186" spans="1:10" s="3" customFormat="1" ht="12.75">
      <c r="A186" s="6"/>
      <c r="B186" s="157" t="s">
        <v>295</v>
      </c>
      <c r="C186" s="176" t="s">
        <v>296</v>
      </c>
      <c r="D186" s="172">
        <f>-288064-225000</f>
        <v>-513064</v>
      </c>
      <c r="E186" s="177"/>
      <c r="F186" s="177"/>
      <c r="G186" s="177"/>
      <c r="H186" s="177"/>
      <c r="I186" s="177"/>
      <c r="J186" s="178">
        <f>SUM(D186:I186)</f>
        <v>-513064</v>
      </c>
    </row>
    <row r="187" spans="1:10" s="3" customFormat="1" ht="12.75">
      <c r="A187" s="6"/>
      <c r="B187" s="122" t="s">
        <v>389</v>
      </c>
      <c r="C187" s="179" t="s">
        <v>390</v>
      </c>
      <c r="D187" s="169">
        <f>-329000+250000</f>
        <v>-79000</v>
      </c>
      <c r="E187" s="177"/>
      <c r="F187" s="177"/>
      <c r="G187" s="177"/>
      <c r="H187" s="177"/>
      <c r="I187" s="177"/>
      <c r="J187" s="178">
        <f>SUM(D187:I187)</f>
        <v>-79000</v>
      </c>
    </row>
    <row r="188" spans="1:10" s="3" customFormat="1" ht="13.5" thickBot="1">
      <c r="A188" s="6"/>
      <c r="B188" s="158" t="s">
        <v>297</v>
      </c>
      <c r="C188" s="159" t="s">
        <v>298</v>
      </c>
      <c r="D188" s="65">
        <v>-66791</v>
      </c>
      <c r="E188" s="78"/>
      <c r="F188" s="78"/>
      <c r="G188" s="78"/>
      <c r="H188" s="78"/>
      <c r="I188" s="78"/>
      <c r="J188" s="98">
        <f>SUM(D188:I188)</f>
        <v>-66791</v>
      </c>
    </row>
    <row r="189" spans="1:10" s="3" customFormat="1" ht="13.5" thickBot="1">
      <c r="A189" s="6"/>
      <c r="B189" s="73"/>
      <c r="C189" s="74" t="s">
        <v>284</v>
      </c>
      <c r="D189" s="75">
        <f>SUM(D184:D188)</f>
        <v>-1537238</v>
      </c>
      <c r="E189" s="74"/>
      <c r="F189" s="74"/>
      <c r="G189" s="74"/>
      <c r="H189" s="74"/>
      <c r="I189" s="74"/>
      <c r="J189" s="70">
        <f>SUM(J185:J188)</f>
        <v>-1537238</v>
      </c>
    </row>
    <row r="190" spans="2:10" s="3" customFormat="1" ht="12.75">
      <c r="B190" s="73"/>
      <c r="C190" s="78"/>
      <c r="D190" s="77"/>
      <c r="E190" s="78"/>
      <c r="F190" s="78"/>
      <c r="G190" s="78"/>
      <c r="H190" s="78"/>
      <c r="I190" s="78"/>
      <c r="J190" s="96"/>
    </row>
    <row r="191" spans="1:10" s="3" customFormat="1" ht="12.75">
      <c r="A191" s="6">
        <v>3682</v>
      </c>
      <c r="B191" s="73"/>
      <c r="C191" s="78" t="s">
        <v>291</v>
      </c>
      <c r="D191" s="77"/>
      <c r="E191" s="78"/>
      <c r="F191" s="78"/>
      <c r="G191" s="78"/>
      <c r="H191" s="78"/>
      <c r="I191" s="78"/>
      <c r="J191" s="96"/>
    </row>
    <row r="192" spans="2:10" s="3" customFormat="1" ht="12.75">
      <c r="B192" s="157" t="s">
        <v>287</v>
      </c>
      <c r="C192" s="160" t="s">
        <v>288</v>
      </c>
      <c r="D192" s="161">
        <v>-589159</v>
      </c>
      <c r="E192" s="97"/>
      <c r="F192" s="97"/>
      <c r="G192" s="97"/>
      <c r="H192" s="97"/>
      <c r="I192" s="97"/>
      <c r="J192" s="98">
        <f>SUM(D192:I192)</f>
        <v>-589159</v>
      </c>
    </row>
    <row r="193" spans="2:10" s="3" customFormat="1" ht="13.5" thickBot="1">
      <c r="B193" s="158" t="s">
        <v>289</v>
      </c>
      <c r="C193" s="162" t="s">
        <v>290</v>
      </c>
      <c r="D193" s="163">
        <v>-390822</v>
      </c>
      <c r="E193" s="97"/>
      <c r="F193" s="97"/>
      <c r="G193" s="97"/>
      <c r="H193" s="97"/>
      <c r="I193" s="97"/>
      <c r="J193" s="98">
        <f>SUM(D193:I193)</f>
        <v>-390822</v>
      </c>
    </row>
    <row r="194" spans="1:10" s="3" customFormat="1" ht="13.5" thickBot="1">
      <c r="A194" s="6"/>
      <c r="B194" s="73"/>
      <c r="C194" s="74" t="s">
        <v>285</v>
      </c>
      <c r="D194" s="75">
        <f>SUM(D192:D193)</f>
        <v>-979981</v>
      </c>
      <c r="E194" s="74"/>
      <c r="F194" s="74"/>
      <c r="G194" s="74"/>
      <c r="H194" s="74"/>
      <c r="I194" s="74"/>
      <c r="J194" s="70">
        <f>SUM(J192:J193)</f>
        <v>-979981</v>
      </c>
    </row>
    <row r="195" spans="2:10" s="3" customFormat="1" ht="12.75">
      <c r="B195" s="73"/>
      <c r="C195" s="78"/>
      <c r="D195" s="77"/>
      <c r="E195" s="78"/>
      <c r="F195" s="78"/>
      <c r="G195" s="78"/>
      <c r="H195" s="78"/>
      <c r="I195" s="78"/>
      <c r="J195" s="96"/>
    </row>
    <row r="196" spans="1:10" s="3" customFormat="1" ht="12.75">
      <c r="A196" s="6">
        <v>3691</v>
      </c>
      <c r="B196" s="73"/>
      <c r="C196" s="78" t="s">
        <v>71</v>
      </c>
      <c r="D196" s="77"/>
      <c r="E196" s="78"/>
      <c r="F196" s="78"/>
      <c r="G196" s="78"/>
      <c r="H196" s="78"/>
      <c r="I196" s="78"/>
      <c r="J196" s="96"/>
    </row>
    <row r="197" spans="2:10" s="3" customFormat="1" ht="12.75">
      <c r="B197" s="73">
        <v>369002</v>
      </c>
      <c r="C197" s="97" t="s">
        <v>229</v>
      </c>
      <c r="D197" s="65">
        <v>-309000</v>
      </c>
      <c r="E197" s="97"/>
      <c r="F197" s="97"/>
      <c r="G197" s="97"/>
      <c r="H197" s="97"/>
      <c r="I197" s="97"/>
      <c r="J197" s="98">
        <f>SUM(D197:I197)</f>
        <v>-309000</v>
      </c>
    </row>
    <row r="198" spans="2:10" s="3" customFormat="1" ht="13.5" thickBot="1">
      <c r="B198" s="73">
        <v>369099</v>
      </c>
      <c r="C198" s="97" t="s">
        <v>230</v>
      </c>
      <c r="D198" s="65">
        <v>-21167</v>
      </c>
      <c r="E198" s="97"/>
      <c r="F198" s="97"/>
      <c r="G198" s="97"/>
      <c r="H198" s="97"/>
      <c r="I198" s="97"/>
      <c r="J198" s="98">
        <f>SUM(D198:I198)</f>
        <v>-21167</v>
      </c>
    </row>
    <row r="199" spans="1:10" s="3" customFormat="1" ht="13.5" thickBot="1">
      <c r="A199" s="6"/>
      <c r="B199" s="73"/>
      <c r="C199" s="74" t="s">
        <v>286</v>
      </c>
      <c r="D199" s="75">
        <f>SUM(D197:D198)</f>
        <v>-330167</v>
      </c>
      <c r="E199" s="74"/>
      <c r="F199" s="74"/>
      <c r="G199" s="74"/>
      <c r="H199" s="74"/>
      <c r="I199" s="74"/>
      <c r="J199" s="70">
        <f>SUM(J197:J198)</f>
        <v>-330167</v>
      </c>
    </row>
    <row r="200" spans="2:10" s="3" customFormat="1" ht="12.75">
      <c r="B200" s="73"/>
      <c r="C200" s="78"/>
      <c r="D200" s="77"/>
      <c r="E200" s="78"/>
      <c r="F200" s="78"/>
      <c r="G200" s="78"/>
      <c r="H200" s="78"/>
      <c r="I200" s="78"/>
      <c r="J200" s="96"/>
    </row>
    <row r="201" spans="1:10" s="3" customFormat="1" ht="12.75">
      <c r="A201" s="6">
        <v>3771</v>
      </c>
      <c r="B201" s="73"/>
      <c r="C201" s="78" t="s">
        <v>35</v>
      </c>
      <c r="D201" s="77"/>
      <c r="E201" s="78"/>
      <c r="F201" s="78"/>
      <c r="G201" s="78"/>
      <c r="H201" s="78"/>
      <c r="I201" s="78"/>
      <c r="J201" s="26"/>
    </row>
    <row r="202" spans="1:10" s="3" customFormat="1" ht="12.75">
      <c r="A202" s="6"/>
      <c r="B202" s="148" t="s">
        <v>299</v>
      </c>
      <c r="C202" s="149" t="s">
        <v>300</v>
      </c>
      <c r="D202" s="150">
        <v>184951</v>
      </c>
      <c r="E202" s="78"/>
      <c r="F202" s="78"/>
      <c r="G202" s="78"/>
      <c r="H202" s="78"/>
      <c r="I202" s="78"/>
      <c r="J202" s="151">
        <f>SUM(D202:I202)</f>
        <v>184951</v>
      </c>
    </row>
    <row r="203" spans="1:10" s="3" customFormat="1" ht="12.75">
      <c r="A203" s="6"/>
      <c r="B203" s="122" t="s">
        <v>307</v>
      </c>
      <c r="C203" s="53" t="s">
        <v>308</v>
      </c>
      <c r="D203" s="150">
        <v>-131</v>
      </c>
      <c r="E203" s="78"/>
      <c r="F203" s="78"/>
      <c r="G203" s="78"/>
      <c r="H203" s="78"/>
      <c r="I203" s="78"/>
      <c r="J203" s="151">
        <f aca="true" t="shared" si="4" ref="J203:J219">SUM(D203:I203)</f>
        <v>-131</v>
      </c>
    </row>
    <row r="204" spans="1:10" s="3" customFormat="1" ht="12.75">
      <c r="A204" s="6"/>
      <c r="B204" s="122" t="s">
        <v>309</v>
      </c>
      <c r="C204" s="53" t="s">
        <v>310</v>
      </c>
      <c r="D204" s="150">
        <v>-110149</v>
      </c>
      <c r="E204" s="78"/>
      <c r="F204" s="78"/>
      <c r="G204" s="78"/>
      <c r="H204" s="78"/>
      <c r="I204" s="78"/>
      <c r="J204" s="151">
        <f t="shared" si="4"/>
        <v>-110149</v>
      </c>
    </row>
    <row r="205" spans="1:10" s="3" customFormat="1" ht="12.75">
      <c r="A205" s="6"/>
      <c r="B205" s="122" t="s">
        <v>311</v>
      </c>
      <c r="C205" s="53" t="s">
        <v>312</v>
      </c>
      <c r="D205" s="150">
        <v>147000</v>
      </c>
      <c r="E205" s="78"/>
      <c r="F205" s="78"/>
      <c r="G205" s="78"/>
      <c r="H205" s="78"/>
      <c r="I205" s="78"/>
      <c r="J205" s="151">
        <f t="shared" si="4"/>
        <v>147000</v>
      </c>
    </row>
    <row r="206" spans="1:10" s="3" customFormat="1" ht="12.75">
      <c r="A206" s="6"/>
      <c r="B206" s="122" t="s">
        <v>333</v>
      </c>
      <c r="C206" s="53" t="s">
        <v>334</v>
      </c>
      <c r="D206" s="150">
        <v>-34328</v>
      </c>
      <c r="E206" s="78"/>
      <c r="F206" s="78"/>
      <c r="G206" s="78"/>
      <c r="H206" s="78"/>
      <c r="I206" s="78"/>
      <c r="J206" s="151">
        <f t="shared" si="4"/>
        <v>-34328</v>
      </c>
    </row>
    <row r="207" spans="1:10" s="3" customFormat="1" ht="12.75">
      <c r="A207" s="6"/>
      <c r="B207" s="122" t="s">
        <v>335</v>
      </c>
      <c r="C207" s="53" t="s">
        <v>336</v>
      </c>
      <c r="D207" s="150">
        <v>-28687</v>
      </c>
      <c r="E207" s="78"/>
      <c r="F207" s="78"/>
      <c r="G207" s="78"/>
      <c r="H207" s="78"/>
      <c r="I207" s="78"/>
      <c r="J207" s="151">
        <f t="shared" si="4"/>
        <v>-28687</v>
      </c>
    </row>
    <row r="208" spans="1:10" s="3" customFormat="1" ht="12.75">
      <c r="A208" s="6"/>
      <c r="B208" s="122" t="s">
        <v>337</v>
      </c>
      <c r="C208" s="53" t="s">
        <v>338</v>
      </c>
      <c r="D208" s="150">
        <v>-7622</v>
      </c>
      <c r="E208" s="78"/>
      <c r="F208" s="78"/>
      <c r="G208" s="78"/>
      <c r="H208" s="78"/>
      <c r="I208" s="78"/>
      <c r="J208" s="151">
        <f t="shared" si="4"/>
        <v>-7622</v>
      </c>
    </row>
    <row r="209" spans="1:10" s="3" customFormat="1" ht="12.75">
      <c r="A209" s="6"/>
      <c r="B209" s="122" t="s">
        <v>313</v>
      </c>
      <c r="C209" s="53" t="s">
        <v>314</v>
      </c>
      <c r="D209" s="150">
        <v>110149</v>
      </c>
      <c r="E209" s="78"/>
      <c r="F209" s="78"/>
      <c r="G209" s="78"/>
      <c r="H209" s="78"/>
      <c r="I209" s="78"/>
      <c r="J209" s="151">
        <f t="shared" si="4"/>
        <v>110149</v>
      </c>
    </row>
    <row r="210" spans="1:10" s="3" customFormat="1" ht="12.75">
      <c r="A210" s="6"/>
      <c r="B210" s="122" t="s">
        <v>315</v>
      </c>
      <c r="C210" s="53" t="s">
        <v>316</v>
      </c>
      <c r="D210" s="150">
        <v>-720395</v>
      </c>
      <c r="E210" s="78"/>
      <c r="F210" s="78"/>
      <c r="G210" s="78"/>
      <c r="H210" s="78"/>
      <c r="I210" s="78"/>
      <c r="J210" s="151">
        <f t="shared" si="4"/>
        <v>-720395</v>
      </c>
    </row>
    <row r="211" spans="1:10" s="3" customFormat="1" ht="12.75">
      <c r="A211" s="6"/>
      <c r="B211" s="122" t="s">
        <v>339</v>
      </c>
      <c r="C211" s="152" t="s">
        <v>340</v>
      </c>
      <c r="D211" s="150">
        <v>-26210</v>
      </c>
      <c r="E211" s="78"/>
      <c r="F211" s="78"/>
      <c r="G211" s="78"/>
      <c r="H211" s="78"/>
      <c r="I211" s="78"/>
      <c r="J211" s="151">
        <f t="shared" si="4"/>
        <v>-26210</v>
      </c>
    </row>
    <row r="212" spans="1:10" s="3" customFormat="1" ht="12.75">
      <c r="A212" s="6"/>
      <c r="B212" s="122" t="s">
        <v>301</v>
      </c>
      <c r="C212" s="53" t="s">
        <v>302</v>
      </c>
      <c r="D212" s="150">
        <v>-227410</v>
      </c>
      <c r="E212" s="78"/>
      <c r="F212" s="78"/>
      <c r="G212" s="78"/>
      <c r="H212" s="78"/>
      <c r="I212" s="78"/>
      <c r="J212" s="151">
        <f t="shared" si="4"/>
        <v>-227410</v>
      </c>
    </row>
    <row r="213" spans="1:10" s="3" customFormat="1" ht="12.75">
      <c r="A213" s="6"/>
      <c r="B213" s="122" t="s">
        <v>341</v>
      </c>
      <c r="C213" s="152" t="s">
        <v>342</v>
      </c>
      <c r="D213" s="150">
        <v>-4000</v>
      </c>
      <c r="E213" s="78"/>
      <c r="F213" s="78"/>
      <c r="G213" s="78"/>
      <c r="H213" s="78"/>
      <c r="I213" s="78"/>
      <c r="J213" s="151">
        <f t="shared" si="4"/>
        <v>-4000</v>
      </c>
    </row>
    <row r="214" spans="1:10" s="3" customFormat="1" ht="12.75">
      <c r="A214" s="6"/>
      <c r="B214" s="122" t="s">
        <v>343</v>
      </c>
      <c r="C214" s="152" t="s">
        <v>344</v>
      </c>
      <c r="D214" s="150">
        <v>-1227072</v>
      </c>
      <c r="E214" s="78"/>
      <c r="F214" s="78"/>
      <c r="G214" s="78"/>
      <c r="H214" s="78"/>
      <c r="I214" s="78"/>
      <c r="J214" s="151">
        <f t="shared" si="4"/>
        <v>-1227072</v>
      </c>
    </row>
    <row r="215" spans="1:10" s="3" customFormat="1" ht="12.75">
      <c r="A215" s="6"/>
      <c r="B215" s="122" t="s">
        <v>345</v>
      </c>
      <c r="C215" s="152" t="s">
        <v>346</v>
      </c>
      <c r="D215" s="150">
        <v>-15892</v>
      </c>
      <c r="E215" s="78"/>
      <c r="F215" s="78"/>
      <c r="G215" s="78"/>
      <c r="H215" s="78"/>
      <c r="I215" s="78"/>
      <c r="J215" s="151">
        <f t="shared" si="4"/>
        <v>-15892</v>
      </c>
    </row>
    <row r="216" spans="1:10" s="3" customFormat="1" ht="12.75">
      <c r="A216" s="6"/>
      <c r="B216" s="122" t="s">
        <v>303</v>
      </c>
      <c r="C216" s="53" t="s">
        <v>304</v>
      </c>
      <c r="D216" s="150">
        <v>-80</v>
      </c>
      <c r="E216" s="78"/>
      <c r="F216" s="78"/>
      <c r="G216" s="78"/>
      <c r="H216" s="78"/>
      <c r="I216" s="78"/>
      <c r="J216" s="151">
        <f t="shared" si="4"/>
        <v>-80</v>
      </c>
    </row>
    <row r="217" spans="1:10" s="3" customFormat="1" ht="12.75">
      <c r="A217" s="6"/>
      <c r="B217" s="122" t="s">
        <v>347</v>
      </c>
      <c r="C217" s="152" t="s">
        <v>348</v>
      </c>
      <c r="D217" s="150">
        <v>-302975</v>
      </c>
      <c r="E217" s="78"/>
      <c r="F217" s="78"/>
      <c r="G217" s="78"/>
      <c r="H217" s="78"/>
      <c r="I217" s="78"/>
      <c r="J217" s="151">
        <f t="shared" si="4"/>
        <v>-302975</v>
      </c>
    </row>
    <row r="218" spans="1:10" s="3" customFormat="1" ht="12.75">
      <c r="A218" s="6"/>
      <c r="B218" s="122" t="s">
        <v>349</v>
      </c>
      <c r="C218" s="152" t="s">
        <v>350</v>
      </c>
      <c r="D218" s="150">
        <v>-745100</v>
      </c>
      <c r="E218" s="78"/>
      <c r="F218" s="78"/>
      <c r="G218" s="78"/>
      <c r="H218" s="78"/>
      <c r="I218" s="78"/>
      <c r="J218" s="151">
        <f t="shared" si="4"/>
        <v>-745100</v>
      </c>
    </row>
    <row r="219" spans="1:10" s="3" customFormat="1" ht="12.75">
      <c r="A219" s="6"/>
      <c r="B219" s="122" t="s">
        <v>351</v>
      </c>
      <c r="C219" s="152" t="s">
        <v>352</v>
      </c>
      <c r="D219" s="150">
        <v>-69079</v>
      </c>
      <c r="E219" s="78"/>
      <c r="F219" s="78"/>
      <c r="G219" s="78"/>
      <c r="H219" s="78"/>
      <c r="I219" s="78"/>
      <c r="J219" s="151">
        <f t="shared" si="4"/>
        <v>-69079</v>
      </c>
    </row>
    <row r="220" spans="2:10" s="3" customFormat="1" ht="13.5" thickBot="1">
      <c r="B220" s="122" t="s">
        <v>305</v>
      </c>
      <c r="C220" s="53" t="s">
        <v>306</v>
      </c>
      <c r="D220" s="153">
        <v>23965</v>
      </c>
      <c r="E220" s="26"/>
      <c r="F220" s="26"/>
      <c r="G220" s="26"/>
      <c r="H220" s="26"/>
      <c r="I220" s="26"/>
      <c r="J220" s="151">
        <f>SUM(D220:I220)</f>
        <v>23965</v>
      </c>
    </row>
    <row r="221" spans="2:10" s="3" customFormat="1" ht="13.5" thickBot="1">
      <c r="B221" s="73"/>
      <c r="C221" s="74" t="s">
        <v>36</v>
      </c>
      <c r="D221" s="75">
        <f>SUM(D202:D220)</f>
        <v>-3053065</v>
      </c>
      <c r="E221" s="74"/>
      <c r="F221" s="74"/>
      <c r="G221" s="74"/>
      <c r="H221" s="74"/>
      <c r="I221" s="74"/>
      <c r="J221" s="70">
        <f>SUM(J202:J220)</f>
        <v>-3053065</v>
      </c>
    </row>
    <row r="222" spans="2:10" s="3" customFormat="1" ht="12.75">
      <c r="B222" s="73"/>
      <c r="C222" s="78"/>
      <c r="D222" s="77"/>
      <c r="E222" s="78"/>
      <c r="F222" s="78"/>
      <c r="G222" s="78"/>
      <c r="H222" s="78"/>
      <c r="I222" s="78"/>
      <c r="J222" s="96"/>
    </row>
    <row r="223" spans="1:10" s="3" customFormat="1" ht="12.75">
      <c r="A223" s="6">
        <v>3781</v>
      </c>
      <c r="B223" s="73"/>
      <c r="C223" s="78" t="s">
        <v>37</v>
      </c>
      <c r="D223" s="77"/>
      <c r="E223" s="78"/>
      <c r="F223" s="78"/>
      <c r="G223" s="78"/>
      <c r="H223" s="78"/>
      <c r="I223" s="78"/>
      <c r="J223" s="96"/>
    </row>
    <row r="224" spans="1:10" s="3" customFormat="1" ht="13.5" thickBot="1">
      <c r="A224" s="6"/>
      <c r="B224" s="141">
        <v>378208</v>
      </c>
      <c r="C224" s="142" t="s">
        <v>176</v>
      </c>
      <c r="D224" s="143">
        <v>-147000</v>
      </c>
      <c r="E224" s="78"/>
      <c r="F224" s="78"/>
      <c r="G224" s="78"/>
      <c r="H224" s="78"/>
      <c r="I224" s="78"/>
      <c r="J224" s="144">
        <f>SUM(D224:I224)</f>
        <v>-147000</v>
      </c>
    </row>
    <row r="225" spans="1:10" s="3" customFormat="1" ht="12.75">
      <c r="A225" s="6"/>
      <c r="B225" s="93">
        <v>378202</v>
      </c>
      <c r="C225" s="99" t="s">
        <v>175</v>
      </c>
      <c r="D225" s="87">
        <v>-50000</v>
      </c>
      <c r="E225" s="128"/>
      <c r="F225" s="128"/>
      <c r="G225" s="128"/>
      <c r="H225" s="128"/>
      <c r="I225" s="128"/>
      <c r="J225" s="100">
        <f>SUM(D225:I225)</f>
        <v>-50000</v>
      </c>
    </row>
    <row r="226" spans="1:10" s="3" customFormat="1" ht="13.5" thickBot="1">
      <c r="A226" s="6"/>
      <c r="B226" s="89">
        <v>378202</v>
      </c>
      <c r="C226" s="101" t="s">
        <v>175</v>
      </c>
      <c r="D226" s="102">
        <v>50000</v>
      </c>
      <c r="E226" s="129"/>
      <c r="F226" s="129"/>
      <c r="G226" s="129"/>
      <c r="H226" s="129"/>
      <c r="I226" s="129"/>
      <c r="J226" s="103">
        <f>SUM(D226:I226)</f>
        <v>50000</v>
      </c>
    </row>
    <row r="227" spans="1:10" s="3" customFormat="1" ht="12.75">
      <c r="A227" s="6"/>
      <c r="B227" s="93">
        <v>378209</v>
      </c>
      <c r="C227" s="99" t="s">
        <v>177</v>
      </c>
      <c r="D227" s="87">
        <v>-25000</v>
      </c>
      <c r="E227" s="128"/>
      <c r="F227" s="128"/>
      <c r="G227" s="128"/>
      <c r="H227" s="128"/>
      <c r="I227" s="128"/>
      <c r="J227" s="100">
        <f>SUM(D227:I227)</f>
        <v>-25000</v>
      </c>
    </row>
    <row r="228" spans="1:10" s="3" customFormat="1" ht="13.5" thickBot="1">
      <c r="A228" s="6"/>
      <c r="B228" s="89">
        <v>378209</v>
      </c>
      <c r="C228" s="101" t="s">
        <v>177</v>
      </c>
      <c r="D228" s="102">
        <v>25000</v>
      </c>
      <c r="E228" s="129"/>
      <c r="F228" s="129"/>
      <c r="G228" s="129"/>
      <c r="H228" s="129"/>
      <c r="I228" s="129"/>
      <c r="J228" s="103">
        <f>SUM(D228:I228)</f>
        <v>25000</v>
      </c>
    </row>
    <row r="229" spans="1:10" s="3" customFormat="1" ht="13.5" thickBot="1">
      <c r="A229" s="6"/>
      <c r="B229" s="73" t="s">
        <v>38</v>
      </c>
      <c r="C229" s="26" t="s">
        <v>39</v>
      </c>
      <c r="D229" s="45">
        <v>30662</v>
      </c>
      <c r="E229" s="26"/>
      <c r="F229" s="26"/>
      <c r="G229" s="26"/>
      <c r="H229" s="26"/>
      <c r="I229" s="26"/>
      <c r="J229" s="55">
        <f>SUM(C229:I229)</f>
        <v>30662</v>
      </c>
    </row>
    <row r="230" spans="1:10" s="3" customFormat="1" ht="13.5" thickBot="1">
      <c r="A230" s="6"/>
      <c r="B230" s="73"/>
      <c r="C230" s="74" t="s">
        <v>40</v>
      </c>
      <c r="D230" s="75">
        <f>SUM(D224:D229)</f>
        <v>-116338</v>
      </c>
      <c r="E230" s="74"/>
      <c r="F230" s="74"/>
      <c r="G230" s="74"/>
      <c r="H230" s="74"/>
      <c r="I230" s="74"/>
      <c r="J230" s="70">
        <f>SUM(J224:J229)</f>
        <v>-116338</v>
      </c>
    </row>
    <row r="231" spans="2:10" s="3" customFormat="1" ht="12.75">
      <c r="B231" s="73"/>
      <c r="C231" s="78"/>
      <c r="D231" s="77"/>
      <c r="E231" s="78"/>
      <c r="F231" s="78"/>
      <c r="G231" s="78"/>
      <c r="H231" s="78"/>
      <c r="I231" s="78"/>
      <c r="J231" s="96"/>
    </row>
    <row r="232" spans="1:10" s="3" customFormat="1" ht="12.75">
      <c r="A232" s="6">
        <v>3791</v>
      </c>
      <c r="B232" s="8"/>
      <c r="C232" s="76" t="s">
        <v>10</v>
      </c>
      <c r="D232" s="77"/>
      <c r="E232" s="76"/>
      <c r="F232" s="76"/>
      <c r="G232" s="76"/>
      <c r="H232" s="76"/>
      <c r="I232" s="76"/>
      <c r="J232" s="116" t="s">
        <v>0</v>
      </c>
    </row>
    <row r="233" spans="1:10" s="3" customFormat="1" ht="12.75">
      <c r="A233" s="7"/>
      <c r="B233" s="2" t="s">
        <v>237</v>
      </c>
      <c r="C233" s="81" t="s">
        <v>238</v>
      </c>
      <c r="D233" s="65">
        <v>-2370</v>
      </c>
      <c r="E233" s="105"/>
      <c r="F233" s="105"/>
      <c r="G233" s="105"/>
      <c r="H233" s="105"/>
      <c r="I233" s="105"/>
      <c r="J233" s="65">
        <f>SUM(D233:I233)</f>
        <v>-2370</v>
      </c>
    </row>
    <row r="234" spans="1:10" s="3" customFormat="1" ht="13.5" thickBot="1">
      <c r="A234" s="7"/>
      <c r="B234" s="2" t="s">
        <v>12</v>
      </c>
      <c r="C234" s="81" t="s">
        <v>13</v>
      </c>
      <c r="D234" s="65">
        <v>4413</v>
      </c>
      <c r="E234" s="105"/>
      <c r="F234" s="105"/>
      <c r="G234" s="105"/>
      <c r="H234" s="105"/>
      <c r="I234" s="105"/>
      <c r="J234" s="65">
        <f>SUM(D234:I234)</f>
        <v>4413</v>
      </c>
    </row>
    <row r="235" spans="2:10" s="3" customFormat="1" ht="13.5" thickBot="1">
      <c r="B235" s="73"/>
      <c r="C235" s="74" t="s">
        <v>14</v>
      </c>
      <c r="D235" s="75">
        <f>SUM(D233:D234)</f>
        <v>2043</v>
      </c>
      <c r="E235" s="74"/>
      <c r="F235" s="74"/>
      <c r="G235" s="74"/>
      <c r="H235" s="74"/>
      <c r="I235" s="74"/>
      <c r="J235" s="70">
        <f>SUM(J233:J234)</f>
        <v>2043</v>
      </c>
    </row>
    <row r="236" spans="1:10" s="3" customFormat="1" ht="15">
      <c r="A236" s="7"/>
      <c r="B236" s="8"/>
      <c r="C236" s="22"/>
      <c r="D236" s="40"/>
      <c r="E236" s="22"/>
      <c r="F236" s="22"/>
      <c r="G236" s="22"/>
      <c r="H236" s="22"/>
      <c r="I236" s="22"/>
      <c r="J236" s="9"/>
    </row>
    <row r="237" spans="1:10" s="3" customFormat="1" ht="15">
      <c r="A237" s="6">
        <v>3795</v>
      </c>
      <c r="B237" s="8"/>
      <c r="C237" s="76" t="s">
        <v>171</v>
      </c>
      <c r="D237" s="77"/>
      <c r="E237" s="104"/>
      <c r="F237" s="104"/>
      <c r="G237" s="104"/>
      <c r="H237" s="104"/>
      <c r="I237" s="104"/>
      <c r="J237" s="9"/>
    </row>
    <row r="238" spans="1:10" s="3" customFormat="1" ht="13.5" thickBot="1">
      <c r="A238" s="7"/>
      <c r="B238" s="2" t="s">
        <v>172</v>
      </c>
      <c r="C238" s="81" t="s">
        <v>173</v>
      </c>
      <c r="D238" s="65">
        <v>961</v>
      </c>
      <c r="E238" s="105"/>
      <c r="F238" s="105"/>
      <c r="G238" s="105"/>
      <c r="H238" s="105"/>
      <c r="I238" s="105"/>
      <c r="J238" s="65">
        <f>SUM(D238:I238)</f>
        <v>961</v>
      </c>
    </row>
    <row r="239" spans="2:10" s="3" customFormat="1" ht="13.5" thickBot="1">
      <c r="B239" s="2"/>
      <c r="C239" s="74" t="s">
        <v>174</v>
      </c>
      <c r="D239" s="75">
        <f>SUM(D238)</f>
        <v>961</v>
      </c>
      <c r="E239" s="74"/>
      <c r="F239" s="74"/>
      <c r="G239" s="74"/>
      <c r="H239" s="74"/>
      <c r="I239" s="74"/>
      <c r="J239" s="70">
        <f>SUM(J238)</f>
        <v>961</v>
      </c>
    </row>
    <row r="240" spans="1:10" s="3" customFormat="1" ht="15">
      <c r="A240" s="7"/>
      <c r="B240" s="21"/>
      <c r="C240" s="22"/>
      <c r="D240" s="40"/>
      <c r="E240" s="22"/>
      <c r="F240" s="22"/>
      <c r="G240" s="22"/>
      <c r="H240" s="22"/>
      <c r="I240" s="22"/>
      <c r="J240" s="9"/>
    </row>
    <row r="241" spans="1:10" s="3" customFormat="1" ht="15">
      <c r="A241" s="6">
        <v>3802</v>
      </c>
      <c r="B241" s="21"/>
      <c r="C241" s="76" t="s">
        <v>78</v>
      </c>
      <c r="D241" s="77"/>
      <c r="E241" s="76"/>
      <c r="F241" s="76"/>
      <c r="G241" s="76"/>
      <c r="H241" s="76"/>
      <c r="I241" s="76"/>
      <c r="J241" s="9"/>
    </row>
    <row r="242" spans="1:10" s="3" customFormat="1" ht="13.5" thickBot="1">
      <c r="A242" s="7"/>
      <c r="B242" s="2" t="s">
        <v>15</v>
      </c>
      <c r="C242" s="81" t="s">
        <v>16</v>
      </c>
      <c r="D242" s="65">
        <v>2190</v>
      </c>
      <c r="E242" s="105"/>
      <c r="F242" s="105"/>
      <c r="G242" s="105"/>
      <c r="H242" s="105"/>
      <c r="I242" s="105"/>
      <c r="J242" s="65">
        <f>SUM(D242:I242)</f>
        <v>2190</v>
      </c>
    </row>
    <row r="243" spans="2:10" s="3" customFormat="1" ht="13.5" thickBot="1">
      <c r="B243" s="2"/>
      <c r="C243" s="74" t="s">
        <v>17</v>
      </c>
      <c r="D243" s="75">
        <f>SUM(D242:D242)</f>
        <v>2190</v>
      </c>
      <c r="E243" s="74"/>
      <c r="F243" s="74"/>
      <c r="G243" s="74"/>
      <c r="H243" s="74"/>
      <c r="I243" s="74"/>
      <c r="J243" s="70">
        <f>SUM(J242:J242)</f>
        <v>2190</v>
      </c>
    </row>
    <row r="244" spans="2:10" s="3" customFormat="1" ht="12.75">
      <c r="B244" s="2"/>
      <c r="C244" s="78"/>
      <c r="D244" s="77"/>
      <c r="E244" s="78"/>
      <c r="F244" s="78"/>
      <c r="G244" s="78"/>
      <c r="H244" s="78"/>
      <c r="I244" s="78"/>
      <c r="J244" s="96"/>
    </row>
    <row r="245" spans="1:10" s="3" customFormat="1" ht="15">
      <c r="A245" s="6">
        <v>3805</v>
      </c>
      <c r="B245" s="21"/>
      <c r="C245" s="76" t="str">
        <f>'[1]FinPlan'!$B$8</f>
        <v>BLDG CONST-IMPRV 03B BAN </v>
      </c>
      <c r="D245" s="77"/>
      <c r="E245" s="76"/>
      <c r="F245" s="76"/>
      <c r="G245" s="76"/>
      <c r="H245" s="76"/>
      <c r="I245" s="76"/>
      <c r="J245" s="9"/>
    </row>
    <row r="246" spans="1:10" s="3" customFormat="1" ht="13.5" thickBot="1">
      <c r="A246" s="7"/>
      <c r="B246" s="2" t="s">
        <v>180</v>
      </c>
      <c r="C246" s="81" t="s">
        <v>181</v>
      </c>
      <c r="D246" s="65">
        <v>325346</v>
      </c>
      <c r="E246" s="105"/>
      <c r="F246" s="105"/>
      <c r="G246" s="105"/>
      <c r="H246" s="105"/>
      <c r="I246" s="105"/>
      <c r="J246" s="65">
        <f>SUM(D246:I246)</f>
        <v>325346</v>
      </c>
    </row>
    <row r="247" spans="2:10" s="3" customFormat="1" ht="13.5" thickBot="1">
      <c r="B247" s="2"/>
      <c r="C247" s="74" t="s">
        <v>182</v>
      </c>
      <c r="D247" s="75">
        <f>SUM(D246)</f>
        <v>325346</v>
      </c>
      <c r="E247" s="108" t="s">
        <v>0</v>
      </c>
      <c r="F247" s="74"/>
      <c r="G247" s="74"/>
      <c r="H247" s="74"/>
      <c r="I247" s="74"/>
      <c r="J247" s="70">
        <f>SUM(J246)</f>
        <v>325346</v>
      </c>
    </row>
    <row r="248" spans="2:10" s="3" customFormat="1" ht="12.75">
      <c r="B248" s="2"/>
      <c r="C248" s="78"/>
      <c r="D248" s="77"/>
      <c r="E248" s="78"/>
      <c r="F248" s="78"/>
      <c r="G248" s="78"/>
      <c r="H248" s="78"/>
      <c r="I248" s="78"/>
      <c r="J248" s="96"/>
    </row>
    <row r="249" spans="1:10" s="3" customFormat="1" ht="15">
      <c r="A249" s="6">
        <v>3808</v>
      </c>
      <c r="B249" s="21"/>
      <c r="C249" s="76" t="str">
        <f>'[2]3808E'!$F$6</f>
        <v>BCI 2002 BAN EXCESS ERNGS</v>
      </c>
      <c r="D249" s="77"/>
      <c r="E249" s="76"/>
      <c r="F249" s="76"/>
      <c r="G249" s="76"/>
      <c r="H249" s="76"/>
      <c r="I249" s="76"/>
      <c r="J249" s="9"/>
    </row>
    <row r="250" spans="1:10" s="3" customFormat="1" ht="13.5" thickBot="1">
      <c r="A250" s="7"/>
      <c r="B250" s="2" t="s">
        <v>183</v>
      </c>
      <c r="C250" s="81" t="s">
        <v>184</v>
      </c>
      <c r="D250" s="65">
        <v>193910</v>
      </c>
      <c r="E250" s="105"/>
      <c r="F250" s="105"/>
      <c r="G250" s="105"/>
      <c r="H250" s="105"/>
      <c r="I250" s="105"/>
      <c r="J250" s="65">
        <f>SUM(D250:I250)</f>
        <v>193910</v>
      </c>
    </row>
    <row r="251" spans="2:10" s="3" customFormat="1" ht="13.5" thickBot="1">
      <c r="B251" s="2"/>
      <c r="C251" s="74" t="s">
        <v>185</v>
      </c>
      <c r="D251" s="75">
        <f>SUM(D250)</f>
        <v>193910</v>
      </c>
      <c r="E251" s="108"/>
      <c r="F251" s="74"/>
      <c r="G251" s="74"/>
      <c r="H251" s="74"/>
      <c r="I251" s="74"/>
      <c r="J251" s="70">
        <f>SUM(J250)</f>
        <v>193910</v>
      </c>
    </row>
    <row r="252" spans="2:10" s="3" customFormat="1" ht="12.75">
      <c r="B252" s="2"/>
      <c r="C252" s="78"/>
      <c r="D252" s="77"/>
      <c r="E252" s="78"/>
      <c r="F252" s="78"/>
      <c r="G252" s="78"/>
      <c r="H252" s="78"/>
      <c r="I252" s="78"/>
      <c r="J252" s="96"/>
    </row>
    <row r="253" spans="1:10" s="3" customFormat="1" ht="12.75">
      <c r="A253" s="6">
        <v>3840</v>
      </c>
      <c r="B253" s="2"/>
      <c r="C253" s="76" t="s">
        <v>72</v>
      </c>
      <c r="D253" s="77"/>
      <c r="E253" s="76"/>
      <c r="F253" s="76"/>
      <c r="G253" s="76"/>
      <c r="H253" s="76"/>
      <c r="I253" s="76"/>
      <c r="J253" s="26"/>
    </row>
    <row r="254" spans="1:10" s="3" customFormat="1" ht="12.75">
      <c r="A254" s="7"/>
      <c r="B254" s="2">
        <v>384000</v>
      </c>
      <c r="C254" s="81" t="s">
        <v>226</v>
      </c>
      <c r="D254" s="65">
        <v>-9640</v>
      </c>
      <c r="E254" s="81"/>
      <c r="F254" s="81"/>
      <c r="G254" s="81"/>
      <c r="H254" s="81"/>
      <c r="I254" s="81"/>
      <c r="J254" s="65">
        <f>SUM(D254:I254)</f>
        <v>-9640</v>
      </c>
    </row>
    <row r="255" spans="1:10" s="3" customFormat="1" ht="13.5" thickBot="1">
      <c r="A255" s="7"/>
      <c r="B255" s="2" t="s">
        <v>227</v>
      </c>
      <c r="C255" s="81" t="s">
        <v>228</v>
      </c>
      <c r="D255" s="65">
        <v>-13699</v>
      </c>
      <c r="E255" s="81"/>
      <c r="F255" s="81"/>
      <c r="G255" s="81"/>
      <c r="H255" s="81"/>
      <c r="I255" s="81"/>
      <c r="J255" s="65">
        <f>SUM(D255:I255)</f>
        <v>-13699</v>
      </c>
    </row>
    <row r="256" spans="2:10" s="3" customFormat="1" ht="13.5" thickBot="1">
      <c r="B256" s="2"/>
      <c r="C256" s="74" t="s">
        <v>76</v>
      </c>
      <c r="D256" s="75">
        <f>SUM(D254:D255)</f>
        <v>-23339</v>
      </c>
      <c r="E256" s="74"/>
      <c r="F256" s="74"/>
      <c r="G256" s="74"/>
      <c r="H256" s="74"/>
      <c r="I256" s="74"/>
      <c r="J256" s="70">
        <f>SUM(J254:J255)</f>
        <v>-23339</v>
      </c>
    </row>
    <row r="257" spans="2:10" s="3" customFormat="1" ht="12.75">
      <c r="B257" s="2"/>
      <c r="C257" s="78"/>
      <c r="D257" s="77"/>
      <c r="E257" s="78"/>
      <c r="F257" s="78"/>
      <c r="G257" s="78"/>
      <c r="H257" s="78"/>
      <c r="I257" s="78"/>
      <c r="J257" s="96"/>
    </row>
    <row r="258" spans="1:10" s="3" customFormat="1" ht="12.75">
      <c r="A258" s="6">
        <v>3841</v>
      </c>
      <c r="B258" s="2"/>
      <c r="C258" s="76" t="s">
        <v>277</v>
      </c>
      <c r="D258" s="77"/>
      <c r="E258" s="76"/>
      <c r="F258" s="76"/>
      <c r="G258" s="76"/>
      <c r="H258" s="76"/>
      <c r="I258" s="76"/>
      <c r="J258" s="26"/>
    </row>
    <row r="259" spans="1:10" s="3" customFormat="1" ht="12.75">
      <c r="A259" s="7"/>
      <c r="B259" s="2">
        <v>384101</v>
      </c>
      <c r="C259" s="81" t="s">
        <v>276</v>
      </c>
      <c r="D259" s="65">
        <v>-2105</v>
      </c>
      <c r="E259" s="81"/>
      <c r="F259" s="81"/>
      <c r="G259" s="81"/>
      <c r="H259" s="81"/>
      <c r="I259" s="81"/>
      <c r="J259" s="65">
        <f>SUM(D259:I259)</f>
        <v>-2105</v>
      </c>
    </row>
    <row r="260" spans="1:10" s="3" customFormat="1" ht="13.5" thickBot="1">
      <c r="A260" s="7"/>
      <c r="B260" s="2" t="s">
        <v>275</v>
      </c>
      <c r="C260" s="81" t="s">
        <v>226</v>
      </c>
      <c r="D260" s="65">
        <v>-1201</v>
      </c>
      <c r="E260" s="81"/>
      <c r="F260" s="81"/>
      <c r="G260" s="81"/>
      <c r="H260" s="81"/>
      <c r="I260" s="81"/>
      <c r="J260" s="65">
        <f>SUM(D260:I260)</f>
        <v>-1201</v>
      </c>
    </row>
    <row r="261" spans="2:10" s="3" customFormat="1" ht="13.5" thickBot="1">
      <c r="B261" s="2"/>
      <c r="C261" s="74" t="s">
        <v>267</v>
      </c>
      <c r="D261" s="75">
        <f>SUM(D259:D260)</f>
        <v>-3306</v>
      </c>
      <c r="E261" s="74"/>
      <c r="F261" s="74"/>
      <c r="G261" s="74"/>
      <c r="H261" s="74"/>
      <c r="I261" s="74"/>
      <c r="J261" s="70">
        <f>SUM(J259:J260)</f>
        <v>-3306</v>
      </c>
    </row>
    <row r="262" spans="2:10" s="3" customFormat="1" ht="12.75">
      <c r="B262" s="73"/>
      <c r="C262" s="26"/>
      <c r="D262" s="45"/>
      <c r="E262" s="26"/>
      <c r="F262" s="26"/>
      <c r="G262" s="26"/>
      <c r="H262" s="26"/>
      <c r="I262" s="26"/>
      <c r="J262" s="96"/>
    </row>
    <row r="263" spans="1:10" s="3" customFormat="1" ht="12.75">
      <c r="A263" s="6">
        <v>3842</v>
      </c>
      <c r="B263" s="2"/>
      <c r="C263" s="76" t="s">
        <v>73</v>
      </c>
      <c r="D263" s="77"/>
      <c r="E263" s="76"/>
      <c r="F263" s="76"/>
      <c r="G263" s="76"/>
      <c r="H263" s="76"/>
      <c r="I263" s="76"/>
      <c r="J263" s="26"/>
    </row>
    <row r="264" spans="1:10" s="3" customFormat="1" ht="12.75">
      <c r="A264" s="6"/>
      <c r="B264" s="2">
        <v>384202</v>
      </c>
      <c r="C264" s="81" t="s">
        <v>278</v>
      </c>
      <c r="D264" s="65">
        <v>-3460</v>
      </c>
      <c r="E264" s="81"/>
      <c r="F264" s="81"/>
      <c r="G264" s="81"/>
      <c r="H264" s="81"/>
      <c r="I264" s="81"/>
      <c r="J264" s="65">
        <f>SUM(D264:I264)</f>
        <v>-3460</v>
      </c>
    </row>
    <row r="265" spans="1:10" s="3" customFormat="1" ht="13.5" thickBot="1">
      <c r="A265" s="6"/>
      <c r="B265" s="2" t="s">
        <v>74</v>
      </c>
      <c r="C265" s="81" t="s">
        <v>75</v>
      </c>
      <c r="D265" s="65">
        <v>23958</v>
      </c>
      <c r="E265" s="81"/>
      <c r="F265" s="81"/>
      <c r="G265" s="81"/>
      <c r="H265" s="81"/>
      <c r="I265" s="81"/>
      <c r="J265" s="65">
        <f>SUM(D265:I265)</f>
        <v>23958</v>
      </c>
    </row>
    <row r="266" spans="2:10" s="3" customFormat="1" ht="13.5" thickBot="1">
      <c r="B266" s="2"/>
      <c r="C266" s="74" t="s">
        <v>77</v>
      </c>
      <c r="D266" s="75">
        <f>SUM(D264:D265)</f>
        <v>20498</v>
      </c>
      <c r="E266" s="74"/>
      <c r="F266" s="74"/>
      <c r="G266" s="74"/>
      <c r="H266" s="74"/>
      <c r="I266" s="74"/>
      <c r="J266" s="70">
        <f>SUM(J264:J265)</f>
        <v>20498</v>
      </c>
    </row>
    <row r="267" spans="2:10" s="3" customFormat="1" ht="12.75">
      <c r="B267" s="2"/>
      <c r="C267" s="78"/>
      <c r="D267" s="77"/>
      <c r="E267" s="78"/>
      <c r="F267" s="78"/>
      <c r="G267" s="78"/>
      <c r="H267" s="78"/>
      <c r="I267" s="78"/>
      <c r="J267" s="96"/>
    </row>
    <row r="268" spans="1:10" s="3" customFormat="1" ht="12.75">
      <c r="A268" s="6">
        <v>3850</v>
      </c>
      <c r="B268" s="2"/>
      <c r="C268" s="76" t="s">
        <v>91</v>
      </c>
      <c r="D268" s="77"/>
      <c r="E268" s="76"/>
      <c r="F268" s="76"/>
      <c r="G268" s="76"/>
      <c r="H268" s="76"/>
      <c r="I268" s="76"/>
      <c r="J268" s="26"/>
    </row>
    <row r="269" spans="1:10" s="3" customFormat="1" ht="12.75">
      <c r="A269" s="7"/>
      <c r="B269" s="164" t="s">
        <v>268</v>
      </c>
      <c r="C269" s="165" t="s">
        <v>269</v>
      </c>
      <c r="D269" s="166">
        <v>-28719</v>
      </c>
      <c r="E269" s="81"/>
      <c r="F269" s="81"/>
      <c r="G269" s="81"/>
      <c r="H269" s="81"/>
      <c r="I269" s="81"/>
      <c r="J269" s="65">
        <f>SUM(D269:I269)</f>
        <v>-28719</v>
      </c>
    </row>
    <row r="270" spans="1:10" s="3" customFormat="1" ht="12.75">
      <c r="A270" s="7"/>
      <c r="B270" s="164" t="s">
        <v>270</v>
      </c>
      <c r="C270" s="165" t="s">
        <v>271</v>
      </c>
      <c r="D270" s="166">
        <v>-81564</v>
      </c>
      <c r="E270" s="81"/>
      <c r="F270" s="81"/>
      <c r="G270" s="81"/>
      <c r="H270" s="81"/>
      <c r="I270" s="81"/>
      <c r="J270" s="65">
        <f>SUM(D270:I270)</f>
        <v>-81564</v>
      </c>
    </row>
    <row r="271" spans="1:10" s="3" customFormat="1" ht="12.75">
      <c r="A271" s="7"/>
      <c r="B271" s="164" t="s">
        <v>272</v>
      </c>
      <c r="C271" s="165" t="s">
        <v>273</v>
      </c>
      <c r="D271" s="166">
        <v>-9382</v>
      </c>
      <c r="E271" s="81"/>
      <c r="F271" s="81"/>
      <c r="G271" s="81"/>
      <c r="H271" s="81"/>
      <c r="I271" s="81"/>
      <c r="J271" s="65">
        <f>SUM(D271:I271)</f>
        <v>-9382</v>
      </c>
    </row>
    <row r="272" spans="1:10" s="3" customFormat="1" ht="13.5" thickBot="1">
      <c r="A272" s="7"/>
      <c r="B272" s="164" t="s">
        <v>274</v>
      </c>
      <c r="C272" s="165" t="s">
        <v>90</v>
      </c>
      <c r="D272" s="166">
        <v>4562</v>
      </c>
      <c r="E272" s="81"/>
      <c r="F272" s="81"/>
      <c r="G272" s="81"/>
      <c r="H272" s="81"/>
      <c r="I272" s="81"/>
      <c r="J272" s="65">
        <f>SUM(D272:I272)</f>
        <v>4562</v>
      </c>
    </row>
    <row r="273" spans="2:10" s="3" customFormat="1" ht="13.5" thickBot="1">
      <c r="B273" s="2"/>
      <c r="C273" s="74" t="s">
        <v>92</v>
      </c>
      <c r="D273" s="75">
        <f>SUM(D269:D272)</f>
        <v>-115103</v>
      </c>
      <c r="E273" s="74"/>
      <c r="F273" s="74"/>
      <c r="G273" s="74"/>
      <c r="H273" s="74"/>
      <c r="I273" s="74"/>
      <c r="J273" s="70">
        <f>SUM(J269:J272)</f>
        <v>-115103</v>
      </c>
    </row>
    <row r="274" spans="1:17" s="3" customFormat="1" ht="15">
      <c r="A274" s="7"/>
      <c r="B274" s="21"/>
      <c r="C274" s="22"/>
      <c r="D274" s="40"/>
      <c r="E274" s="22"/>
      <c r="F274" s="22"/>
      <c r="G274" s="22"/>
      <c r="H274" s="22"/>
      <c r="I274" s="22"/>
      <c r="J274" s="9"/>
      <c r="Q274" s="3" t="s">
        <v>0</v>
      </c>
    </row>
    <row r="275" spans="1:10" s="3" customFormat="1" ht="12.75">
      <c r="A275" s="6">
        <v>3871</v>
      </c>
      <c r="B275" s="2"/>
      <c r="C275" s="76" t="s">
        <v>33</v>
      </c>
      <c r="D275" s="77"/>
      <c r="E275" s="76"/>
      <c r="F275" s="76"/>
      <c r="G275" s="76"/>
      <c r="H275" s="76"/>
      <c r="I275" s="76"/>
      <c r="J275" s="26"/>
    </row>
    <row r="276" spans="1:10" s="3" customFormat="1" ht="12" customHeight="1">
      <c r="A276" s="7"/>
      <c r="B276" s="2" t="s">
        <v>186</v>
      </c>
      <c r="C276" s="81" t="s">
        <v>187</v>
      </c>
      <c r="D276" s="65">
        <v>-219</v>
      </c>
      <c r="E276" s="81"/>
      <c r="F276" s="81"/>
      <c r="G276" s="81"/>
      <c r="H276" s="81"/>
      <c r="I276" s="81"/>
      <c r="J276" s="65">
        <f>SUM(D276:I276)</f>
        <v>-219</v>
      </c>
    </row>
    <row r="277" spans="1:10" s="3" customFormat="1" ht="12" customHeight="1" thickBot="1">
      <c r="A277" s="7"/>
      <c r="B277" s="2" t="s">
        <v>188</v>
      </c>
      <c r="C277" s="81" t="s">
        <v>11</v>
      </c>
      <c r="D277" s="65">
        <v>-10</v>
      </c>
      <c r="E277" s="81"/>
      <c r="F277" s="81"/>
      <c r="G277" s="81"/>
      <c r="H277" s="81"/>
      <c r="I277" s="81"/>
      <c r="J277" s="65">
        <f>SUM(D277:I277)</f>
        <v>-10</v>
      </c>
    </row>
    <row r="278" spans="1:10" s="3" customFormat="1" ht="13.5" thickBot="1">
      <c r="A278" s="7"/>
      <c r="B278" s="6"/>
      <c r="C278" s="106" t="s">
        <v>34</v>
      </c>
      <c r="D278" s="75">
        <f>SUM(D276:D277)</f>
        <v>-229</v>
      </c>
      <c r="E278" s="106"/>
      <c r="F278" s="106"/>
      <c r="G278" s="106"/>
      <c r="H278" s="106"/>
      <c r="I278" s="106"/>
      <c r="J278" s="107">
        <f>SUM(J276:J277)</f>
        <v>-229</v>
      </c>
    </row>
    <row r="279" spans="1:10" s="3" customFormat="1" ht="12.75">
      <c r="A279" s="6"/>
      <c r="B279" s="2"/>
      <c r="C279" s="76"/>
      <c r="D279" s="77"/>
      <c r="E279" s="76"/>
      <c r="F279" s="76"/>
      <c r="G279" s="76"/>
      <c r="H279" s="76"/>
      <c r="I279" s="76"/>
      <c r="J279" s="26"/>
    </row>
    <row r="280" spans="1:10" s="3" customFormat="1" ht="12.75">
      <c r="A280" s="6">
        <v>3873</v>
      </c>
      <c r="B280" s="2"/>
      <c r="C280" s="76" t="s">
        <v>18</v>
      </c>
      <c r="D280" s="77"/>
      <c r="E280" s="76"/>
      <c r="F280" s="76"/>
      <c r="G280" s="76"/>
      <c r="H280" s="76"/>
      <c r="I280" s="76"/>
      <c r="J280" s="26"/>
    </row>
    <row r="281" spans="1:10" s="3" customFormat="1" ht="12" customHeight="1">
      <c r="A281" s="7"/>
      <c r="B281" s="2" t="s">
        <v>178</v>
      </c>
      <c r="C281" s="81" t="s">
        <v>179</v>
      </c>
      <c r="D281" s="65">
        <v>-207696</v>
      </c>
      <c r="E281" s="81"/>
      <c r="F281" s="81"/>
      <c r="G281" s="81"/>
      <c r="H281" s="81"/>
      <c r="I281" s="81"/>
      <c r="J281" s="65">
        <f>SUM(D281:I281)</f>
        <v>-207696</v>
      </c>
    </row>
    <row r="282" spans="1:10" s="3" customFormat="1" ht="12" customHeight="1" thickBot="1">
      <c r="A282" s="7"/>
      <c r="B282" s="2">
        <v>387302</v>
      </c>
      <c r="C282" s="130" t="s">
        <v>279</v>
      </c>
      <c r="D282" s="65">
        <v>32056</v>
      </c>
      <c r="E282" s="81"/>
      <c r="F282" s="81"/>
      <c r="G282" s="81"/>
      <c r="H282" s="81"/>
      <c r="I282" s="81"/>
      <c r="J282" s="65">
        <f>SUM(D282:I282)</f>
        <v>32056</v>
      </c>
    </row>
    <row r="283" spans="1:10" s="3" customFormat="1" ht="13.5" thickBot="1">
      <c r="A283" s="7"/>
      <c r="B283" s="6"/>
      <c r="C283" s="106" t="s">
        <v>19</v>
      </c>
      <c r="D283" s="75">
        <f>SUM(D281:D282)</f>
        <v>-175640</v>
      </c>
      <c r="E283" s="106"/>
      <c r="F283" s="106"/>
      <c r="G283" s="106"/>
      <c r="H283" s="106"/>
      <c r="I283" s="106"/>
      <c r="J283" s="107">
        <f>SUM(J281:J282)</f>
        <v>-175640</v>
      </c>
    </row>
    <row r="284" spans="1:10" s="120" customFormat="1" ht="12.75">
      <c r="A284" s="117"/>
      <c r="B284" s="2"/>
      <c r="C284" s="118"/>
      <c r="D284" s="65"/>
      <c r="E284" s="118"/>
      <c r="F284" s="118"/>
      <c r="G284" s="118"/>
      <c r="H284" s="118"/>
      <c r="I284" s="118"/>
      <c r="J284" s="119"/>
    </row>
    <row r="285" spans="1:10" s="120" customFormat="1" ht="12.75">
      <c r="A285" s="6">
        <v>3951</v>
      </c>
      <c r="B285" s="109"/>
      <c r="C285" s="76" t="s">
        <v>26</v>
      </c>
      <c r="D285" s="77"/>
      <c r="E285" s="76"/>
      <c r="F285" s="76"/>
      <c r="G285" s="76"/>
      <c r="H285" s="76"/>
      <c r="I285" s="76"/>
      <c r="J285" s="119"/>
    </row>
    <row r="286" spans="1:10" s="120" customFormat="1" ht="12.75">
      <c r="A286" s="6"/>
      <c r="B286" s="109"/>
      <c r="C286" s="147"/>
      <c r="D286" s="77"/>
      <c r="E286" s="76"/>
      <c r="F286" s="76"/>
      <c r="G286" s="76"/>
      <c r="H286" s="76"/>
      <c r="I286" s="76"/>
      <c r="J286" s="119"/>
    </row>
    <row r="287" spans="1:10" s="3" customFormat="1" ht="12" customHeight="1">
      <c r="A287" s="7"/>
      <c r="B287" s="2">
        <v>395716</v>
      </c>
      <c r="C287" s="81" t="s">
        <v>332</v>
      </c>
      <c r="D287" s="65">
        <v>-18847</v>
      </c>
      <c r="E287" s="81"/>
      <c r="F287" s="81"/>
      <c r="G287" s="81"/>
      <c r="H287" s="81"/>
      <c r="I287" s="81"/>
      <c r="J287" s="65">
        <f aca="true" t="shared" si="5" ref="J287:J306">SUM(D287:I287)</f>
        <v>-18847</v>
      </c>
    </row>
    <row r="288" spans="1:10" s="3" customFormat="1" ht="12" customHeight="1">
      <c r="A288" s="7"/>
      <c r="B288" s="2">
        <v>395433</v>
      </c>
      <c r="C288" s="81" t="s">
        <v>239</v>
      </c>
      <c r="D288" s="65">
        <v>-2460</v>
      </c>
      <c r="E288" s="81"/>
      <c r="F288" s="81"/>
      <c r="G288" s="81"/>
      <c r="H288" s="81"/>
      <c r="I288" s="81"/>
      <c r="J288" s="65">
        <f t="shared" si="5"/>
        <v>-2460</v>
      </c>
    </row>
    <row r="289" spans="1:10" s="3" customFormat="1" ht="12" customHeight="1">
      <c r="A289" s="7"/>
      <c r="B289" s="2">
        <v>395444</v>
      </c>
      <c r="C289" s="81" t="s">
        <v>240</v>
      </c>
      <c r="D289" s="65">
        <v>-13712</v>
      </c>
      <c r="E289" s="81"/>
      <c r="F289" s="81"/>
      <c r="G289" s="81"/>
      <c r="H289" s="81"/>
      <c r="I289" s="81"/>
      <c r="J289" s="65">
        <f t="shared" si="5"/>
        <v>-13712</v>
      </c>
    </row>
    <row r="290" spans="1:10" s="3" customFormat="1" ht="12" customHeight="1">
      <c r="A290" s="7"/>
      <c r="B290" s="2" t="s">
        <v>326</v>
      </c>
      <c r="C290" s="81" t="s">
        <v>327</v>
      </c>
      <c r="D290" s="65">
        <v>-107792</v>
      </c>
      <c r="E290" s="81"/>
      <c r="F290" s="81"/>
      <c r="G290" s="81"/>
      <c r="H290" s="81"/>
      <c r="I290" s="81"/>
      <c r="J290" s="65">
        <f t="shared" si="5"/>
        <v>-107792</v>
      </c>
    </row>
    <row r="291" spans="1:10" s="3" customFormat="1" ht="12" customHeight="1">
      <c r="A291" s="7"/>
      <c r="B291" s="2">
        <v>395555</v>
      </c>
      <c r="C291" s="81" t="s">
        <v>241</v>
      </c>
      <c r="D291" s="65">
        <v>-95479</v>
      </c>
      <c r="E291" s="81"/>
      <c r="F291" s="81"/>
      <c r="G291" s="81"/>
      <c r="H291" s="81"/>
      <c r="I291" s="81"/>
      <c r="J291" s="65">
        <f t="shared" si="5"/>
        <v>-95479</v>
      </c>
    </row>
    <row r="292" spans="1:10" s="3" customFormat="1" ht="12" customHeight="1">
      <c r="A292" s="7"/>
      <c r="B292" s="2" t="s">
        <v>328</v>
      </c>
      <c r="C292" s="81" t="s">
        <v>329</v>
      </c>
      <c r="D292" s="65">
        <v>-5300</v>
      </c>
      <c r="E292" s="81"/>
      <c r="F292" s="81"/>
      <c r="G292" s="81"/>
      <c r="H292" s="81"/>
      <c r="I292" s="81"/>
      <c r="J292" s="65">
        <f t="shared" si="5"/>
        <v>-5300</v>
      </c>
    </row>
    <row r="293" spans="1:10" s="3" customFormat="1" ht="12" customHeight="1">
      <c r="A293" s="7"/>
      <c r="B293" s="2">
        <v>395645</v>
      </c>
      <c r="C293" s="81" t="s">
        <v>242</v>
      </c>
      <c r="D293" s="65">
        <v>-57</v>
      </c>
      <c r="E293" s="81"/>
      <c r="F293" s="81"/>
      <c r="G293" s="81"/>
      <c r="H293" s="81"/>
      <c r="I293" s="81"/>
      <c r="J293" s="65">
        <f t="shared" si="5"/>
        <v>-57</v>
      </c>
    </row>
    <row r="294" spans="1:10" s="3" customFormat="1" ht="12" customHeight="1">
      <c r="A294" s="7"/>
      <c r="B294" s="2">
        <v>395657</v>
      </c>
      <c r="C294" s="81" t="s">
        <v>243</v>
      </c>
      <c r="D294" s="65">
        <v>231717</v>
      </c>
      <c r="E294" s="81"/>
      <c r="F294" s="81"/>
      <c r="G294" s="81"/>
      <c r="H294" s="81"/>
      <c r="I294" s="81"/>
      <c r="J294" s="65">
        <f t="shared" si="5"/>
        <v>231717</v>
      </c>
    </row>
    <row r="295" spans="1:10" s="3" customFormat="1" ht="12" customHeight="1">
      <c r="A295" s="7"/>
      <c r="B295" s="2">
        <v>395918</v>
      </c>
      <c r="C295" s="81" t="s">
        <v>256</v>
      </c>
      <c r="D295" s="65">
        <v>-1064</v>
      </c>
      <c r="E295" s="81"/>
      <c r="F295" s="81"/>
      <c r="G295" s="81"/>
      <c r="H295" s="81"/>
      <c r="I295" s="81"/>
      <c r="J295" s="65">
        <f t="shared" si="5"/>
        <v>-1064</v>
      </c>
    </row>
    <row r="296" spans="1:10" s="3" customFormat="1" ht="12" customHeight="1">
      <c r="A296" s="7"/>
      <c r="B296" s="2" t="s">
        <v>27</v>
      </c>
      <c r="C296" s="81" t="s">
        <v>28</v>
      </c>
      <c r="D296" s="65">
        <v>62238</v>
      </c>
      <c r="E296" s="81"/>
      <c r="F296" s="81"/>
      <c r="G296" s="81"/>
      <c r="H296" s="81"/>
      <c r="I296" s="81"/>
      <c r="J296" s="65">
        <f t="shared" si="5"/>
        <v>62238</v>
      </c>
    </row>
    <row r="297" spans="1:10" s="3" customFormat="1" ht="12" customHeight="1">
      <c r="A297" s="7"/>
      <c r="B297" s="2">
        <v>395740</v>
      </c>
      <c r="C297" s="81" t="s">
        <v>244</v>
      </c>
      <c r="D297" s="65">
        <v>354566</v>
      </c>
      <c r="E297" s="81"/>
      <c r="F297" s="81"/>
      <c r="G297" s="81"/>
      <c r="H297" s="81"/>
      <c r="I297" s="81"/>
      <c r="J297" s="65">
        <f t="shared" si="5"/>
        <v>354566</v>
      </c>
    </row>
    <row r="298" spans="1:10" s="3" customFormat="1" ht="12" customHeight="1">
      <c r="A298" s="7"/>
      <c r="B298" s="2" t="s">
        <v>330</v>
      </c>
      <c r="C298" s="81" t="s">
        <v>331</v>
      </c>
      <c r="D298" s="65">
        <v>-65812</v>
      </c>
      <c r="E298" s="81"/>
      <c r="F298" s="81"/>
      <c r="G298" s="81"/>
      <c r="H298" s="81"/>
      <c r="I298" s="81"/>
      <c r="J298" s="65">
        <f t="shared" si="5"/>
        <v>-65812</v>
      </c>
    </row>
    <row r="299" spans="1:10" s="3" customFormat="1" ht="12" customHeight="1">
      <c r="A299" s="7"/>
      <c r="B299" s="2">
        <v>395130</v>
      </c>
      <c r="C299" s="81" t="s">
        <v>245</v>
      </c>
      <c r="D299" s="65">
        <v>-2289</v>
      </c>
      <c r="E299" s="81"/>
      <c r="F299" s="81"/>
      <c r="G299" s="81"/>
      <c r="H299" s="81"/>
      <c r="I299" s="81"/>
      <c r="J299" s="65">
        <f t="shared" si="5"/>
        <v>-2289</v>
      </c>
    </row>
    <row r="300" spans="1:10" s="3" customFormat="1" ht="12" customHeight="1">
      <c r="A300" s="7"/>
      <c r="B300" s="2">
        <v>395702</v>
      </c>
      <c r="C300" s="81" t="s">
        <v>246</v>
      </c>
      <c r="D300" s="65">
        <v>186</v>
      </c>
      <c r="E300" s="81"/>
      <c r="F300" s="81"/>
      <c r="G300" s="81"/>
      <c r="H300" s="81"/>
      <c r="I300" s="81"/>
      <c r="J300" s="65">
        <f t="shared" si="5"/>
        <v>186</v>
      </c>
    </row>
    <row r="301" spans="1:10" s="3" customFormat="1" ht="12" customHeight="1">
      <c r="A301" s="7"/>
      <c r="B301" s="2">
        <v>395423</v>
      </c>
      <c r="C301" s="81" t="s">
        <v>247</v>
      </c>
      <c r="D301" s="65">
        <v>-354566</v>
      </c>
      <c r="E301" s="81"/>
      <c r="F301" s="81"/>
      <c r="G301" s="81"/>
      <c r="H301" s="81"/>
      <c r="I301" s="81"/>
      <c r="J301" s="65">
        <f t="shared" si="5"/>
        <v>-354566</v>
      </c>
    </row>
    <row r="302" spans="1:10" s="3" customFormat="1" ht="12" customHeight="1">
      <c r="A302" s="7"/>
      <c r="B302" s="2">
        <v>395215</v>
      </c>
      <c r="C302" s="81" t="s">
        <v>248</v>
      </c>
      <c r="D302" s="65">
        <v>-192</v>
      </c>
      <c r="E302" s="81"/>
      <c r="F302" s="81"/>
      <c r="G302" s="81"/>
      <c r="H302" s="81"/>
      <c r="I302" s="81"/>
      <c r="J302" s="65">
        <f t="shared" si="5"/>
        <v>-192</v>
      </c>
    </row>
    <row r="303" spans="1:10" s="3" customFormat="1" ht="12" customHeight="1">
      <c r="A303" s="7"/>
      <c r="B303" s="2">
        <v>395134</v>
      </c>
      <c r="C303" s="81" t="s">
        <v>249</v>
      </c>
      <c r="D303" s="65">
        <v>-107336</v>
      </c>
      <c r="E303" s="81"/>
      <c r="F303" s="81"/>
      <c r="G303" s="81"/>
      <c r="H303" s="81"/>
      <c r="I303" s="81"/>
      <c r="J303" s="65">
        <f t="shared" si="5"/>
        <v>-107336</v>
      </c>
    </row>
    <row r="304" spans="1:10" s="3" customFormat="1" ht="12" customHeight="1">
      <c r="A304" s="7"/>
      <c r="B304" s="2" t="s">
        <v>250</v>
      </c>
      <c r="C304" s="81" t="s">
        <v>251</v>
      </c>
      <c r="D304" s="65">
        <v>-10232</v>
      </c>
      <c r="E304" s="81"/>
      <c r="F304" s="81"/>
      <c r="G304" s="81"/>
      <c r="H304" s="81"/>
      <c r="I304" s="81"/>
      <c r="J304" s="65">
        <f t="shared" si="5"/>
        <v>-10232</v>
      </c>
    </row>
    <row r="305" spans="1:10" s="3" customFormat="1" ht="12" customHeight="1">
      <c r="A305" s="7"/>
      <c r="B305" s="2" t="s">
        <v>252</v>
      </c>
      <c r="C305" s="81" t="s">
        <v>253</v>
      </c>
      <c r="D305" s="65">
        <v>-356730</v>
      </c>
      <c r="E305" s="81"/>
      <c r="F305" s="81"/>
      <c r="G305" s="81"/>
      <c r="H305" s="81"/>
      <c r="I305" s="81"/>
      <c r="J305" s="65">
        <f t="shared" si="5"/>
        <v>-356730</v>
      </c>
    </row>
    <row r="306" spans="1:10" s="3" customFormat="1" ht="12" customHeight="1" thickBot="1">
      <c r="A306" s="7"/>
      <c r="B306" s="132" t="s">
        <v>254</v>
      </c>
      <c r="C306" s="134" t="s">
        <v>255</v>
      </c>
      <c r="D306" s="133">
        <v>-76676</v>
      </c>
      <c r="E306" s="81"/>
      <c r="F306" s="81"/>
      <c r="G306" s="81"/>
      <c r="H306" s="81"/>
      <c r="I306" s="81"/>
      <c r="J306" s="65">
        <f t="shared" si="5"/>
        <v>-76676</v>
      </c>
    </row>
    <row r="307" spans="1:10" s="3" customFormat="1" ht="12" customHeight="1">
      <c r="A307" s="7"/>
      <c r="B307" s="85">
        <v>395119</v>
      </c>
      <c r="C307" s="86" t="s">
        <v>280</v>
      </c>
      <c r="D307" s="87">
        <v>-11698</v>
      </c>
      <c r="E307" s="86"/>
      <c r="F307" s="86"/>
      <c r="G307" s="86"/>
      <c r="H307" s="86"/>
      <c r="I307" s="138"/>
      <c r="J307" s="139">
        <f>SUM(D307:I307)</f>
        <v>-11698</v>
      </c>
    </row>
    <row r="308" spans="1:10" s="3" customFormat="1" ht="13.5" thickBot="1">
      <c r="A308" s="7"/>
      <c r="B308" s="137">
        <v>395119</v>
      </c>
      <c r="C308" s="131" t="s">
        <v>280</v>
      </c>
      <c r="D308" s="102">
        <v>11698</v>
      </c>
      <c r="E308" s="91"/>
      <c r="F308" s="91"/>
      <c r="G308" s="91"/>
      <c r="H308" s="91"/>
      <c r="I308" s="91"/>
      <c r="J308" s="140">
        <f>SUM(D308:I308)</f>
        <v>11698</v>
      </c>
    </row>
    <row r="309" spans="1:11" s="120" customFormat="1" ht="13.5" thickBot="1">
      <c r="A309" s="117"/>
      <c r="B309" s="2"/>
      <c r="C309" s="135" t="s">
        <v>110</v>
      </c>
      <c r="D309" s="83">
        <f>SUM(D287:D308)</f>
        <v>-569837</v>
      </c>
      <c r="E309" s="135"/>
      <c r="F309" s="135"/>
      <c r="G309" s="135"/>
      <c r="H309" s="135"/>
      <c r="I309" s="135"/>
      <c r="J309" s="136">
        <f>SUM(J287:J308)</f>
        <v>-569837</v>
      </c>
      <c r="K309" s="121" t="s">
        <v>0</v>
      </c>
    </row>
    <row r="310" spans="1:10" s="3" customFormat="1" ht="15">
      <c r="A310" s="7"/>
      <c r="B310" s="73"/>
      <c r="C310" s="26"/>
      <c r="D310" s="45" t="s">
        <v>0</v>
      </c>
      <c r="E310" s="26"/>
      <c r="F310" s="26"/>
      <c r="G310" s="26"/>
      <c r="H310" s="26"/>
      <c r="I310" s="26"/>
      <c r="J310" s="9"/>
    </row>
    <row r="311" spans="1:10" s="120" customFormat="1" ht="12.75">
      <c r="A311" s="6">
        <v>3953</v>
      </c>
      <c r="B311" s="109"/>
      <c r="C311" s="76" t="s">
        <v>317</v>
      </c>
      <c r="D311" s="77" t="s">
        <v>0</v>
      </c>
      <c r="E311" s="76"/>
      <c r="F311" s="76"/>
      <c r="G311" s="76"/>
      <c r="H311" s="76"/>
      <c r="I311" s="76"/>
      <c r="J311" s="119"/>
    </row>
    <row r="312" spans="1:10" s="3" customFormat="1" ht="12" customHeight="1">
      <c r="A312" s="7"/>
      <c r="B312" s="2" t="s">
        <v>318</v>
      </c>
      <c r="C312" s="81" t="s">
        <v>319</v>
      </c>
      <c r="D312" s="65">
        <v>-16768</v>
      </c>
      <c r="E312" s="81"/>
      <c r="F312" s="81"/>
      <c r="G312" s="81"/>
      <c r="H312" s="81"/>
      <c r="I312" s="81"/>
      <c r="J312" s="65">
        <f>SUM(D312:I312)</f>
        <v>-16768</v>
      </c>
    </row>
    <row r="313" spans="1:10" s="3" customFormat="1" ht="12" customHeight="1">
      <c r="A313" s="7"/>
      <c r="B313" s="2" t="s">
        <v>320</v>
      </c>
      <c r="C313" s="81" t="s">
        <v>321</v>
      </c>
      <c r="D313" s="65">
        <v>-10626</v>
      </c>
      <c r="E313" s="81"/>
      <c r="F313" s="81"/>
      <c r="G313" s="81"/>
      <c r="H313" s="81"/>
      <c r="I313" s="81"/>
      <c r="J313" s="65">
        <f>SUM(D313:I313)</f>
        <v>-10626</v>
      </c>
    </row>
    <row r="314" spans="1:10" s="3" customFormat="1" ht="12" customHeight="1">
      <c r="A314" s="7"/>
      <c r="B314" s="2" t="s">
        <v>322</v>
      </c>
      <c r="C314" s="81" t="s">
        <v>323</v>
      </c>
      <c r="D314" s="65">
        <v>-16221</v>
      </c>
      <c r="E314" s="81"/>
      <c r="F314" s="81"/>
      <c r="G314" s="81"/>
      <c r="H314" s="81"/>
      <c r="I314" s="81"/>
      <c r="J314" s="65">
        <f>SUM(D314:I314)</f>
        <v>-16221</v>
      </c>
    </row>
    <row r="315" spans="1:10" s="3" customFormat="1" ht="12" customHeight="1" thickBot="1">
      <c r="A315" s="7"/>
      <c r="B315" s="2" t="s">
        <v>324</v>
      </c>
      <c r="C315" s="81" t="s">
        <v>325</v>
      </c>
      <c r="D315" s="65">
        <v>-140722</v>
      </c>
      <c r="E315" s="81"/>
      <c r="F315" s="81"/>
      <c r="G315" s="81"/>
      <c r="H315" s="81"/>
      <c r="I315" s="81"/>
      <c r="J315" s="65">
        <f>SUM(D315:I315)</f>
        <v>-140722</v>
      </c>
    </row>
    <row r="316" spans="1:10" s="3" customFormat="1" ht="13.5" thickBot="1">
      <c r="A316" s="7"/>
      <c r="B316" s="6"/>
      <c r="C316" s="106"/>
      <c r="D316" s="75">
        <f>SUM(D312:D315)</f>
        <v>-184337</v>
      </c>
      <c r="E316" s="106"/>
      <c r="F316" s="106"/>
      <c r="G316" s="106"/>
      <c r="H316" s="106"/>
      <c r="I316" s="106"/>
      <c r="J316" s="107">
        <f>SUM(J312:J315)</f>
        <v>-184337</v>
      </c>
    </row>
    <row r="317" spans="1:11" s="120" customFormat="1" ht="12.75">
      <c r="A317" s="117"/>
      <c r="B317" s="2"/>
      <c r="C317" s="145"/>
      <c r="D317" s="77"/>
      <c r="E317" s="145"/>
      <c r="F317" s="145"/>
      <c r="G317" s="145"/>
      <c r="H317" s="145"/>
      <c r="I317" s="145"/>
      <c r="J317" s="146"/>
      <c r="K317" s="121"/>
    </row>
    <row r="318" spans="1:10" s="3" customFormat="1" ht="12.75">
      <c r="A318" s="6">
        <v>3954</v>
      </c>
      <c r="B318" s="109"/>
      <c r="C318" s="76" t="s">
        <v>22</v>
      </c>
      <c r="D318" s="77"/>
      <c r="E318" s="76"/>
      <c r="F318" s="76"/>
      <c r="G318" s="76"/>
      <c r="H318" s="76"/>
      <c r="I318" s="76"/>
      <c r="J318" s="26"/>
    </row>
    <row r="319" spans="1:10" s="3" customFormat="1" ht="12" customHeight="1" thickBot="1">
      <c r="A319" s="7"/>
      <c r="B319" s="2" t="s">
        <v>23</v>
      </c>
      <c r="C319" s="81" t="s">
        <v>24</v>
      </c>
      <c r="D319" s="65">
        <v>7002</v>
      </c>
      <c r="E319" s="81"/>
      <c r="F319" s="81"/>
      <c r="G319" s="81"/>
      <c r="H319" s="81"/>
      <c r="I319" s="81"/>
      <c r="J319" s="65">
        <f>SUM(D319:I319)</f>
        <v>7002</v>
      </c>
    </row>
    <row r="320" spans="1:10" s="3" customFormat="1" ht="12" customHeight="1" thickBot="1">
      <c r="A320" s="7"/>
      <c r="B320" s="6"/>
      <c r="C320" s="106" t="s">
        <v>25</v>
      </c>
      <c r="D320" s="75">
        <f>SUM(D319:D319)</f>
        <v>7002</v>
      </c>
      <c r="E320" s="106"/>
      <c r="F320" s="106"/>
      <c r="G320" s="106"/>
      <c r="H320" s="106"/>
      <c r="I320" s="106"/>
      <c r="J320" s="107">
        <f>SUM(J319:J319)</f>
        <v>7002</v>
      </c>
    </row>
    <row r="321" spans="1:10" s="3" customFormat="1" ht="15">
      <c r="A321" s="7"/>
      <c r="B321" s="8"/>
      <c r="C321" s="22"/>
      <c r="D321" s="40"/>
      <c r="E321" s="22"/>
      <c r="F321" s="22"/>
      <c r="G321" s="22"/>
      <c r="H321" s="22"/>
      <c r="I321" s="22"/>
      <c r="J321" s="9"/>
    </row>
    <row r="322" spans="1:10" s="3" customFormat="1" ht="15">
      <c r="A322" s="6">
        <v>3955</v>
      </c>
      <c r="B322" s="8"/>
      <c r="C322" s="76" t="s">
        <v>385</v>
      </c>
      <c r="D322" s="40"/>
      <c r="E322" s="22"/>
      <c r="F322" s="22"/>
      <c r="G322" s="22"/>
      <c r="H322" s="22"/>
      <c r="I322" s="22"/>
      <c r="J322" s="9"/>
    </row>
    <row r="323" spans="1:10" s="3" customFormat="1" ht="12" customHeight="1" thickBot="1">
      <c r="A323" s="7"/>
      <c r="B323" s="2" t="s">
        <v>386</v>
      </c>
      <c r="C323" s="81" t="s">
        <v>387</v>
      </c>
      <c r="D323" s="65">
        <v>76305</v>
      </c>
      <c r="E323" s="81"/>
      <c r="F323" s="81"/>
      <c r="G323" s="81"/>
      <c r="H323" s="81"/>
      <c r="I323" s="81"/>
      <c r="J323" s="65">
        <v>76305</v>
      </c>
    </row>
    <row r="324" spans="1:10" s="3" customFormat="1" ht="13.5" thickBot="1">
      <c r="A324" s="7"/>
      <c r="B324" s="6"/>
      <c r="C324" s="106" t="s">
        <v>388</v>
      </c>
      <c r="D324" s="75">
        <f>SUM(D323)</f>
        <v>76305</v>
      </c>
      <c r="E324" s="106"/>
      <c r="F324" s="106"/>
      <c r="G324" s="106"/>
      <c r="H324" s="106"/>
      <c r="I324" s="106"/>
      <c r="J324" s="107">
        <f>SUM(J323)</f>
        <v>76305</v>
      </c>
    </row>
    <row r="325" spans="1:10" s="3" customFormat="1" ht="15">
      <c r="A325" s="7"/>
      <c r="B325" s="8"/>
      <c r="C325" s="22"/>
      <c r="D325" s="40"/>
      <c r="E325" s="22"/>
      <c r="F325" s="22"/>
      <c r="G325" s="22"/>
      <c r="H325" s="22"/>
      <c r="I325" s="22"/>
      <c r="J325" s="9"/>
    </row>
    <row r="326" spans="1:10" s="3" customFormat="1" ht="12.75">
      <c r="A326" s="6">
        <v>3956</v>
      </c>
      <c r="B326" s="109"/>
      <c r="C326" s="76" t="s">
        <v>282</v>
      </c>
      <c r="D326" s="77"/>
      <c r="E326" s="76"/>
      <c r="F326" s="76"/>
      <c r="G326" s="76"/>
      <c r="H326" s="76"/>
      <c r="I326" s="76"/>
      <c r="J326" s="26" t="s">
        <v>0</v>
      </c>
    </row>
    <row r="327" spans="1:10" s="3" customFormat="1" ht="12" customHeight="1" thickBot="1">
      <c r="A327" s="7"/>
      <c r="B327" s="2" t="s">
        <v>283</v>
      </c>
      <c r="C327" s="81" t="s">
        <v>282</v>
      </c>
      <c r="D327" s="65">
        <v>234697</v>
      </c>
      <c r="E327" s="81"/>
      <c r="F327" s="81"/>
      <c r="G327" s="81"/>
      <c r="H327" s="81"/>
      <c r="I327" s="81"/>
      <c r="J327" s="65">
        <f>SUM(D327:I327)</f>
        <v>234697</v>
      </c>
    </row>
    <row r="328" spans="1:10" s="3" customFormat="1" ht="12" customHeight="1" thickBot="1">
      <c r="A328" s="7"/>
      <c r="B328" s="6"/>
      <c r="C328" s="106" t="s">
        <v>281</v>
      </c>
      <c r="D328" s="75">
        <f>SUM(D327)</f>
        <v>234697</v>
      </c>
      <c r="E328" s="106"/>
      <c r="F328" s="106"/>
      <c r="G328" s="106"/>
      <c r="H328" s="106"/>
      <c r="I328" s="106"/>
      <c r="J328" s="107">
        <f>SUM(J327)</f>
        <v>234697</v>
      </c>
    </row>
    <row r="329" spans="1:10" s="3" customFormat="1" ht="15">
      <c r="A329" s="7"/>
      <c r="B329" s="8"/>
      <c r="C329" s="22"/>
      <c r="D329" s="40"/>
      <c r="E329" s="22"/>
      <c r="F329" s="22"/>
      <c r="G329" s="22"/>
      <c r="H329" s="22"/>
      <c r="I329" s="22"/>
      <c r="J329" s="9"/>
    </row>
    <row r="330" spans="1:10" s="3" customFormat="1" ht="12.75">
      <c r="A330" s="6">
        <v>3957</v>
      </c>
      <c r="B330" s="109"/>
      <c r="C330" s="76" t="s">
        <v>103</v>
      </c>
      <c r="D330" s="77"/>
      <c r="E330" s="76"/>
      <c r="F330" s="76"/>
      <c r="G330" s="76"/>
      <c r="H330" s="76"/>
      <c r="I330" s="76"/>
      <c r="J330" s="26" t="s">
        <v>0</v>
      </c>
    </row>
    <row r="331" spans="1:10" s="3" customFormat="1" ht="12" customHeight="1" thickBot="1">
      <c r="A331" s="7"/>
      <c r="B331" s="2" t="s">
        <v>104</v>
      </c>
      <c r="C331" s="81" t="s">
        <v>24</v>
      </c>
      <c r="D331" s="65">
        <v>14260</v>
      </c>
      <c r="E331" s="81"/>
      <c r="F331" s="81"/>
      <c r="G331" s="81"/>
      <c r="H331" s="81"/>
      <c r="I331" s="81"/>
      <c r="J331" s="65">
        <f>SUM(D331:I331)</f>
        <v>14260</v>
      </c>
    </row>
    <row r="332" spans="1:10" s="3" customFormat="1" ht="12" customHeight="1" thickBot="1">
      <c r="A332" s="7"/>
      <c r="B332" s="6"/>
      <c r="C332" s="106" t="s">
        <v>105</v>
      </c>
      <c r="D332" s="75">
        <f>SUM(D331)</f>
        <v>14260</v>
      </c>
      <c r="E332" s="106"/>
      <c r="F332" s="106"/>
      <c r="G332" s="106"/>
      <c r="H332" s="106"/>
      <c r="I332" s="106"/>
      <c r="J332" s="107">
        <f>SUM(J331)</f>
        <v>14260</v>
      </c>
    </row>
    <row r="333" spans="1:10" s="3" customFormat="1" ht="15">
      <c r="A333" s="7"/>
      <c r="B333" s="8"/>
      <c r="C333" s="22"/>
      <c r="D333" s="40"/>
      <c r="E333" s="22"/>
      <c r="F333" s="22"/>
      <c r="G333" s="22"/>
      <c r="H333" s="22"/>
      <c r="I333" s="22"/>
      <c r="J333" s="9"/>
    </row>
    <row r="334" spans="1:18" s="3" customFormat="1" ht="12.75">
      <c r="A334" s="6">
        <v>3961</v>
      </c>
      <c r="B334" s="109"/>
      <c r="C334" s="76" t="s">
        <v>5</v>
      </c>
      <c r="D334" s="77"/>
      <c r="E334" s="76"/>
      <c r="F334" s="76"/>
      <c r="G334" s="76"/>
      <c r="H334" s="76"/>
      <c r="I334" s="76"/>
      <c r="J334" s="26" t="s">
        <v>0</v>
      </c>
      <c r="Q334" s="3" t="s">
        <v>0</v>
      </c>
      <c r="R334" s="3" t="s">
        <v>0</v>
      </c>
    </row>
    <row r="335" spans="1:10" s="3" customFormat="1" ht="12" customHeight="1">
      <c r="A335" s="7"/>
      <c r="B335" s="2" t="s">
        <v>189</v>
      </c>
      <c r="C335" s="81" t="s">
        <v>190</v>
      </c>
      <c r="D335" s="65">
        <v>-83354</v>
      </c>
      <c r="E335" s="81"/>
      <c r="F335" s="81"/>
      <c r="G335" s="81"/>
      <c r="H335" s="81"/>
      <c r="I335" s="81"/>
      <c r="J335" s="65">
        <f aca="true" t="shared" si="6" ref="J335:J340">SUM(D335:I335)</f>
        <v>-83354</v>
      </c>
    </row>
    <row r="336" spans="1:10" s="3" customFormat="1" ht="12" customHeight="1">
      <c r="A336" s="7"/>
      <c r="B336" s="2" t="s">
        <v>7</v>
      </c>
      <c r="C336" s="81" t="s">
        <v>8</v>
      </c>
      <c r="D336" s="65">
        <v>131</v>
      </c>
      <c r="E336" s="81"/>
      <c r="F336" s="81"/>
      <c r="G336" s="81"/>
      <c r="H336" s="81"/>
      <c r="I336" s="81"/>
      <c r="J336" s="65">
        <f t="shared" si="6"/>
        <v>131</v>
      </c>
    </row>
    <row r="337" spans="1:10" s="3" customFormat="1" ht="12" customHeight="1">
      <c r="A337" s="7"/>
      <c r="B337" s="2" t="s">
        <v>191</v>
      </c>
      <c r="C337" s="81" t="s">
        <v>192</v>
      </c>
      <c r="D337" s="65">
        <v>-71203</v>
      </c>
      <c r="E337" s="81"/>
      <c r="F337" s="81"/>
      <c r="G337" s="81"/>
      <c r="H337" s="81"/>
      <c r="I337" s="81"/>
      <c r="J337" s="65">
        <f t="shared" si="6"/>
        <v>-71203</v>
      </c>
    </row>
    <row r="338" spans="1:10" s="3" customFormat="1" ht="12" customHeight="1">
      <c r="A338" s="7"/>
      <c r="B338" s="2" t="s">
        <v>193</v>
      </c>
      <c r="C338" s="81" t="s">
        <v>194</v>
      </c>
      <c r="D338" s="65">
        <v>-63777</v>
      </c>
      <c r="E338" s="81"/>
      <c r="F338" s="81"/>
      <c r="G338" s="81"/>
      <c r="H338" s="81"/>
      <c r="I338" s="81"/>
      <c r="J338" s="65">
        <f t="shared" si="6"/>
        <v>-63777</v>
      </c>
    </row>
    <row r="339" spans="1:10" s="3" customFormat="1" ht="12" customHeight="1">
      <c r="A339" s="7"/>
      <c r="B339" s="2" t="s">
        <v>195</v>
      </c>
      <c r="C339" s="81" t="s">
        <v>6</v>
      </c>
      <c r="D339" s="65">
        <v>1225</v>
      </c>
      <c r="E339" s="81"/>
      <c r="F339" s="81"/>
      <c r="G339" s="81"/>
      <c r="H339" s="81"/>
      <c r="I339" s="81"/>
      <c r="J339" s="65">
        <f t="shared" si="6"/>
        <v>1225</v>
      </c>
    </row>
    <row r="340" spans="1:10" s="3" customFormat="1" ht="12" customHeight="1" thickBot="1">
      <c r="A340" s="7"/>
      <c r="B340" s="2" t="s">
        <v>196</v>
      </c>
      <c r="C340" s="81" t="s">
        <v>197</v>
      </c>
      <c r="D340" s="65">
        <v>-269694</v>
      </c>
      <c r="E340" s="81"/>
      <c r="F340" s="81"/>
      <c r="G340" s="81"/>
      <c r="H340" s="81"/>
      <c r="I340" s="81"/>
      <c r="J340" s="65">
        <f t="shared" si="6"/>
        <v>-269694</v>
      </c>
    </row>
    <row r="341" spans="2:18" s="3" customFormat="1" ht="13.5" thickBot="1">
      <c r="B341" s="73"/>
      <c r="C341" s="74" t="s">
        <v>9</v>
      </c>
      <c r="D341" s="75">
        <f>SUM(D335:D340)</f>
        <v>-486672</v>
      </c>
      <c r="E341" s="74"/>
      <c r="F341" s="74"/>
      <c r="G341" s="74"/>
      <c r="H341" s="74"/>
      <c r="I341" s="74"/>
      <c r="J341" s="70">
        <f>SUM(J335:J340)</f>
        <v>-486672</v>
      </c>
      <c r="Q341" s="3" t="s">
        <v>0</v>
      </c>
      <c r="R341" s="3" t="s">
        <v>0</v>
      </c>
    </row>
    <row r="342" ht="12.75">
      <c r="A342" s="11"/>
    </row>
    <row r="343" spans="1:10" ht="12.75">
      <c r="A343" s="11"/>
      <c r="C343" s="17" t="s">
        <v>391</v>
      </c>
      <c r="D343" s="37">
        <f>SUM(D5:D341)/2</f>
        <v>-10719885</v>
      </c>
      <c r="J343" s="20" t="s">
        <v>0</v>
      </c>
    </row>
    <row r="344" spans="1:10" ht="12.75">
      <c r="A344" s="11"/>
      <c r="C344" s="17"/>
      <c r="D344" s="37"/>
      <c r="J344" s="20"/>
    </row>
    <row r="345" spans="1:4" ht="12.75">
      <c r="A345" s="11"/>
      <c r="C345" s="17" t="s">
        <v>392</v>
      </c>
      <c r="D345" s="37">
        <v>-1580000</v>
      </c>
    </row>
    <row r="346" spans="1:10" ht="12.75">
      <c r="A346" s="11"/>
      <c r="C346" s="17"/>
      <c r="D346" s="37"/>
      <c r="J346" s="20"/>
    </row>
    <row r="347" spans="1:10" ht="12.75">
      <c r="A347" s="11"/>
      <c r="C347" s="17" t="s">
        <v>393</v>
      </c>
      <c r="D347" s="37">
        <v>-3275965.71</v>
      </c>
      <c r="J347" s="20"/>
    </row>
    <row r="348" spans="1:10" ht="12.75">
      <c r="A348" s="11"/>
      <c r="C348" s="17"/>
      <c r="D348" s="37"/>
      <c r="J348" s="20"/>
    </row>
    <row r="349" spans="1:10" ht="12.75">
      <c r="A349" s="11"/>
      <c r="C349" s="17" t="s">
        <v>394</v>
      </c>
      <c r="D349" s="187">
        <v>-2111611</v>
      </c>
      <c r="J349" s="20"/>
    </row>
    <row r="350" ht="12.75">
      <c r="A350" s="11"/>
    </row>
    <row r="351" spans="1:4" ht="12.75">
      <c r="A351" s="11"/>
      <c r="C351" s="17" t="s">
        <v>395</v>
      </c>
      <c r="D351" s="37">
        <v>104066</v>
      </c>
    </row>
    <row r="352" spans="1:4" ht="12.75">
      <c r="A352" s="11"/>
      <c r="C352" s="17"/>
      <c r="D352" s="37"/>
    </row>
    <row r="353" spans="1:4" ht="12.75">
      <c r="A353" s="11"/>
      <c r="C353" s="17" t="s">
        <v>396</v>
      </c>
      <c r="D353" s="37">
        <v>-775534</v>
      </c>
    </row>
    <row r="354" spans="1:4" ht="15">
      <c r="A354" s="11"/>
      <c r="C354" s="17"/>
      <c r="D354" s="39"/>
    </row>
    <row r="355" spans="1:4" ht="15">
      <c r="A355" s="11"/>
      <c r="C355" s="17" t="s">
        <v>397</v>
      </c>
      <c r="D355" s="39">
        <v>0</v>
      </c>
    </row>
    <row r="356" ht="12.75">
      <c r="A356" s="11"/>
    </row>
    <row r="357" spans="1:4" ht="12.75">
      <c r="A357" s="11"/>
      <c r="C357" s="17" t="s">
        <v>41</v>
      </c>
      <c r="D357" s="37">
        <f>SUM(D343:D355)</f>
        <v>-18358929.71</v>
      </c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</sheetData>
  <sheetProtection/>
  <printOptions gridLines="1" horizontalCentered="1"/>
  <pageMargins left="0.2" right="0.2" top="1" bottom="1" header="0.5" footer="0.5"/>
  <pageSetup horizontalDpi="600" verticalDpi="600" orientation="landscape" scale="90" r:id="rId3"/>
  <headerFooter alignWithMargins="0">
    <oddHeader>&amp;C16307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2008-08-01T18:34:16Z</cp:lastPrinted>
  <dcterms:created xsi:type="dcterms:W3CDTF">2007-06-04T17:55:59Z</dcterms:created>
  <dcterms:modified xsi:type="dcterms:W3CDTF">2008-11-25T00:16:08Z</dcterms:modified>
  <cp:category/>
  <cp:version/>
  <cp:contentType/>
  <cp:contentStatus/>
</cp:coreProperties>
</file>